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" i="2" l="1"/>
  <c r="W2" i="2"/>
  <c r="D16" i="1" l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C16" i="1"/>
  <c r="E14" i="1" l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D14" i="1"/>
  <c r="C14" i="1"/>
  <c r="B4" i="2"/>
  <c r="C15" i="1" s="1"/>
  <c r="C13" i="1" l="1"/>
  <c r="H3" i="1" l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X14" i="1" s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D3" i="1" l="1"/>
  <c r="E3" i="1"/>
  <c r="F3" i="1"/>
  <c r="G3" i="1"/>
  <c r="D4" i="1"/>
  <c r="E4" i="1"/>
  <c r="F4" i="1"/>
  <c r="G4" i="1"/>
  <c r="D5" i="1"/>
  <c r="E5" i="1"/>
  <c r="F5" i="1"/>
  <c r="G5" i="1"/>
  <c r="D9" i="1"/>
  <c r="E9" i="1"/>
  <c r="F9" i="1"/>
  <c r="G9" i="1"/>
  <c r="D10" i="1"/>
  <c r="E10" i="1"/>
  <c r="F10" i="1"/>
  <c r="G10" i="1"/>
  <c r="D12" i="1"/>
  <c r="E12" i="1"/>
  <c r="F12" i="1"/>
  <c r="G12" i="1"/>
  <c r="H10" i="2"/>
  <c r="I6" i="1" s="1"/>
  <c r="I10" i="2"/>
  <c r="J6" i="1" s="1"/>
  <c r="J10" i="2"/>
  <c r="K6" i="1" s="1"/>
  <c r="K10" i="2"/>
  <c r="L6" i="1" s="1"/>
  <c r="L10" i="2"/>
  <c r="M6" i="1" s="1"/>
  <c r="M10" i="2"/>
  <c r="N6" i="1" s="1"/>
  <c r="N10" i="2"/>
  <c r="O6" i="1" s="1"/>
  <c r="O10" i="2"/>
  <c r="P6" i="1" s="1"/>
  <c r="G10" i="2"/>
  <c r="H6" i="1" s="1"/>
  <c r="P10" i="2"/>
  <c r="Q6" i="1" s="1"/>
  <c r="Q10" i="2"/>
  <c r="R6" i="1" s="1"/>
  <c r="R10" i="2"/>
  <c r="S6" i="1" s="1"/>
  <c r="S10" i="2"/>
  <c r="T6" i="1" s="1"/>
  <c r="T10" i="2"/>
  <c r="U6" i="1" s="1"/>
  <c r="U10" i="2"/>
  <c r="V6" i="1" s="1"/>
  <c r="V10" i="2"/>
  <c r="W6" i="1" s="1"/>
  <c r="W10" i="2"/>
  <c r="X6" i="1" s="1"/>
  <c r="H11" i="2"/>
  <c r="I7" i="1" s="1"/>
  <c r="I11" i="2"/>
  <c r="J7" i="1" s="1"/>
  <c r="J11" i="2"/>
  <c r="K7" i="1" s="1"/>
  <c r="K11" i="2"/>
  <c r="L7" i="1" s="1"/>
  <c r="L11" i="2"/>
  <c r="M7" i="1" s="1"/>
  <c r="M11" i="2"/>
  <c r="N7" i="1" s="1"/>
  <c r="N11" i="2"/>
  <c r="O7" i="1" s="1"/>
  <c r="O11" i="2"/>
  <c r="P7" i="1" s="1"/>
  <c r="P11" i="2"/>
  <c r="Q7" i="1" s="1"/>
  <c r="Q11" i="2"/>
  <c r="R7" i="1" s="1"/>
  <c r="R11" i="2"/>
  <c r="S7" i="1" s="1"/>
  <c r="S11" i="2"/>
  <c r="T7" i="1" s="1"/>
  <c r="T11" i="2"/>
  <c r="U7" i="1" s="1"/>
  <c r="U11" i="2"/>
  <c r="V7" i="1" s="1"/>
  <c r="V11" i="2"/>
  <c r="W7" i="1" s="1"/>
  <c r="W11" i="2"/>
  <c r="X7" i="1" s="1"/>
  <c r="H12" i="2"/>
  <c r="I8" i="1" s="1"/>
  <c r="I12" i="2"/>
  <c r="J8" i="1" s="1"/>
  <c r="J12" i="2"/>
  <c r="K8" i="1" s="1"/>
  <c r="K12" i="2"/>
  <c r="L8" i="1" s="1"/>
  <c r="L12" i="2"/>
  <c r="M8" i="1" s="1"/>
  <c r="M12" i="2"/>
  <c r="N8" i="1" s="1"/>
  <c r="N12" i="2"/>
  <c r="O8" i="1" s="1"/>
  <c r="O12" i="2"/>
  <c r="P8" i="1" s="1"/>
  <c r="P12" i="2"/>
  <c r="Q8" i="1" s="1"/>
  <c r="Q12" i="2"/>
  <c r="R8" i="1" s="1"/>
  <c r="R12" i="2"/>
  <c r="S8" i="1" s="1"/>
  <c r="S12" i="2"/>
  <c r="T8" i="1" s="1"/>
  <c r="T12" i="2"/>
  <c r="U8" i="1" s="1"/>
  <c r="U12" i="2"/>
  <c r="V8" i="1" s="1"/>
  <c r="V12" i="2"/>
  <c r="W8" i="1" s="1"/>
  <c r="W12" i="2"/>
  <c r="X8" i="1" s="1"/>
  <c r="G12" i="2"/>
  <c r="H8" i="1" s="1"/>
  <c r="G11" i="2"/>
  <c r="H7" i="1" s="1"/>
  <c r="C12" i="2"/>
  <c r="D8" i="1" s="1"/>
  <c r="D12" i="2"/>
  <c r="E8" i="1" s="1"/>
  <c r="E12" i="2"/>
  <c r="F8" i="1" s="1"/>
  <c r="C11" i="2"/>
  <c r="D7" i="1" s="1"/>
  <c r="D11" i="2"/>
  <c r="E7" i="1" s="1"/>
  <c r="E11" i="2"/>
  <c r="F7" i="1" s="1"/>
  <c r="C10" i="2"/>
  <c r="D6" i="1" s="1"/>
  <c r="D10" i="2"/>
  <c r="E6" i="1" s="1"/>
  <c r="E10" i="2"/>
  <c r="F6" i="1" s="1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G4" i="2"/>
  <c r="C4" i="2"/>
  <c r="D4" i="2"/>
  <c r="E2" i="1" s="1"/>
  <c r="E4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G2" i="2"/>
  <c r="C2" i="2"/>
  <c r="D2" i="2"/>
  <c r="E2" i="2"/>
  <c r="B2" i="2"/>
  <c r="B10" i="2"/>
  <c r="B11" i="2"/>
  <c r="B12" i="2"/>
  <c r="E11" i="1" l="1"/>
  <c r="D15" i="1"/>
  <c r="D13" i="1"/>
  <c r="V15" i="1"/>
  <c r="V13" i="1"/>
  <c r="R15" i="1"/>
  <c r="R13" i="1"/>
  <c r="N15" i="1"/>
  <c r="N13" i="1"/>
  <c r="J15" i="1"/>
  <c r="J13" i="1"/>
  <c r="H15" i="1"/>
  <c r="H13" i="1"/>
  <c r="H2" i="1"/>
  <c r="H11" i="1"/>
  <c r="U15" i="1"/>
  <c r="U13" i="1"/>
  <c r="Q15" i="1"/>
  <c r="Q13" i="1"/>
  <c r="M15" i="1"/>
  <c r="M13" i="1"/>
  <c r="I15" i="1"/>
  <c r="I13" i="1"/>
  <c r="D11" i="1"/>
  <c r="D2" i="1"/>
  <c r="F15" i="1"/>
  <c r="F13" i="1"/>
  <c r="X15" i="1"/>
  <c r="X13" i="1"/>
  <c r="T15" i="1"/>
  <c r="T13" i="1"/>
  <c r="P15" i="1"/>
  <c r="P13" i="1"/>
  <c r="L15" i="1"/>
  <c r="L13" i="1"/>
  <c r="E15" i="1"/>
  <c r="E13" i="1"/>
  <c r="W15" i="1"/>
  <c r="W13" i="1"/>
  <c r="S15" i="1"/>
  <c r="S13" i="1"/>
  <c r="O15" i="1"/>
  <c r="O13" i="1"/>
  <c r="K15" i="1"/>
  <c r="K13" i="1"/>
  <c r="F11" i="1"/>
  <c r="F2" i="1"/>
  <c r="P2" i="1"/>
  <c r="P11" i="1"/>
  <c r="L2" i="1"/>
  <c r="L11" i="1"/>
  <c r="W2" i="1"/>
  <c r="W11" i="1"/>
  <c r="S2" i="1"/>
  <c r="S11" i="1"/>
  <c r="O2" i="1"/>
  <c r="O11" i="1"/>
  <c r="T2" i="1"/>
  <c r="T11" i="1"/>
  <c r="N2" i="1"/>
  <c r="N11" i="1"/>
  <c r="X2" i="1"/>
  <c r="X11" i="1"/>
  <c r="V11" i="1"/>
  <c r="V2" i="1"/>
  <c r="R11" i="1"/>
  <c r="R2" i="1"/>
  <c r="U11" i="1"/>
  <c r="U2" i="1"/>
  <c r="Q11" i="1"/>
  <c r="Q2" i="1"/>
  <c r="M11" i="1"/>
  <c r="M2" i="1"/>
  <c r="J2" i="1"/>
  <c r="J11" i="1"/>
  <c r="K2" i="1"/>
  <c r="K11" i="1"/>
  <c r="I2" i="1"/>
  <c r="I11" i="1"/>
  <c r="F11" i="2"/>
  <c r="G7" i="1" s="1"/>
  <c r="F10" i="2"/>
  <c r="G6" i="1" s="1"/>
  <c r="C12" i="1"/>
  <c r="C10" i="1" l="1"/>
  <c r="C9" i="1"/>
  <c r="B7" i="1" l="1"/>
  <c r="B8" i="1"/>
  <c r="F12" i="2"/>
  <c r="G8" i="1" s="1"/>
  <c r="C8" i="1"/>
  <c r="C7" i="1"/>
  <c r="C6" i="1"/>
  <c r="C4" i="1" l="1"/>
  <c r="C3" i="1"/>
  <c r="B4" i="1"/>
  <c r="B5" i="1" s="1"/>
  <c r="B6" i="1" s="1"/>
  <c r="B3" i="1"/>
  <c r="C5" i="1" l="1"/>
  <c r="F4" i="2"/>
  <c r="G15" i="1" l="1"/>
  <c r="G13" i="1"/>
  <c r="G2" i="1"/>
  <c r="G11" i="1"/>
  <c r="C2" i="1"/>
  <c r="C11" i="1"/>
</calcChain>
</file>

<file path=xl/comments1.xml><?xml version="1.0" encoding="utf-8"?>
<comments xmlns="http://schemas.openxmlformats.org/spreadsheetml/2006/main">
  <authors>
    <author>Author</author>
  </authors>
  <commentLis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upper boundary has a 5% tolerance on the full tank --&gt; 61 kW * 2 h 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lower boundary is 5% of the peak part of the design load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Considering only half. The other half is connected to another subgrid</t>
        </r>
      </text>
    </comment>
  </commentList>
</comments>
</file>

<file path=xl/sharedStrings.xml><?xml version="1.0" encoding="utf-8"?>
<sst xmlns="http://schemas.openxmlformats.org/spreadsheetml/2006/main" count="159" uniqueCount="105">
  <si>
    <t>B1</t>
  </si>
  <si>
    <t>B2</t>
  </si>
  <si>
    <t>B3</t>
  </si>
  <si>
    <t>B4</t>
  </si>
  <si>
    <t>Info</t>
  </si>
  <si>
    <t>PeakHeat[kW]</t>
  </si>
  <si>
    <t>BaseLoad[%]</t>
  </si>
  <si>
    <t>Hp_CapNom[kW]</t>
  </si>
  <si>
    <t>Hp_TsupNom[Cdeg]</t>
  </si>
  <si>
    <t>Hp_TretNom[Cdeg]</t>
  </si>
  <si>
    <t>HpMdotRat[kgs]</t>
  </si>
  <si>
    <t>Fix parameters</t>
  </si>
  <si>
    <t>cp</t>
  </si>
  <si>
    <t>BlockArea[m2]</t>
  </si>
  <si>
    <t>Number</t>
  </si>
  <si>
    <t>Hp_TretMin[Cdeg]</t>
  </si>
  <si>
    <t>Hp_TretMax[Cdeg]</t>
  </si>
  <si>
    <t>HpTrMin[Cdeg]</t>
  </si>
  <si>
    <t>HpTrMax[Cdeg]</t>
  </si>
  <si>
    <t>InternalGains[W]</t>
  </si>
  <si>
    <t>Dhw[W]</t>
  </si>
  <si>
    <t>Files folder</t>
  </si>
  <si>
    <t>Internal gains file</t>
  </si>
  <si>
    <t>AddFiles\</t>
  </si>
  <si>
    <t>.txt</t>
  </si>
  <si>
    <t>Dhw file</t>
  </si>
  <si>
    <t>Weather flie</t>
  </si>
  <si>
    <t>Weather_Stockholm2018</t>
  </si>
  <si>
    <t>Dhw</t>
  </si>
  <si>
    <t>Weather[Cdeg]</t>
  </si>
  <si>
    <t>Hp_LoadName</t>
  </si>
  <si>
    <t>EGridLoadName</t>
  </si>
  <si>
    <t>Tes_QstoredMAX[kWh]</t>
  </si>
  <si>
    <t>TES_QstoredMIN[kWh]</t>
  </si>
  <si>
    <t>Tes_hsize[h]</t>
  </si>
  <si>
    <t>Tes_tol[-]</t>
  </si>
  <si>
    <t>MyRoom1.fmu</t>
  </si>
  <si>
    <t>MyRoom2.fmu</t>
  </si>
  <si>
    <t>Room_FMUname</t>
  </si>
  <si>
    <t>InternalGains1</t>
  </si>
  <si>
    <t>InternalGains2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</si>
  <si>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</si>
  <si>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</si>
  <si>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</si>
  <si>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</si>
  <si>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</si>
  <si>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</si>
  <si>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</si>
  <si>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</si>
  <si>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</si>
  <si>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</si>
  <si>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</si>
  <si>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</si>
  <si>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</si>
  <si>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</si>
  <si>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</si>
  <si>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</si>
  <si>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</si>
  <si>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</si>
  <si>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Load_X</t>
  </si>
  <si>
    <t>Load_Y</t>
  </si>
  <si>
    <t>Load_V</t>
  </si>
  <si>
    <t>Load_U</t>
  </si>
  <si>
    <t>Load_Q</t>
  </si>
  <si>
    <t>Load_S</t>
  </si>
  <si>
    <t>Load_DD</t>
  </si>
  <si>
    <t>Load_P</t>
  </si>
  <si>
    <t>Load_O</t>
  </si>
  <si>
    <t>Load_N</t>
  </si>
  <si>
    <t>Load_M</t>
  </si>
  <si>
    <t>Load_G</t>
  </si>
  <si>
    <t>Load_B</t>
  </si>
  <si>
    <t>Load_A</t>
  </si>
  <si>
    <t>Load_AA</t>
  </si>
  <si>
    <t>Load_Y2</t>
  </si>
  <si>
    <t>Load_Q2</t>
  </si>
  <si>
    <t>Load_S2</t>
  </si>
  <si>
    <t>HpCapNom[kW]</t>
  </si>
  <si>
    <t>TES_m3</t>
  </si>
  <si>
    <t>EbCapNom[kW]</t>
  </si>
  <si>
    <t>LDD4</t>
  </si>
  <si>
    <t>LG2</t>
  </si>
  <si>
    <t>LAA20</t>
  </si>
  <si>
    <t>Hp_LineName</t>
  </si>
  <si>
    <t>EGridLineName</t>
  </si>
  <si>
    <t>Load_Z,Load_R</t>
  </si>
  <si>
    <t>Load_I,Load_BB</t>
  </si>
  <si>
    <t>Load_H,Load_F</t>
  </si>
  <si>
    <t>Load_E,Load_C</t>
  </si>
  <si>
    <t>LX6,Lslusn8,Lslusn9,Lslusn10</t>
  </si>
  <si>
    <t>LS 7,Lfarvt13,Lfarvt12,Lfarvt16</t>
  </si>
  <si>
    <t>LQ3,Lfarvt13,Lfarvt12,Lfarvt16</t>
  </si>
  <si>
    <t>LP10,Lfarvt13,Lfarvt12,Lfarvt16</t>
  </si>
  <si>
    <t>LE7,Luddnw3,LC5</t>
  </si>
  <si>
    <t>LB2,Luddnw3</t>
  </si>
  <si>
    <t>LA1,Luddnw3</t>
  </si>
  <si>
    <t>LR4,Lfarvt13,Lfarvt12,Lfarvt16,LZ11,Lslusn8,Lslusn9,Lslusn10</t>
  </si>
  <si>
    <t>LY8,Lslusn8,Lslusn9,Lslusn10</t>
  </si>
  <si>
    <t>LV4,Lslusn8,Lslusn9,Lslusn10</t>
  </si>
  <si>
    <t>LU 1,Lslusn8,Lslusn9,Lslusn10</t>
  </si>
  <si>
    <t>LH5,LF 4</t>
  </si>
  <si>
    <t>LO7,Llugne17,Llugne18,Llugne19</t>
  </si>
  <si>
    <t>LN4,Llugne17,Llugne18,Llugne19</t>
  </si>
  <si>
    <t>LM8,Llugne17,Llugne18,Llugne19</t>
  </si>
  <si>
    <t>LI5,Llugnw24,Llugnw26,Llugnw27,Llugnw6,Llugnw7,LBB21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</si>
</sst>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selection activeCell="F6" sqref="F6"/>
    </sheetView>
  </sheetViews>
  <sheetFormatPr defaultRowHeight="15" x14ac:dyDescent="0.25"/>
  <cols>
    <col min="1" max="1" width="13.85546875" bestFit="1" customWidth="1"/>
    <col min="2" max="2" width="13.85546875" customWidth="1"/>
  </cols>
  <sheetData>
    <row r="1" spans="1:24" x14ac:dyDescent="0.25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25">
      <c r="A2" t="s">
        <v>10</v>
      </c>
      <c r="B2">
        <v>0</v>
      </c>
      <c r="C2">
        <f>Sheet2!B4/(Sheet2!$B$20*(Sheet2!B5-Sheet2!B6))</f>
        <v>0.29463290332855552</v>
      </c>
      <c r="D2">
        <f>Sheet2!C4/(Sheet2!$B$20*(Sheet2!C5-Sheet2!C6))</f>
        <v>0.26278069756330624</v>
      </c>
      <c r="E2">
        <f>Sheet2!D4/(Sheet2!$B$20*(Sheet2!D5-Sheet2!D6))</f>
        <v>5.5741360089186176E-2</v>
      </c>
      <c r="F2">
        <f>Sheet2!E4/(Sheet2!$B$20*(Sheet2!E5-Sheet2!E6))</f>
        <v>0.20703933747412009</v>
      </c>
      <c r="G2">
        <f>Sheet2!F4/(Sheet2!$B$20*(Sheet2!F5-Sheet2!F6))</f>
        <v>0.31852205765249242</v>
      </c>
      <c r="H2">
        <f>Sheet2!G4/(Sheet2!$B$20*(Sheet2!G5-Sheet2!G6))</f>
        <v>0.54148749800923712</v>
      </c>
      <c r="I2">
        <f>Sheet2!H4/(Sheet2!$B$20*(Sheet2!H5-Sheet2!H6))</f>
        <v>0.10351966873706005</v>
      </c>
      <c r="J2">
        <f>Sheet2!I4/(Sheet2!$B$20*(Sheet2!I5-Sheet2!I6))</f>
        <v>0.10351966873706005</v>
      </c>
      <c r="K2">
        <f>Sheet2!J4/(Sheet2!$B$20*(Sheet2!J5-Sheet2!J6))</f>
        <v>0.18315018315018317</v>
      </c>
      <c r="L2">
        <f>Sheet2!K4/(Sheet2!$B$20*(Sheet2!K5-Sheet2!K6))</f>
        <v>6.3704411530498495E-2</v>
      </c>
      <c r="M2">
        <f>Sheet2!L4/(Sheet2!$B$20*(Sheet2!L5-Sheet2!L6))</f>
        <v>0.19907628603280778</v>
      </c>
      <c r="N2">
        <f>Sheet2!M4/(Sheet2!$B$20*(Sheet2!M5-Sheet2!M6))</f>
        <v>0.11148272017837235</v>
      </c>
      <c r="O2">
        <f>Sheet2!N4/(Sheet2!$B$20*(Sheet2!N5-Sheet2!N6))</f>
        <v>0.12740882306099699</v>
      </c>
      <c r="P2">
        <f>Sheet2!O4/(Sheet2!$B$20*(Sheet2!O5-Sheet2!O6))</f>
        <v>0.21500238891543239</v>
      </c>
      <c r="Q2">
        <f>Sheet2!P4/(Sheet2!$B$20*(Sheet2!P5-Sheet2!P6))</f>
        <v>0.32648510909380474</v>
      </c>
      <c r="R2">
        <f>Sheet2!Q4/(Sheet2!$B$20*(Sheet2!Q5-Sheet2!Q6))</f>
        <v>0.97149227584010189</v>
      </c>
      <c r="S2">
        <f>Sheet2!R4/(Sheet2!$B$20*(Sheet2!R5-Sheet2!R6))</f>
        <v>0.2229654403567447</v>
      </c>
      <c r="T2">
        <f>Sheet2!S4/(Sheet2!$B$20*(Sheet2!S5-Sheet2!S6))</f>
        <v>0.69278547539417101</v>
      </c>
      <c r="U2">
        <f>Sheet2!T4/(Sheet2!$B$20*(Sheet2!T5-Sheet2!T6))</f>
        <v>0.23092849179805702</v>
      </c>
      <c r="V2">
        <f>Sheet2!U4/(Sheet2!$B$20*(Sheet2!U5-Sheet2!U6))</f>
        <v>0.23092849179805702</v>
      </c>
      <c r="W2">
        <f>Sheet2!V4/(Sheet2!$B$20*(Sheet2!V5-Sheet2!V6))</f>
        <v>0.23092849179805702</v>
      </c>
      <c r="X2">
        <f>Sheet2!W4/(Sheet2!$B$20*(Sheet2!W5-Sheet2!W6))</f>
        <v>0.40611562350692787</v>
      </c>
    </row>
    <row r="3" spans="1:24" x14ac:dyDescent="0.25">
      <c r="A3" t="s">
        <v>17</v>
      </c>
      <c r="B3">
        <f>B2+1</f>
        <v>1</v>
      </c>
      <c r="C3">
        <f>Sheet2!B8</f>
        <v>30</v>
      </c>
      <c r="D3">
        <f>Sheet2!C8</f>
        <v>30</v>
      </c>
      <c r="E3">
        <f>Sheet2!D8</f>
        <v>30</v>
      </c>
      <c r="F3">
        <f>Sheet2!E8</f>
        <v>30</v>
      </c>
      <c r="G3">
        <f>Sheet2!F8</f>
        <v>30</v>
      </c>
      <c r="H3">
        <f>Sheet2!G8</f>
        <v>30</v>
      </c>
      <c r="I3">
        <f>Sheet2!H8</f>
        <v>30</v>
      </c>
      <c r="J3">
        <f>Sheet2!I8</f>
        <v>30</v>
      </c>
      <c r="K3">
        <f>Sheet2!J8</f>
        <v>30</v>
      </c>
      <c r="L3">
        <f>Sheet2!K8</f>
        <v>30</v>
      </c>
      <c r="M3">
        <f>Sheet2!L8</f>
        <v>30</v>
      </c>
      <c r="N3">
        <f>Sheet2!M8</f>
        <v>30</v>
      </c>
      <c r="O3">
        <f>Sheet2!N8</f>
        <v>30</v>
      </c>
      <c r="P3">
        <f>Sheet2!O8</f>
        <v>30</v>
      </c>
      <c r="Q3">
        <f>Sheet2!P8</f>
        <v>30</v>
      </c>
      <c r="R3">
        <f>Sheet2!Q8</f>
        <v>30</v>
      </c>
      <c r="S3">
        <f>Sheet2!R8</f>
        <v>30</v>
      </c>
      <c r="T3">
        <f>Sheet2!S8</f>
        <v>30</v>
      </c>
      <c r="U3">
        <f>Sheet2!T8</f>
        <v>30</v>
      </c>
      <c r="V3">
        <f>Sheet2!U8</f>
        <v>30</v>
      </c>
      <c r="W3">
        <f>Sheet2!V8</f>
        <v>30</v>
      </c>
      <c r="X3">
        <f>Sheet2!W8</f>
        <v>30</v>
      </c>
    </row>
    <row r="4" spans="1:24" x14ac:dyDescent="0.25">
      <c r="A4" t="s">
        <v>18</v>
      </c>
      <c r="B4">
        <f t="shared" ref="B4:B8" si="0">B3+1</f>
        <v>2</v>
      </c>
      <c r="C4">
        <f>Sheet2!B9</f>
        <v>40</v>
      </c>
      <c r="D4">
        <f>Sheet2!C9</f>
        <v>40</v>
      </c>
      <c r="E4">
        <f>Sheet2!D9</f>
        <v>40</v>
      </c>
      <c r="F4">
        <f>Sheet2!E9</f>
        <v>40</v>
      </c>
      <c r="G4">
        <f>Sheet2!F9</f>
        <v>40</v>
      </c>
      <c r="H4">
        <f>Sheet2!G9</f>
        <v>40</v>
      </c>
      <c r="I4">
        <f>Sheet2!H9</f>
        <v>40</v>
      </c>
      <c r="J4">
        <f>Sheet2!I9</f>
        <v>40</v>
      </c>
      <c r="K4">
        <f>Sheet2!J9</f>
        <v>40</v>
      </c>
      <c r="L4">
        <f>Sheet2!K9</f>
        <v>40</v>
      </c>
      <c r="M4">
        <f>Sheet2!L9</f>
        <v>40</v>
      </c>
      <c r="N4">
        <f>Sheet2!M9</f>
        <v>40</v>
      </c>
      <c r="O4">
        <f>Sheet2!N9</f>
        <v>40</v>
      </c>
      <c r="P4">
        <f>Sheet2!O9</f>
        <v>40</v>
      </c>
      <c r="Q4">
        <f>Sheet2!P9</f>
        <v>40</v>
      </c>
      <c r="R4">
        <f>Sheet2!Q9</f>
        <v>40</v>
      </c>
      <c r="S4">
        <f>Sheet2!R9</f>
        <v>40</v>
      </c>
      <c r="T4">
        <f>Sheet2!S9</f>
        <v>40</v>
      </c>
      <c r="U4">
        <f>Sheet2!T9</f>
        <v>40</v>
      </c>
      <c r="V4">
        <f>Sheet2!U9</f>
        <v>40</v>
      </c>
      <c r="W4">
        <f>Sheet2!V9</f>
        <v>40</v>
      </c>
      <c r="X4">
        <f>Sheet2!W9</f>
        <v>40</v>
      </c>
    </row>
    <row r="5" spans="1:24" x14ac:dyDescent="0.25">
      <c r="A5" t="s">
        <v>13</v>
      </c>
      <c r="B5">
        <f t="shared" si="0"/>
        <v>3</v>
      </c>
      <c r="C5">
        <f>Sheet2!B7</f>
        <v>4576</v>
      </c>
      <c r="D5">
        <f>Sheet2!C7</f>
        <v>4054</v>
      </c>
      <c r="E5">
        <f>Sheet2!D7</f>
        <v>919</v>
      </c>
      <c r="F5">
        <f>Sheet2!E7</f>
        <v>3258</v>
      </c>
      <c r="G5">
        <f>Sheet2!F7</f>
        <v>4889</v>
      </c>
      <c r="H5">
        <f>Sheet2!G7</f>
        <v>8405</v>
      </c>
      <c r="I5">
        <f>Sheet2!H7</f>
        <v>1613</v>
      </c>
      <c r="J5">
        <f>Sheet2!I7</f>
        <v>1613</v>
      </c>
      <c r="K5">
        <f>Sheet2!J7</f>
        <v>2831</v>
      </c>
      <c r="L5">
        <f>Sheet2!K7</f>
        <v>1031</v>
      </c>
      <c r="M5">
        <f>Sheet2!L7</f>
        <v>3138</v>
      </c>
      <c r="N5">
        <f>Sheet2!M7</f>
        <v>1718</v>
      </c>
      <c r="O5">
        <f>Sheet2!N7</f>
        <v>1931</v>
      </c>
      <c r="P5">
        <f>Sheet2!O7</f>
        <v>3340</v>
      </c>
      <c r="Q5">
        <f>Sheet2!P7</f>
        <v>5021</v>
      </c>
      <c r="R5">
        <f>Sheet2!Q7</f>
        <v>15060</v>
      </c>
      <c r="S5">
        <f>Sheet2!R7</f>
        <v>3466</v>
      </c>
      <c r="T5">
        <f>Sheet2!S7</f>
        <v>10699</v>
      </c>
      <c r="U5">
        <f>Sheet2!T7</f>
        <v>3632</v>
      </c>
      <c r="V5">
        <f>Sheet2!U7</f>
        <v>3560</v>
      </c>
      <c r="W5">
        <f>Sheet2!V7</f>
        <v>3560</v>
      </c>
      <c r="X5">
        <f>Sheet2!W7</f>
        <v>6241.5</v>
      </c>
    </row>
    <row r="6" spans="1:24" x14ac:dyDescent="0.25">
      <c r="A6" t="s">
        <v>19</v>
      </c>
      <c r="B6">
        <f t="shared" si="0"/>
        <v>4</v>
      </c>
      <c r="C6" t="str">
        <f>Sheet2!B10</f>
        <v>AddFiles\InternalGains1.txt</v>
      </c>
      <c r="D6" t="str">
        <f>Sheet2!C10</f>
        <v>AddFiles\InternalGains1.txt</v>
      </c>
      <c r="E6" t="str">
        <f>Sheet2!D10</f>
        <v>AddFiles\InternalGains1.txt</v>
      </c>
      <c r="F6" t="str">
        <f>Sheet2!E10</f>
        <v>AddFiles\InternalGains1.txt</v>
      </c>
      <c r="G6" t="str">
        <f>Sheet2!F10</f>
        <v>AddFiles\InternalGains2.txt</v>
      </c>
      <c r="H6" t="str">
        <f>Sheet2!G10</f>
        <v>AddFiles\InternalGains2.txt</v>
      </c>
      <c r="I6" t="str">
        <f>Sheet2!H10</f>
        <v>AddFiles\InternalGains2.txt</v>
      </c>
      <c r="J6" t="str">
        <f>Sheet2!I10</f>
        <v>AddFiles\InternalGains2.txt</v>
      </c>
      <c r="K6" t="str">
        <f>Sheet2!J10</f>
        <v>AddFiles\InternalGains2.txt</v>
      </c>
      <c r="L6" t="str">
        <f>Sheet2!K10</f>
        <v>AddFiles\InternalGains2.txt</v>
      </c>
      <c r="M6" t="str">
        <f>Sheet2!L10</f>
        <v>AddFiles\InternalGains2.txt</v>
      </c>
      <c r="N6" t="str">
        <f>Sheet2!M10</f>
        <v>AddFiles\InternalGains2.txt</v>
      </c>
      <c r="O6" t="str">
        <f>Sheet2!N10</f>
        <v>AddFiles\InternalGains2.txt</v>
      </c>
      <c r="P6" t="str">
        <f>Sheet2!O10</f>
        <v>AddFiles\InternalGains2.txt</v>
      </c>
      <c r="Q6" t="str">
        <f>Sheet2!P10</f>
        <v>AddFiles\InternalGains1.txt</v>
      </c>
      <c r="R6" t="str">
        <f>Sheet2!Q10</f>
        <v>AddFiles\InternalGains1.txt</v>
      </c>
      <c r="S6" t="str">
        <f>Sheet2!R10</f>
        <v>AddFiles\InternalGains1.txt</v>
      </c>
      <c r="T6" t="str">
        <f>Sheet2!S10</f>
        <v>AddFiles\InternalGains1.txt</v>
      </c>
      <c r="U6" t="str">
        <f>Sheet2!T10</f>
        <v>AddFiles\InternalGains1.txt</v>
      </c>
      <c r="V6" t="str">
        <f>Sheet2!U10</f>
        <v>AddFiles\InternalGains1.txt</v>
      </c>
      <c r="W6" t="str">
        <f>Sheet2!V10</f>
        <v>AddFiles\InternalGains1.txt</v>
      </c>
      <c r="X6" t="str">
        <f>Sheet2!W10</f>
        <v>AddFiles\InternalGains1.txt</v>
      </c>
    </row>
    <row r="7" spans="1:24" x14ac:dyDescent="0.25">
      <c r="A7" t="s">
        <v>20</v>
      </c>
      <c r="B7">
        <f t="shared" si="0"/>
        <v>5</v>
      </c>
      <c r="C7" t="str">
        <f>Sheet2!B11</f>
        <v>AddFiles\Dhw.txt</v>
      </c>
      <c r="D7" t="str">
        <f>Sheet2!C11</f>
        <v>AddFiles\Dhw.txt</v>
      </c>
      <c r="E7" t="str">
        <f>Sheet2!D11</f>
        <v>AddFiles\Dhw.txt</v>
      </c>
      <c r="F7" t="str">
        <f>Sheet2!E11</f>
        <v>AddFiles\Dhw.txt</v>
      </c>
      <c r="G7" t="str">
        <f>Sheet2!F11</f>
        <v>AddFiles\Dhw.txt</v>
      </c>
      <c r="H7" t="str">
        <f>Sheet2!G11</f>
        <v>AddFiles\Dhw.txt</v>
      </c>
      <c r="I7" t="str">
        <f>Sheet2!H11</f>
        <v>AddFiles\Dhw.txt</v>
      </c>
      <c r="J7" t="str">
        <f>Sheet2!I11</f>
        <v>AddFiles\Dhw.txt</v>
      </c>
      <c r="K7" t="str">
        <f>Sheet2!J11</f>
        <v>AddFiles\Dhw.txt</v>
      </c>
      <c r="L7" t="str">
        <f>Sheet2!K11</f>
        <v>AddFiles\Dhw.txt</v>
      </c>
      <c r="M7" t="str">
        <f>Sheet2!L11</f>
        <v>AddFiles\Dhw.txt</v>
      </c>
      <c r="N7" t="str">
        <f>Sheet2!M11</f>
        <v>AddFiles\Dhw.txt</v>
      </c>
      <c r="O7" t="str">
        <f>Sheet2!N11</f>
        <v>AddFiles\Dhw.txt</v>
      </c>
      <c r="P7" t="str">
        <f>Sheet2!O11</f>
        <v>AddFiles\Dhw.txt</v>
      </c>
      <c r="Q7" t="str">
        <f>Sheet2!P11</f>
        <v>AddFiles\Dhw.txt</v>
      </c>
      <c r="R7" t="str">
        <f>Sheet2!Q11</f>
        <v>AddFiles\Dhw.txt</v>
      </c>
      <c r="S7" t="str">
        <f>Sheet2!R11</f>
        <v>AddFiles\Dhw.txt</v>
      </c>
      <c r="T7" t="str">
        <f>Sheet2!S11</f>
        <v>AddFiles\Dhw.txt</v>
      </c>
      <c r="U7" t="str">
        <f>Sheet2!T11</f>
        <v>AddFiles\Dhw.txt</v>
      </c>
      <c r="V7" t="str">
        <f>Sheet2!U11</f>
        <v>AddFiles\Dhw.txt</v>
      </c>
      <c r="W7" t="str">
        <f>Sheet2!V11</f>
        <v>AddFiles\Dhw.txt</v>
      </c>
      <c r="X7" t="str">
        <f>Sheet2!W11</f>
        <v>AddFiles\Dhw.txt</v>
      </c>
    </row>
    <row r="8" spans="1:24" x14ac:dyDescent="0.25">
      <c r="A8" t="s">
        <v>29</v>
      </c>
      <c r="B8">
        <f t="shared" si="0"/>
        <v>6</v>
      </c>
      <c r="C8" t="str">
        <f>Sheet2!B12</f>
        <v>AddFiles\Weather_Stockholm2018.txt</v>
      </c>
      <c r="D8" t="str">
        <f>Sheet2!C12</f>
        <v>AddFiles\Weather_Stockholm2018.txt</v>
      </c>
      <c r="E8" t="str">
        <f>Sheet2!D12</f>
        <v>AddFiles\Weather_Stockholm2018.txt</v>
      </c>
      <c r="F8" t="str">
        <f>Sheet2!E12</f>
        <v>AddFiles\Weather_Stockholm2018.txt</v>
      </c>
      <c r="G8" t="str">
        <f>Sheet2!F12</f>
        <v>AddFiles\Weather_Stockholm2018.txt</v>
      </c>
      <c r="H8" t="str">
        <f>Sheet2!G12</f>
        <v>AddFiles\Weather_Stockholm2018.txt</v>
      </c>
      <c r="I8" t="str">
        <f>Sheet2!H12</f>
        <v>AddFiles\Weather_Stockholm2018.txt</v>
      </c>
      <c r="J8" t="str">
        <f>Sheet2!I12</f>
        <v>AddFiles\Weather_Stockholm2018.txt</v>
      </c>
      <c r="K8" t="str">
        <f>Sheet2!J12</f>
        <v>AddFiles\Weather_Stockholm2018.txt</v>
      </c>
      <c r="L8" t="str">
        <f>Sheet2!K12</f>
        <v>AddFiles\Weather_Stockholm2018.txt</v>
      </c>
      <c r="M8" t="str">
        <f>Sheet2!L12</f>
        <v>AddFiles\Weather_Stockholm2018.txt</v>
      </c>
      <c r="N8" t="str">
        <f>Sheet2!M12</f>
        <v>AddFiles\Weather_Stockholm2018.txt</v>
      </c>
      <c r="O8" t="str">
        <f>Sheet2!N12</f>
        <v>AddFiles\Weather_Stockholm2018.txt</v>
      </c>
      <c r="P8" t="str">
        <f>Sheet2!O12</f>
        <v>AddFiles\Weather_Stockholm2018.txt</v>
      </c>
      <c r="Q8" t="str">
        <f>Sheet2!P12</f>
        <v>AddFiles\Weather_Stockholm2018.txt</v>
      </c>
      <c r="R8" t="str">
        <f>Sheet2!Q12</f>
        <v>AddFiles\Weather_Stockholm2018.txt</v>
      </c>
      <c r="S8" t="str">
        <f>Sheet2!R12</f>
        <v>AddFiles\Weather_Stockholm2018.txt</v>
      </c>
      <c r="T8" t="str">
        <f>Sheet2!S12</f>
        <v>AddFiles\Weather_Stockholm2018.txt</v>
      </c>
      <c r="U8" t="str">
        <f>Sheet2!T12</f>
        <v>AddFiles\Weather_Stockholm2018.txt</v>
      </c>
      <c r="V8" t="str">
        <f>Sheet2!U12</f>
        <v>AddFiles\Weather_Stockholm2018.txt</v>
      </c>
      <c r="W8" t="str">
        <f>Sheet2!V12</f>
        <v>AddFiles\Weather_Stockholm2018.txt</v>
      </c>
      <c r="X8" t="str">
        <f>Sheet2!W12</f>
        <v>AddFiles\Weather_Stockholm2018.txt</v>
      </c>
    </row>
    <row r="9" spans="1:24" x14ac:dyDescent="0.25">
      <c r="A9" t="s">
        <v>31</v>
      </c>
      <c r="B9">
        <v>7</v>
      </c>
      <c r="C9" t="str">
        <f>Sheet2!B13</f>
        <v>Load_X</v>
      </c>
      <c r="D9" t="str">
        <f>Sheet2!C13</f>
        <v>Load_Y</v>
      </c>
      <c r="E9" t="str">
        <f>Sheet2!D13</f>
        <v>Load_Y2</v>
      </c>
      <c r="F9" t="str">
        <f>Sheet2!E13</f>
        <v>Load_V</v>
      </c>
      <c r="G9" t="str">
        <f>Sheet2!F13</f>
        <v>Load_Z,Load_R</v>
      </c>
      <c r="H9" t="str">
        <f>Sheet2!G13</f>
        <v>Load_U</v>
      </c>
      <c r="I9" t="str">
        <f>Sheet2!H13</f>
        <v>Load_Q</v>
      </c>
      <c r="J9" t="str">
        <f>Sheet2!I13</f>
        <v>Load_Q2</v>
      </c>
      <c r="K9" t="str">
        <f>Sheet2!J13</f>
        <v>Load_S</v>
      </c>
      <c r="L9" t="str">
        <f>Sheet2!K13</f>
        <v>Load_S2</v>
      </c>
      <c r="M9" t="str">
        <f>Sheet2!L13</f>
        <v>Load_DD</v>
      </c>
      <c r="N9" t="str">
        <f>Sheet2!M13</f>
        <v>Load_P</v>
      </c>
      <c r="O9" t="str">
        <f>Sheet2!N13</f>
        <v>Load_O</v>
      </c>
      <c r="P9" t="str">
        <f>Sheet2!O13</f>
        <v>Load_N</v>
      </c>
      <c r="Q9" t="str">
        <f>Sheet2!P13</f>
        <v>Load_M</v>
      </c>
      <c r="R9" t="str">
        <f>Sheet2!Q13</f>
        <v>Load_I,Load_BB</v>
      </c>
      <c r="S9" t="str">
        <f>Sheet2!R13</f>
        <v>Load_H,Load_F</v>
      </c>
      <c r="T9" t="str">
        <f>Sheet2!S13</f>
        <v>Load_G</v>
      </c>
      <c r="U9" t="str">
        <f>Sheet2!T13</f>
        <v>Load_E,Load_C</v>
      </c>
      <c r="V9" t="str">
        <f>Sheet2!U13</f>
        <v>Load_B</v>
      </c>
      <c r="W9" t="str">
        <f>Sheet2!V13</f>
        <v>Load_A</v>
      </c>
      <c r="X9" t="str">
        <f>Sheet2!W13</f>
        <v>Load_AA</v>
      </c>
    </row>
    <row r="10" spans="1:24" x14ac:dyDescent="0.25">
      <c r="A10" t="s">
        <v>32</v>
      </c>
      <c r="B10">
        <v>8</v>
      </c>
      <c r="C10">
        <f>Sheet2!B2*Sheet2!B14*(1-Sheet2!B15)</f>
        <v>54.239967273471052</v>
      </c>
      <c r="D10">
        <f>Sheet2!C2*Sheet2!C14*(1-Sheet2!C15)</f>
        <v>48.052628349355693</v>
      </c>
      <c r="E10">
        <f>Sheet2!D2*Sheet2!D14*(1-Sheet2!D15)</f>
        <v>10.89303538555942</v>
      </c>
      <c r="F10">
        <f>Sheet2!E2*Sheet2!E14*(1-Sheet2!E15)</f>
        <v>38.617529147064836</v>
      </c>
      <c r="G10">
        <f>Sheet2!F2*Sheet2!F14*(1-Sheet2!F15)</f>
        <v>57.949999999999996</v>
      </c>
      <c r="H10">
        <f>Sheet2!G2*Sheet2!G14*(1-Sheet2!G15)</f>
        <v>99.625639190018404</v>
      </c>
      <c r="I10">
        <f>Sheet2!H2*Sheet2!H14*(1-Sheet2!H15)</f>
        <v>19.119114338310492</v>
      </c>
      <c r="J10">
        <f>Sheet2!I2*Sheet2!I14*(1-Sheet2!I15)</f>
        <v>19.119114338310492</v>
      </c>
      <c r="K10">
        <f>Sheet2!J2*Sheet2!J14*(1-Sheet2!J15)</f>
        <v>33.556238494579667</v>
      </c>
      <c r="L10">
        <f>Sheet2!K2*Sheet2!K14*(1-Sheet2!K15)</f>
        <v>12.220587032112906</v>
      </c>
      <c r="M10">
        <f>Sheet2!L2*Sheet2!L14*(1-Sheet2!L15)</f>
        <v>37.195152382900389</v>
      </c>
      <c r="N10">
        <f>Sheet2!M2*Sheet2!M14*(1-Sheet2!M15)</f>
        <v>20.363694006954386</v>
      </c>
      <c r="O10">
        <f>Sheet2!N2*Sheet2!N14*(1-Sheet2!N15)</f>
        <v>22.888412763346288</v>
      </c>
      <c r="P10">
        <f>Sheet2!O2*Sheet2!O14*(1-Sheet2!O15)</f>
        <v>39.589486602577217</v>
      </c>
      <c r="Q10">
        <f>Sheet2!P2*Sheet2!P14*(1-Sheet2!P15)</f>
        <v>59.514614440580893</v>
      </c>
      <c r="R10">
        <f>Sheet2!Q2*Sheet2!Q14*(1-Sheet2!Q15)</f>
        <v>178.50828390263857</v>
      </c>
      <c r="S10">
        <f>Sheet2!R2*Sheet2!R14*(1-Sheet2!R15)</f>
        <v>41.082982204949886</v>
      </c>
      <c r="T10">
        <f>Sheet2!S2*Sheet2!S14*(1-Sheet2!S15)</f>
        <v>126.81674166496215</v>
      </c>
      <c r="U10">
        <f>Sheet2!T2*Sheet2!T14*(1-Sheet2!T15)</f>
        <v>43.050603395377379</v>
      </c>
      <c r="V10">
        <f>Sheet2!U2*Sheet2!U14*(1-Sheet2!U15)</f>
        <v>42.197177336878703</v>
      </c>
      <c r="W10">
        <f>Sheet2!V2*Sheet2!V14*(1-Sheet2!V15)</f>
        <v>42.197177336878703</v>
      </c>
      <c r="X10">
        <f>Sheet2!W2*Sheet2!W14*(1-Sheet2!W15)</f>
        <v>73.981371446103495</v>
      </c>
    </row>
    <row r="11" spans="1:24" x14ac:dyDescent="0.25">
      <c r="A11" t="s">
        <v>33</v>
      </c>
      <c r="B11">
        <v>9</v>
      </c>
      <c r="C11">
        <f>(Sheet2!B2-Sheet2!B4)*Sheet2!B15</f>
        <v>1.0047351196563714</v>
      </c>
      <c r="D11">
        <f>(Sheet2!C2-Sheet2!C4)*Sheet2!C15</f>
        <v>0.87908570259766816</v>
      </c>
      <c r="E11">
        <f>(Sheet2!D2-Sheet2!D4)*Sheet2!D15</f>
        <v>0.22331765187154842</v>
      </c>
      <c r="F11">
        <f>(Sheet2!E2-Sheet2!E4)*Sheet2!E15</f>
        <v>0.73250153405604412</v>
      </c>
      <c r="G11">
        <f>(Sheet2!F2-Sheet2!F4)*Sheet2!F15</f>
        <v>1.05</v>
      </c>
      <c r="H11">
        <f>(Sheet2!G2-Sheet2!G4)*Sheet2!G15</f>
        <v>1.8434546942114949</v>
      </c>
      <c r="I11">
        <f>(Sheet2!H2-Sheet2!H4)*Sheet2!H15</f>
        <v>0.35626917570055228</v>
      </c>
      <c r="J11">
        <f>(Sheet2!I2-Sheet2!I4)*Sheet2!I15</f>
        <v>0.35626917570055228</v>
      </c>
      <c r="K11">
        <f>(Sheet2!J2-Sheet2!J4)*Sheet2!J15</f>
        <v>0.61611781550419309</v>
      </c>
      <c r="L11">
        <f>(Sheet2!K2-Sheet2!K4)*Sheet2!K15</f>
        <v>0.24318879116383718</v>
      </c>
      <c r="M11">
        <f>(Sheet2!L2-Sheet2!L4)*Sheet2!L15</f>
        <v>0.7076395991000205</v>
      </c>
      <c r="N11">
        <f>(Sheet2!M2-Sheet2!M4)*Sheet2!M15</f>
        <v>0.37177336878707301</v>
      </c>
      <c r="O11">
        <f>(Sheet2!N2-Sheet2!N4)*Sheet2!N15</f>
        <v>0.40465330333401522</v>
      </c>
      <c r="P11">
        <f>(Sheet2!O2-Sheet2!O4)*Sheet2!O15</f>
        <v>0.73365718960932724</v>
      </c>
      <c r="Q11">
        <f>(Sheet2!P2-Sheet2!P4)*Sheet2!P15</f>
        <v>1.0823481284516263</v>
      </c>
      <c r="R11">
        <f>(Sheet2!Q2-Sheet2!Q4)*Sheet2!Q15</f>
        <v>3.2951728369809774</v>
      </c>
      <c r="S11">
        <f>(Sheet2!R2-Sheet2!R4)*Sheet2!R15</f>
        <v>0.76226222131315213</v>
      </c>
      <c r="T11">
        <f>(Sheet2!S2-Sheet2!S4)*Sheet2!S15</f>
        <v>2.3245653507874819</v>
      </c>
      <c r="U11">
        <f>(Sheet2!T2-Sheet2!T4)*Sheet2!T15</f>
        <v>0.81582123133565154</v>
      </c>
      <c r="V11">
        <f>(Sheet2!U2-Sheet2!U4)*Sheet2!U15</f>
        <v>0.77090407036203712</v>
      </c>
      <c r="W11">
        <f>(Sheet2!V2-Sheet2!V4)*Sheet2!V15</f>
        <v>0.77090407036203712</v>
      </c>
      <c r="X11">
        <f>(Sheet2!W2-Sheet2!W4)*Sheet2!W15</f>
        <v>1.343756391900184</v>
      </c>
    </row>
    <row r="12" spans="1:24" x14ac:dyDescent="0.25">
      <c r="A12" t="s">
        <v>38</v>
      </c>
      <c r="B12">
        <v>10</v>
      </c>
      <c r="C12" t="str">
        <f>Sheet2!B16</f>
        <v>MyRoom1.fmu</v>
      </c>
      <c r="D12" t="str">
        <f>Sheet2!C16</f>
        <v>MyRoom1.fmu</v>
      </c>
      <c r="E12" t="str">
        <f>Sheet2!D16</f>
        <v>MyRoom1.fmu</v>
      </c>
      <c r="F12" t="str">
        <f>Sheet2!E16</f>
        <v>MyRoom1.fmu</v>
      </c>
      <c r="G12" t="str">
        <f>Sheet2!F16</f>
        <v>MyRoom2.fmu</v>
      </c>
      <c r="H12" t="str">
        <f>Sheet2!G16</f>
        <v>MyRoom2.fmu</v>
      </c>
      <c r="I12" t="str">
        <f>Sheet2!H16</f>
        <v>MyRoom2.fmu</v>
      </c>
      <c r="J12" t="str">
        <f>Sheet2!I16</f>
        <v>MyRoom2.fmu</v>
      </c>
      <c r="K12" t="str">
        <f>Sheet2!J16</f>
        <v>MyRoom2.fmu</v>
      </c>
      <c r="L12" t="str">
        <f>Sheet2!K16</f>
        <v>MyRoom2.fmu</v>
      </c>
      <c r="M12" t="str">
        <f>Sheet2!L16</f>
        <v>MyRoom2.fmu</v>
      </c>
      <c r="N12" t="str">
        <f>Sheet2!M16</f>
        <v>MyRoom2.fmu</v>
      </c>
      <c r="O12" t="str">
        <f>Sheet2!N16</f>
        <v>MyRoom2.fmu</v>
      </c>
      <c r="P12" t="str">
        <f>Sheet2!O16</f>
        <v>MyRoom2.fmu</v>
      </c>
      <c r="Q12" t="str">
        <f>Sheet2!P16</f>
        <v>MyRoom1.fmu</v>
      </c>
      <c r="R12" t="str">
        <f>Sheet2!Q16</f>
        <v>MyRoom1.fmu</v>
      </c>
      <c r="S12" t="str">
        <f>Sheet2!R16</f>
        <v>MyRoom1.fmu</v>
      </c>
      <c r="T12" t="str">
        <f>Sheet2!S16</f>
        <v>MyRoom1.fmu</v>
      </c>
      <c r="U12" t="str">
        <f>Sheet2!T16</f>
        <v>MyRoom1.fmu</v>
      </c>
      <c r="V12" t="str">
        <f>Sheet2!U16</f>
        <v>MyRoom1.fmu</v>
      </c>
      <c r="W12" t="str">
        <f>Sheet2!V16</f>
        <v>MyRoom1.fmu</v>
      </c>
      <c r="X12" t="str">
        <f>Sheet2!W16</f>
        <v>MyRoom1.fmu</v>
      </c>
    </row>
    <row r="13" spans="1:24" x14ac:dyDescent="0.25">
      <c r="A13" t="s">
        <v>77</v>
      </c>
      <c r="B13">
        <v>11</v>
      </c>
      <c r="C13">
        <f>Sheet2!B4</f>
        <v>37</v>
      </c>
      <c r="D13">
        <f>Sheet2!C4</f>
        <v>33</v>
      </c>
      <c r="E13">
        <f>Sheet2!D4</f>
        <v>7</v>
      </c>
      <c r="F13">
        <f>Sheet2!E4</f>
        <v>26</v>
      </c>
      <c r="G13">
        <f>Sheet2!F4</f>
        <v>40</v>
      </c>
      <c r="H13">
        <f>Sheet2!G4</f>
        <v>68</v>
      </c>
      <c r="I13">
        <f>Sheet2!H4</f>
        <v>13</v>
      </c>
      <c r="J13">
        <f>Sheet2!I4</f>
        <v>13</v>
      </c>
      <c r="K13">
        <f>Sheet2!J4</f>
        <v>23</v>
      </c>
      <c r="L13">
        <f>Sheet2!K4</f>
        <v>8</v>
      </c>
      <c r="M13">
        <f>Sheet2!L4</f>
        <v>25</v>
      </c>
      <c r="N13">
        <f>Sheet2!M4</f>
        <v>14</v>
      </c>
      <c r="O13">
        <f>Sheet2!N4</f>
        <v>16</v>
      </c>
      <c r="P13">
        <f>Sheet2!O4</f>
        <v>27</v>
      </c>
      <c r="Q13">
        <f>Sheet2!P4</f>
        <v>41</v>
      </c>
      <c r="R13">
        <f>Sheet2!Q4</f>
        <v>122</v>
      </c>
      <c r="S13">
        <f>Sheet2!R4</f>
        <v>28</v>
      </c>
      <c r="T13">
        <f>Sheet2!S4</f>
        <v>87</v>
      </c>
      <c r="U13">
        <f>Sheet2!T4</f>
        <v>29</v>
      </c>
      <c r="V13">
        <f>Sheet2!U4</f>
        <v>29</v>
      </c>
      <c r="W13">
        <f>Sheet2!V4</f>
        <v>29</v>
      </c>
      <c r="X13">
        <f>Sheet2!W4</f>
        <v>51</v>
      </c>
    </row>
    <row r="14" spans="1:24" x14ac:dyDescent="0.25">
      <c r="A14" t="s">
        <v>78</v>
      </c>
      <c r="B14">
        <v>12</v>
      </c>
      <c r="C14">
        <f>ROUND(C10/4.186/30*3600/1000,3)</f>
        <v>1.5549999999999999</v>
      </c>
      <c r="D14">
        <f>ROUND(D10/4.186/30*3600/1000,3)</f>
        <v>1.3779999999999999</v>
      </c>
      <c r="E14">
        <f t="shared" ref="E14:X14" si="1">ROUND(E10/4.186/30*3600/1000,3)</f>
        <v>0.312</v>
      </c>
      <c r="F14">
        <f t="shared" si="1"/>
        <v>1.107</v>
      </c>
      <c r="G14">
        <f t="shared" si="1"/>
        <v>1.661</v>
      </c>
      <c r="H14">
        <f t="shared" si="1"/>
        <v>2.8559999999999999</v>
      </c>
      <c r="I14">
        <f t="shared" si="1"/>
        <v>0.54800000000000004</v>
      </c>
      <c r="J14">
        <f t="shared" si="1"/>
        <v>0.54800000000000004</v>
      </c>
      <c r="K14">
        <f t="shared" si="1"/>
        <v>0.96199999999999997</v>
      </c>
      <c r="L14">
        <f t="shared" si="1"/>
        <v>0.35</v>
      </c>
      <c r="M14">
        <f t="shared" si="1"/>
        <v>1.0660000000000001</v>
      </c>
      <c r="N14">
        <f t="shared" si="1"/>
        <v>0.58399999999999996</v>
      </c>
      <c r="O14">
        <f t="shared" si="1"/>
        <v>0.65600000000000003</v>
      </c>
      <c r="P14">
        <f t="shared" si="1"/>
        <v>1.135</v>
      </c>
      <c r="Q14">
        <f t="shared" si="1"/>
        <v>1.706</v>
      </c>
      <c r="R14">
        <f t="shared" si="1"/>
        <v>5.117</v>
      </c>
      <c r="S14">
        <f t="shared" si="1"/>
        <v>1.1779999999999999</v>
      </c>
      <c r="T14">
        <f t="shared" si="1"/>
        <v>3.6349999999999998</v>
      </c>
      <c r="U14">
        <f t="shared" si="1"/>
        <v>1.234</v>
      </c>
      <c r="V14">
        <f t="shared" si="1"/>
        <v>1.21</v>
      </c>
      <c r="W14">
        <f t="shared" si="1"/>
        <v>1.21</v>
      </c>
      <c r="X14">
        <f t="shared" si="1"/>
        <v>2.121</v>
      </c>
    </row>
    <row r="15" spans="1:24" x14ac:dyDescent="0.25">
      <c r="A15" t="s">
        <v>79</v>
      </c>
      <c r="B15">
        <v>13</v>
      </c>
      <c r="C15">
        <f>ROUND(Sheet2!B2-Sheet2!B4,0)</f>
        <v>20</v>
      </c>
      <c r="D15">
        <f>ROUND(Sheet2!C2-Sheet2!C4,0)</f>
        <v>18</v>
      </c>
      <c r="E15">
        <f>ROUND(Sheet2!D2-Sheet2!D4,0)</f>
        <v>4</v>
      </c>
      <c r="F15">
        <f>ROUND(Sheet2!E2-Sheet2!E4,0)</f>
        <v>15</v>
      </c>
      <c r="G15">
        <f>ROUND(Sheet2!F2-Sheet2!F4,0)</f>
        <v>21</v>
      </c>
      <c r="H15">
        <f>ROUND(Sheet2!G2-Sheet2!G4,0)</f>
        <v>37</v>
      </c>
      <c r="I15">
        <f>ROUND(Sheet2!H2-Sheet2!H4,0)</f>
        <v>7</v>
      </c>
      <c r="J15">
        <f>ROUND(Sheet2!I2-Sheet2!I4,0)</f>
        <v>7</v>
      </c>
      <c r="K15">
        <f>ROUND(Sheet2!J2-Sheet2!J4,0)</f>
        <v>12</v>
      </c>
      <c r="L15">
        <f>ROUND(Sheet2!K2-Sheet2!K4,0)</f>
        <v>5</v>
      </c>
      <c r="M15">
        <f>ROUND(Sheet2!L2-Sheet2!L4,0)</f>
        <v>14</v>
      </c>
      <c r="N15">
        <f>ROUND(Sheet2!M2-Sheet2!M4,0)</f>
        <v>7</v>
      </c>
      <c r="O15">
        <f>ROUND(Sheet2!N2-Sheet2!N4,0)</f>
        <v>8</v>
      </c>
      <c r="P15">
        <f>ROUND(Sheet2!O2-Sheet2!O4,0)</f>
        <v>15</v>
      </c>
      <c r="Q15">
        <f>ROUND(Sheet2!P2-Sheet2!P4,0)</f>
        <v>22</v>
      </c>
      <c r="R15">
        <f>ROUND(Sheet2!Q2-Sheet2!Q4,0)</f>
        <v>66</v>
      </c>
      <c r="S15">
        <f>ROUND(Sheet2!R2-Sheet2!R4,0)</f>
        <v>15</v>
      </c>
      <c r="T15">
        <f>ROUND(Sheet2!S2-Sheet2!S4,0)</f>
        <v>46</v>
      </c>
      <c r="U15">
        <f>ROUND(Sheet2!T2-Sheet2!T4,0)</f>
        <v>16</v>
      </c>
      <c r="V15">
        <f>ROUND(Sheet2!U2-Sheet2!U4,0)</f>
        <v>15</v>
      </c>
      <c r="W15">
        <f>ROUND(Sheet2!V2-Sheet2!V4,0)</f>
        <v>15</v>
      </c>
      <c r="X15">
        <f>ROUND(Sheet2!W2-Sheet2!W4,0)</f>
        <v>27</v>
      </c>
    </row>
    <row r="16" spans="1:24" x14ac:dyDescent="0.25">
      <c r="A16" s="2" t="s">
        <v>84</v>
      </c>
      <c r="B16">
        <v>14</v>
      </c>
      <c r="C16" t="str">
        <f>Sheet2!B17</f>
        <v>LX6,Lslusn8,Lslusn9,Lslusn10</v>
      </c>
      <c r="D16" t="str">
        <f>Sheet2!C17</f>
        <v>LY8,Lslusn8,Lslusn9,Lslusn10</v>
      </c>
      <c r="E16" t="str">
        <f>Sheet2!D17</f>
        <v>LY8,Lslusn8,Lslusn9,Lslusn10</v>
      </c>
      <c r="F16" t="str">
        <f>Sheet2!E17</f>
        <v>LV4,Lslusn8,Lslusn9,Lslusn10</v>
      </c>
      <c r="G16" t="str">
        <f>Sheet2!F17</f>
        <v>LR4,Lfarvt13,Lfarvt12,Lfarvt16,LZ11,Lslusn8,Lslusn9,Lslusn10</v>
      </c>
      <c r="H16" t="str">
        <f>Sheet2!G17</f>
        <v>LU 1,Lslusn8,Lslusn9,Lslusn10</v>
      </c>
      <c r="I16" t="str">
        <f>Sheet2!H17</f>
        <v>LQ3,Lfarvt13,Lfarvt12,Lfarvt16</v>
      </c>
      <c r="J16" t="str">
        <f>Sheet2!I17</f>
        <v>LQ3,Lfarvt13,Lfarvt12,Lfarvt16</v>
      </c>
      <c r="K16" t="str">
        <f>Sheet2!J17</f>
        <v>LS 7,Lfarvt13,Lfarvt12,Lfarvt16</v>
      </c>
      <c r="L16" t="str">
        <f>Sheet2!K17</f>
        <v>LS 7,Lfarvt13,Lfarvt12,Lfarvt16</v>
      </c>
      <c r="M16" t="str">
        <f>Sheet2!L17</f>
        <v>LDD4</v>
      </c>
      <c r="N16" t="str">
        <f>Sheet2!M17</f>
        <v>LP10,Lfarvt13,Lfarvt12,Lfarvt16</v>
      </c>
      <c r="O16" t="str">
        <f>Sheet2!N17</f>
        <v>LO7,Llugne17,Llugne18,Llugne19</v>
      </c>
      <c r="P16" t="str">
        <f>Sheet2!O17</f>
        <v>LN4,Llugne17,Llugne18,Llugne19</v>
      </c>
      <c r="Q16" t="str">
        <f>Sheet2!P17</f>
        <v>LM8,Llugne17,Llugne18,Llugne19</v>
      </c>
      <c r="R16" t="str">
        <f>Sheet2!Q17</f>
        <v>LI5,Llugnw24,Llugnw26,Llugnw27,Llugnw6,Llugnw7,LBB21</v>
      </c>
      <c r="S16" t="str">
        <f>Sheet2!R17</f>
        <v>LH5,LF 4</v>
      </c>
      <c r="T16" t="str">
        <f>Sheet2!S17</f>
        <v>LG2</v>
      </c>
      <c r="U16" t="str">
        <f>Sheet2!T17</f>
        <v>LE7,Luddnw3,LC5</v>
      </c>
      <c r="V16" t="str">
        <f>Sheet2!U17</f>
        <v>LB2,Luddnw3</v>
      </c>
      <c r="W16" t="str">
        <f>Sheet2!V17</f>
        <v>LA1,Luddnw3</v>
      </c>
      <c r="X16" t="str">
        <f>Sheet2!W17</f>
        <v>LAA20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5"/>
  <sheetViews>
    <sheetView tabSelected="1" topLeftCell="H1" workbookViewId="0">
      <pane ySplit="1" topLeftCell="A2" activePane="bottomLeft" state="frozen"/>
      <selection pane="bottomLeft" activeCell="Q18" sqref="Q18"/>
    </sheetView>
  </sheetViews>
  <sheetFormatPr defaultRowHeight="15" x14ac:dyDescent="0.25"/>
  <cols>
    <col min="1" max="1" width="14" bestFit="1" customWidth="1"/>
    <col min="5" max="5" width="9.140625" style="2"/>
    <col min="6" max="6" width="9.140625" style="3"/>
  </cols>
  <sheetData>
    <row r="1" spans="1:23" x14ac:dyDescent="0.25">
      <c r="B1" t="s">
        <v>0</v>
      </c>
      <c r="C1" t="s">
        <v>1</v>
      </c>
      <c r="D1" t="s">
        <v>2</v>
      </c>
      <c r="E1" s="2" t="s">
        <v>3</v>
      </c>
      <c r="F1" s="3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57</v>
      </c>
      <c r="W1" s="2" t="s">
        <v>58</v>
      </c>
    </row>
    <row r="2" spans="1:23" s="2" customFormat="1" x14ac:dyDescent="0.25">
      <c r="A2" s="2" t="s">
        <v>5</v>
      </c>
      <c r="B2" s="2">
        <f>$F$2*B7/$F$7</f>
        <v>57.094702393127427</v>
      </c>
      <c r="C2" s="2">
        <f t="shared" ref="C2:V2" si="0">$F$2*C7/$F$7</f>
        <v>50.581714051953362</v>
      </c>
      <c r="D2" s="2">
        <f t="shared" si="0"/>
        <v>11.466353037430968</v>
      </c>
      <c r="E2" s="2">
        <f t="shared" si="0"/>
        <v>40.650030681120882</v>
      </c>
      <c r="F2" s="3">
        <v>61</v>
      </c>
      <c r="G2" s="2">
        <f t="shared" si="0"/>
        <v>104.8690938842299</v>
      </c>
      <c r="H2" s="2">
        <f t="shared" si="0"/>
        <v>20.125383514011045</v>
      </c>
      <c r="I2" s="2">
        <f t="shared" si="0"/>
        <v>20.125383514011045</v>
      </c>
      <c r="J2" s="2">
        <f t="shared" si="0"/>
        <v>35.322356310083862</v>
      </c>
      <c r="K2" s="2">
        <f t="shared" si="0"/>
        <v>12.863775823276743</v>
      </c>
      <c r="L2" s="2">
        <f t="shared" si="0"/>
        <v>39.152791982000409</v>
      </c>
      <c r="M2" s="2">
        <f t="shared" si="0"/>
        <v>21.43546737574146</v>
      </c>
      <c r="N2" s="2">
        <f t="shared" si="0"/>
        <v>24.093066066680304</v>
      </c>
      <c r="O2" s="2">
        <f t="shared" si="0"/>
        <v>41.673143792186544</v>
      </c>
      <c r="P2" s="2">
        <f t="shared" si="0"/>
        <v>62.646962569032524</v>
      </c>
      <c r="Q2" s="2">
        <f t="shared" si="0"/>
        <v>187.90345673961954</v>
      </c>
      <c r="R2" s="2">
        <f t="shared" si="0"/>
        <v>43.245244426263042</v>
      </c>
      <c r="S2" s="2">
        <f t="shared" si="0"/>
        <v>133.49130701574964</v>
      </c>
      <c r="T2" s="2">
        <f t="shared" si="0"/>
        <v>45.31642462671303</v>
      </c>
      <c r="U2" s="2">
        <f t="shared" si="0"/>
        <v>44.418081407240741</v>
      </c>
      <c r="V2" s="2">
        <f t="shared" si="0"/>
        <v>44.418081407240741</v>
      </c>
      <c r="W2" s="2">
        <f>$F$2*W7/$F$7</f>
        <v>77.875127838003678</v>
      </c>
    </row>
    <row r="3" spans="1:23" s="2" customFormat="1" x14ac:dyDescent="0.25">
      <c r="A3" s="2" t="s">
        <v>6</v>
      </c>
      <c r="B3" s="2">
        <v>0.65</v>
      </c>
      <c r="C3" s="2">
        <v>0.65</v>
      </c>
      <c r="D3" s="2">
        <v>0.65</v>
      </c>
      <c r="E3" s="2">
        <v>0.65</v>
      </c>
      <c r="F3" s="2">
        <v>0.65</v>
      </c>
      <c r="G3" s="2">
        <v>0.65</v>
      </c>
      <c r="H3" s="2">
        <v>0.65</v>
      </c>
      <c r="I3" s="2">
        <v>0.65</v>
      </c>
      <c r="J3" s="2">
        <v>0.65</v>
      </c>
      <c r="K3" s="2">
        <v>0.65</v>
      </c>
      <c r="L3" s="2">
        <v>0.65</v>
      </c>
      <c r="M3" s="2">
        <v>0.65</v>
      </c>
      <c r="N3" s="2">
        <v>0.65</v>
      </c>
      <c r="O3" s="2">
        <v>0.65</v>
      </c>
      <c r="P3" s="2">
        <v>0.65</v>
      </c>
      <c r="Q3" s="2">
        <v>0.65</v>
      </c>
      <c r="R3" s="2">
        <v>0.65</v>
      </c>
      <c r="S3" s="2">
        <v>0.65</v>
      </c>
      <c r="T3" s="2">
        <v>0.65</v>
      </c>
      <c r="U3" s="2">
        <v>0.65</v>
      </c>
      <c r="V3" s="2">
        <v>0.65</v>
      </c>
      <c r="W3" s="2">
        <v>0.65</v>
      </c>
    </row>
    <row r="4" spans="1:23" s="2" customFormat="1" x14ac:dyDescent="0.25">
      <c r="A4" s="2" t="s">
        <v>7</v>
      </c>
      <c r="B4" s="2">
        <f>ROUND(B3*B2,0)</f>
        <v>37</v>
      </c>
      <c r="C4" s="2">
        <f t="shared" ref="C4:G4" si="1">ROUND(C3*C2,0)</f>
        <v>33</v>
      </c>
      <c r="D4" s="2">
        <f t="shared" si="1"/>
        <v>7</v>
      </c>
      <c r="E4" s="2">
        <f t="shared" si="1"/>
        <v>26</v>
      </c>
      <c r="F4" s="3">
        <f>ROUND(F3*F2,0)</f>
        <v>40</v>
      </c>
      <c r="G4" s="2">
        <f t="shared" si="1"/>
        <v>68</v>
      </c>
      <c r="H4" s="2">
        <f t="shared" ref="H4" si="2">ROUND(H3*H2,0)</f>
        <v>13</v>
      </c>
      <c r="I4" s="2">
        <f t="shared" ref="I4" si="3">ROUND(I3*I2,0)</f>
        <v>13</v>
      </c>
      <c r="J4" s="2">
        <f t="shared" ref="J4" si="4">ROUND(J3*J2,0)</f>
        <v>23</v>
      </c>
      <c r="K4" s="2">
        <f t="shared" ref="K4" si="5">ROUND(K3*K2,0)</f>
        <v>8</v>
      </c>
      <c r="L4" s="2">
        <f t="shared" ref="L4" si="6">ROUND(L3*L2,0)</f>
        <v>25</v>
      </c>
      <c r="M4" s="2">
        <f t="shared" ref="M4" si="7">ROUND(M3*M2,0)</f>
        <v>14</v>
      </c>
      <c r="N4" s="2">
        <f t="shared" ref="N4" si="8">ROUND(N3*N2,0)</f>
        <v>16</v>
      </c>
      <c r="O4" s="2">
        <f t="shared" ref="O4" si="9">ROUND(O3*O2,0)</f>
        <v>27</v>
      </c>
      <c r="P4" s="2">
        <f t="shared" ref="P4" si="10">ROUND(P3*P2,0)</f>
        <v>41</v>
      </c>
      <c r="Q4" s="2">
        <f t="shared" ref="Q4" si="11">ROUND(Q3*Q2,0)</f>
        <v>122</v>
      </c>
      <c r="R4" s="2">
        <f t="shared" ref="R4" si="12">ROUND(R3*R2,0)</f>
        <v>28</v>
      </c>
      <c r="S4" s="2">
        <f t="shared" ref="S4" si="13">ROUND(S3*S2,0)</f>
        <v>87</v>
      </c>
      <c r="T4" s="2">
        <f t="shared" ref="T4" si="14">ROUND(T3*T2,0)</f>
        <v>29</v>
      </c>
      <c r="U4" s="2">
        <f t="shared" ref="U4" si="15">ROUND(U3*U2,0)</f>
        <v>29</v>
      </c>
      <c r="V4" s="2">
        <f t="shared" ref="V4" si="16">ROUND(V3*V2,0)</f>
        <v>29</v>
      </c>
      <c r="W4" s="2">
        <f t="shared" ref="W4" si="17">ROUND(W3*W2,0)</f>
        <v>51</v>
      </c>
    </row>
    <row r="5" spans="1:23" s="2" customFormat="1" x14ac:dyDescent="0.25">
      <c r="A5" s="2" t="s">
        <v>8</v>
      </c>
      <c r="B5" s="2">
        <v>65</v>
      </c>
      <c r="C5" s="2">
        <v>65</v>
      </c>
      <c r="D5" s="2">
        <v>65</v>
      </c>
      <c r="E5" s="2">
        <v>65</v>
      </c>
      <c r="F5" s="3">
        <v>65</v>
      </c>
      <c r="G5" s="2">
        <v>65</v>
      </c>
      <c r="H5" s="2">
        <v>65</v>
      </c>
      <c r="I5" s="2">
        <v>65</v>
      </c>
      <c r="J5" s="2">
        <v>65</v>
      </c>
      <c r="K5" s="2">
        <v>65</v>
      </c>
      <c r="L5" s="2">
        <v>65</v>
      </c>
      <c r="M5" s="2">
        <v>65</v>
      </c>
      <c r="N5" s="2">
        <v>65</v>
      </c>
      <c r="O5" s="2">
        <v>65</v>
      </c>
      <c r="P5" s="2">
        <v>65</v>
      </c>
      <c r="Q5" s="2">
        <v>65</v>
      </c>
      <c r="R5" s="2">
        <v>65</v>
      </c>
      <c r="S5" s="2">
        <v>65</v>
      </c>
      <c r="T5" s="2">
        <v>65</v>
      </c>
      <c r="U5" s="2">
        <v>65</v>
      </c>
      <c r="V5" s="2">
        <v>65</v>
      </c>
      <c r="W5" s="2">
        <v>65</v>
      </c>
    </row>
    <row r="6" spans="1:23" s="2" customFormat="1" x14ac:dyDescent="0.25">
      <c r="A6" s="2" t="s">
        <v>9</v>
      </c>
      <c r="B6" s="2">
        <v>35</v>
      </c>
      <c r="C6" s="2">
        <v>35</v>
      </c>
      <c r="D6" s="2">
        <v>35</v>
      </c>
      <c r="E6" s="2">
        <v>35</v>
      </c>
      <c r="F6" s="3">
        <v>35</v>
      </c>
      <c r="G6" s="2">
        <v>35</v>
      </c>
      <c r="H6" s="2">
        <v>35</v>
      </c>
      <c r="I6" s="2">
        <v>35</v>
      </c>
      <c r="J6" s="2">
        <v>35</v>
      </c>
      <c r="K6" s="2">
        <v>35</v>
      </c>
      <c r="L6" s="2">
        <v>35</v>
      </c>
      <c r="M6" s="2">
        <v>35</v>
      </c>
      <c r="N6" s="2">
        <v>35</v>
      </c>
      <c r="O6" s="2">
        <v>35</v>
      </c>
      <c r="P6" s="2">
        <v>35</v>
      </c>
      <c r="Q6" s="2">
        <v>35</v>
      </c>
      <c r="R6" s="2">
        <v>35</v>
      </c>
      <c r="S6" s="2">
        <v>35</v>
      </c>
      <c r="T6" s="2">
        <v>35</v>
      </c>
      <c r="U6" s="2">
        <v>35</v>
      </c>
      <c r="V6" s="2">
        <v>35</v>
      </c>
      <c r="W6" s="2">
        <v>35</v>
      </c>
    </row>
    <row r="7" spans="1:23" s="1" customFormat="1" x14ac:dyDescent="0.25">
      <c r="A7" s="1" t="s">
        <v>13</v>
      </c>
      <c r="B7" s="1">
        <v>4576</v>
      </c>
      <c r="C7" s="1">
        <v>4054</v>
      </c>
      <c r="D7" s="1">
        <v>919</v>
      </c>
      <c r="E7" s="1">
        <v>3258</v>
      </c>
      <c r="F7" s="1">
        <v>4889</v>
      </c>
      <c r="G7" s="1">
        <v>8405</v>
      </c>
      <c r="H7" s="1">
        <v>1613</v>
      </c>
      <c r="I7" s="1">
        <v>1613</v>
      </c>
      <c r="J7" s="1">
        <v>2831</v>
      </c>
      <c r="K7" s="1">
        <v>1031</v>
      </c>
      <c r="L7" s="1">
        <v>3138</v>
      </c>
      <c r="M7" s="1">
        <v>1718</v>
      </c>
      <c r="N7" s="1">
        <v>1931</v>
      </c>
      <c r="O7" s="1">
        <v>3340</v>
      </c>
      <c r="P7" s="1">
        <v>5021</v>
      </c>
      <c r="Q7" s="1">
        <v>15060</v>
      </c>
      <c r="R7" s="1">
        <v>3466</v>
      </c>
      <c r="S7" s="1">
        <v>10699</v>
      </c>
      <c r="T7" s="1">
        <v>3632</v>
      </c>
      <c r="U7" s="1">
        <v>3560</v>
      </c>
      <c r="V7" s="1">
        <v>3560</v>
      </c>
      <c r="W7" s="8">
        <f>12483/2</f>
        <v>6241.5</v>
      </c>
    </row>
    <row r="8" spans="1:23" s="2" customFormat="1" x14ac:dyDescent="0.25">
      <c r="A8" s="2" t="s">
        <v>15</v>
      </c>
      <c r="B8" s="2">
        <v>30</v>
      </c>
      <c r="C8" s="2">
        <v>30</v>
      </c>
      <c r="D8" s="2">
        <v>30</v>
      </c>
      <c r="E8" s="2">
        <v>30</v>
      </c>
      <c r="F8" s="3">
        <v>30</v>
      </c>
      <c r="G8" s="2">
        <v>30</v>
      </c>
      <c r="H8" s="2">
        <v>30</v>
      </c>
      <c r="I8" s="2">
        <v>30</v>
      </c>
      <c r="J8" s="2">
        <v>30</v>
      </c>
      <c r="K8" s="2">
        <v>30</v>
      </c>
      <c r="L8" s="2">
        <v>30</v>
      </c>
      <c r="M8" s="2">
        <v>30</v>
      </c>
      <c r="N8" s="2">
        <v>30</v>
      </c>
      <c r="O8" s="2">
        <v>30</v>
      </c>
      <c r="P8" s="2">
        <v>30</v>
      </c>
      <c r="Q8" s="2">
        <v>30</v>
      </c>
      <c r="R8" s="2">
        <v>30</v>
      </c>
      <c r="S8" s="2">
        <v>30</v>
      </c>
      <c r="T8" s="2">
        <v>30</v>
      </c>
      <c r="U8" s="2">
        <v>30</v>
      </c>
      <c r="V8" s="2">
        <v>30</v>
      </c>
      <c r="W8" s="2">
        <v>30</v>
      </c>
    </row>
    <row r="9" spans="1:23" x14ac:dyDescent="0.25">
      <c r="A9" t="s">
        <v>16</v>
      </c>
      <c r="B9">
        <v>40</v>
      </c>
      <c r="C9">
        <v>40</v>
      </c>
      <c r="D9">
        <v>40</v>
      </c>
      <c r="E9">
        <v>40</v>
      </c>
      <c r="F9" s="3">
        <v>40</v>
      </c>
      <c r="G9">
        <v>40</v>
      </c>
      <c r="H9">
        <v>40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40</v>
      </c>
      <c r="Q9">
        <v>40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</row>
    <row r="10" spans="1:23" s="1" customFormat="1" x14ac:dyDescent="0.25">
      <c r="A10" s="1" t="s">
        <v>19</v>
      </c>
      <c r="B10" s="1" t="str">
        <f>CONCATENATE($B$21,$B$22,$C$22)</f>
        <v>AddFiles\InternalGains1.txt</v>
      </c>
      <c r="C10" s="1" t="str">
        <f t="shared" ref="C10:W10" si="18">CONCATENATE($B$21,$B$22,$C$22)</f>
        <v>AddFiles\InternalGains1.txt</v>
      </c>
      <c r="D10" s="1" t="str">
        <f t="shared" si="18"/>
        <v>AddFiles\InternalGains1.txt</v>
      </c>
      <c r="E10" s="1" t="str">
        <f t="shared" si="18"/>
        <v>AddFiles\InternalGains1.txt</v>
      </c>
      <c r="F10" s="1" t="str">
        <f>CONCATENATE($B$21,$B$23,$C$23)</f>
        <v>AddFiles\InternalGains2.txt</v>
      </c>
      <c r="G10" s="1" t="str">
        <f>CONCATENATE($B$21,$B$23,$C$23)</f>
        <v>AddFiles\InternalGains2.txt</v>
      </c>
      <c r="H10" s="1" t="str">
        <f t="shared" ref="H10:O10" si="19">CONCATENATE($B$21,$B$23,$C$23)</f>
        <v>AddFiles\InternalGains2.txt</v>
      </c>
      <c r="I10" s="1" t="str">
        <f t="shared" si="19"/>
        <v>AddFiles\InternalGains2.txt</v>
      </c>
      <c r="J10" s="1" t="str">
        <f t="shared" si="19"/>
        <v>AddFiles\InternalGains2.txt</v>
      </c>
      <c r="K10" s="1" t="str">
        <f t="shared" si="19"/>
        <v>AddFiles\InternalGains2.txt</v>
      </c>
      <c r="L10" s="1" t="str">
        <f t="shared" si="19"/>
        <v>AddFiles\InternalGains2.txt</v>
      </c>
      <c r="M10" s="1" t="str">
        <f t="shared" si="19"/>
        <v>AddFiles\InternalGains2.txt</v>
      </c>
      <c r="N10" s="1" t="str">
        <f t="shared" si="19"/>
        <v>AddFiles\InternalGains2.txt</v>
      </c>
      <c r="O10" s="1" t="str">
        <f t="shared" si="19"/>
        <v>AddFiles\InternalGains2.txt</v>
      </c>
      <c r="P10" s="1" t="str">
        <f t="shared" si="18"/>
        <v>AddFiles\InternalGains1.txt</v>
      </c>
      <c r="Q10" s="1" t="str">
        <f t="shared" si="18"/>
        <v>AddFiles\InternalGains1.txt</v>
      </c>
      <c r="R10" s="1" t="str">
        <f t="shared" si="18"/>
        <v>AddFiles\InternalGains1.txt</v>
      </c>
      <c r="S10" s="1" t="str">
        <f t="shared" si="18"/>
        <v>AddFiles\InternalGains1.txt</v>
      </c>
      <c r="T10" s="1" t="str">
        <f t="shared" si="18"/>
        <v>AddFiles\InternalGains1.txt</v>
      </c>
      <c r="U10" s="1" t="str">
        <f t="shared" si="18"/>
        <v>AddFiles\InternalGains1.txt</v>
      </c>
      <c r="V10" s="1" t="str">
        <f t="shared" si="18"/>
        <v>AddFiles\InternalGains1.txt</v>
      </c>
      <c r="W10" s="1" t="str">
        <f t="shared" si="18"/>
        <v>AddFiles\InternalGains1.txt</v>
      </c>
    </row>
    <row r="11" spans="1:23" x14ac:dyDescent="0.25">
      <c r="A11" t="s">
        <v>20</v>
      </c>
      <c r="B11" t="str">
        <f>CONCATENATE($B$21,$B$24,$C$24)</f>
        <v>AddFiles\Dhw.txt</v>
      </c>
      <c r="C11" t="str">
        <f t="shared" ref="C11:W11" si="20">CONCATENATE($B$21,$B$24,$C$24)</f>
        <v>AddFiles\Dhw.txt</v>
      </c>
      <c r="D11" t="str">
        <f t="shared" si="20"/>
        <v>AddFiles\Dhw.txt</v>
      </c>
      <c r="E11" t="str">
        <f t="shared" si="20"/>
        <v>AddFiles\Dhw.txt</v>
      </c>
      <c r="F11" s="3" t="str">
        <f>CONCATENATE($B$21,$B$24,$C$24)</f>
        <v>AddFiles\Dhw.txt</v>
      </c>
      <c r="G11" t="str">
        <f t="shared" si="20"/>
        <v>AddFiles\Dhw.txt</v>
      </c>
      <c r="H11" t="str">
        <f t="shared" si="20"/>
        <v>AddFiles\Dhw.txt</v>
      </c>
      <c r="I11" t="str">
        <f t="shared" si="20"/>
        <v>AddFiles\Dhw.txt</v>
      </c>
      <c r="J11" t="str">
        <f t="shared" si="20"/>
        <v>AddFiles\Dhw.txt</v>
      </c>
      <c r="K11" t="str">
        <f t="shared" si="20"/>
        <v>AddFiles\Dhw.txt</v>
      </c>
      <c r="L11" t="str">
        <f t="shared" si="20"/>
        <v>AddFiles\Dhw.txt</v>
      </c>
      <c r="M11" t="str">
        <f t="shared" si="20"/>
        <v>AddFiles\Dhw.txt</v>
      </c>
      <c r="N11" t="str">
        <f t="shared" si="20"/>
        <v>AddFiles\Dhw.txt</v>
      </c>
      <c r="O11" t="str">
        <f t="shared" si="20"/>
        <v>AddFiles\Dhw.txt</v>
      </c>
      <c r="P11" t="str">
        <f t="shared" si="20"/>
        <v>AddFiles\Dhw.txt</v>
      </c>
      <c r="Q11" t="str">
        <f t="shared" si="20"/>
        <v>AddFiles\Dhw.txt</v>
      </c>
      <c r="R11" t="str">
        <f t="shared" si="20"/>
        <v>AddFiles\Dhw.txt</v>
      </c>
      <c r="S11" t="str">
        <f t="shared" si="20"/>
        <v>AddFiles\Dhw.txt</v>
      </c>
      <c r="T11" t="str">
        <f t="shared" si="20"/>
        <v>AddFiles\Dhw.txt</v>
      </c>
      <c r="U11" t="str">
        <f t="shared" si="20"/>
        <v>AddFiles\Dhw.txt</v>
      </c>
      <c r="V11" t="str">
        <f t="shared" si="20"/>
        <v>AddFiles\Dhw.txt</v>
      </c>
      <c r="W11" t="str">
        <f t="shared" si="20"/>
        <v>AddFiles\Dhw.txt</v>
      </c>
    </row>
    <row r="12" spans="1:23" x14ac:dyDescent="0.25">
      <c r="A12" t="s">
        <v>29</v>
      </c>
      <c r="B12" t="str">
        <f>CONCATENATE($B$21,$B$25,$C$25)</f>
        <v>AddFiles\Weather_Stockholm2018.txt</v>
      </c>
      <c r="C12" t="str">
        <f t="shared" ref="C12:W12" si="21">CONCATENATE($B$21,$B$25,$C$25)</f>
        <v>AddFiles\Weather_Stockholm2018.txt</v>
      </c>
      <c r="D12" t="str">
        <f t="shared" si="21"/>
        <v>AddFiles\Weather_Stockholm2018.txt</v>
      </c>
      <c r="E12" t="str">
        <f t="shared" si="21"/>
        <v>AddFiles\Weather_Stockholm2018.txt</v>
      </c>
      <c r="F12" s="3" t="str">
        <f>CONCATENATE($B$21,$B$25,$C$25)</f>
        <v>AddFiles\Weather_Stockholm2018.txt</v>
      </c>
      <c r="G12" t="str">
        <f t="shared" si="21"/>
        <v>AddFiles\Weather_Stockholm2018.txt</v>
      </c>
      <c r="H12" t="str">
        <f t="shared" si="21"/>
        <v>AddFiles\Weather_Stockholm2018.txt</v>
      </c>
      <c r="I12" t="str">
        <f t="shared" si="21"/>
        <v>AddFiles\Weather_Stockholm2018.txt</v>
      </c>
      <c r="J12" t="str">
        <f t="shared" si="21"/>
        <v>AddFiles\Weather_Stockholm2018.txt</v>
      </c>
      <c r="K12" t="str">
        <f t="shared" si="21"/>
        <v>AddFiles\Weather_Stockholm2018.txt</v>
      </c>
      <c r="L12" t="str">
        <f t="shared" si="21"/>
        <v>AddFiles\Weather_Stockholm2018.txt</v>
      </c>
      <c r="M12" t="str">
        <f t="shared" si="21"/>
        <v>AddFiles\Weather_Stockholm2018.txt</v>
      </c>
      <c r="N12" t="str">
        <f t="shared" si="21"/>
        <v>AddFiles\Weather_Stockholm2018.txt</v>
      </c>
      <c r="O12" t="str">
        <f t="shared" si="21"/>
        <v>AddFiles\Weather_Stockholm2018.txt</v>
      </c>
      <c r="P12" t="str">
        <f t="shared" si="21"/>
        <v>AddFiles\Weather_Stockholm2018.txt</v>
      </c>
      <c r="Q12" t="str">
        <f t="shared" si="21"/>
        <v>AddFiles\Weather_Stockholm2018.txt</v>
      </c>
      <c r="R12" t="str">
        <f t="shared" si="21"/>
        <v>AddFiles\Weather_Stockholm2018.txt</v>
      </c>
      <c r="S12" t="str">
        <f t="shared" si="21"/>
        <v>AddFiles\Weather_Stockholm2018.txt</v>
      </c>
      <c r="T12" t="str">
        <f t="shared" si="21"/>
        <v>AddFiles\Weather_Stockholm2018.txt</v>
      </c>
      <c r="U12" t="str">
        <f t="shared" si="21"/>
        <v>AddFiles\Weather_Stockholm2018.txt</v>
      </c>
      <c r="V12" t="str">
        <f t="shared" si="21"/>
        <v>AddFiles\Weather_Stockholm2018.txt</v>
      </c>
      <c r="W12" t="str">
        <f t="shared" si="21"/>
        <v>AddFiles\Weather_Stockholm2018.txt</v>
      </c>
    </row>
    <row r="13" spans="1:23" s="1" customFormat="1" x14ac:dyDescent="0.25">
      <c r="A13" s="1" t="s">
        <v>30</v>
      </c>
      <c r="B13" s="1" t="s">
        <v>59</v>
      </c>
      <c r="C13" s="1" t="s">
        <v>60</v>
      </c>
      <c r="D13" s="1" t="s">
        <v>74</v>
      </c>
      <c r="E13" s="1" t="s">
        <v>61</v>
      </c>
      <c r="F13" s="1" t="s">
        <v>85</v>
      </c>
      <c r="G13" s="1" t="s">
        <v>62</v>
      </c>
      <c r="H13" s="1" t="s">
        <v>63</v>
      </c>
      <c r="I13" s="1" t="s">
        <v>75</v>
      </c>
      <c r="J13" s="1" t="s">
        <v>64</v>
      </c>
      <c r="K13" s="1" t="s">
        <v>76</v>
      </c>
      <c r="L13" s="1" t="s">
        <v>65</v>
      </c>
      <c r="M13" s="1" t="s">
        <v>66</v>
      </c>
      <c r="N13" s="1" t="s">
        <v>67</v>
      </c>
      <c r="O13" s="1" t="s">
        <v>68</v>
      </c>
      <c r="P13" s="1" t="s">
        <v>69</v>
      </c>
      <c r="Q13" s="1" t="s">
        <v>86</v>
      </c>
      <c r="R13" s="1" t="s">
        <v>87</v>
      </c>
      <c r="S13" s="1" t="s">
        <v>70</v>
      </c>
      <c r="T13" s="1" t="s">
        <v>88</v>
      </c>
      <c r="U13" s="1" t="s">
        <v>71</v>
      </c>
      <c r="V13" s="1" t="s">
        <v>72</v>
      </c>
      <c r="W13" s="1" t="s">
        <v>73</v>
      </c>
    </row>
    <row r="14" spans="1:23" x14ac:dyDescent="0.25">
      <c r="A14" t="s">
        <v>34</v>
      </c>
      <c r="B14">
        <v>1</v>
      </c>
      <c r="C14">
        <v>1</v>
      </c>
      <c r="D14">
        <v>1</v>
      </c>
      <c r="E14">
        <v>1</v>
      </c>
      <c r="F14" s="3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25">
      <c r="A15" t="s">
        <v>35</v>
      </c>
      <c r="B15">
        <v>0.05</v>
      </c>
      <c r="C15">
        <v>0.05</v>
      </c>
      <c r="D15">
        <v>0.05</v>
      </c>
      <c r="E15">
        <v>0.05</v>
      </c>
      <c r="F15" s="3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</row>
    <row r="16" spans="1:23" s="1" customFormat="1" x14ac:dyDescent="0.25">
      <c r="A16" s="1" t="s">
        <v>38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</row>
    <row r="17" spans="1:34" x14ac:dyDescent="0.25">
      <c r="A17" s="1" t="s">
        <v>83</v>
      </c>
      <c r="B17" s="6" t="s">
        <v>89</v>
      </c>
      <c r="C17" s="6" t="s">
        <v>97</v>
      </c>
      <c r="D17" s="6" t="s">
        <v>97</v>
      </c>
      <c r="E17" s="6" t="s">
        <v>98</v>
      </c>
      <c r="F17" s="6" t="s">
        <v>96</v>
      </c>
      <c r="G17" s="6" t="s">
        <v>99</v>
      </c>
      <c r="H17" s="6" t="s">
        <v>91</v>
      </c>
      <c r="I17" s="6" t="s">
        <v>91</v>
      </c>
      <c r="J17" s="6" t="s">
        <v>90</v>
      </c>
      <c r="K17" s="6" t="s">
        <v>90</v>
      </c>
      <c r="L17" s="6" t="s">
        <v>80</v>
      </c>
      <c r="M17" s="6" t="s">
        <v>92</v>
      </c>
      <c r="N17" s="6" t="s">
        <v>101</v>
      </c>
      <c r="O17" s="6" t="s">
        <v>102</v>
      </c>
      <c r="P17" s="6" t="s">
        <v>103</v>
      </c>
      <c r="Q17" s="6" t="s">
        <v>104</v>
      </c>
      <c r="R17" s="6" t="s">
        <v>100</v>
      </c>
      <c r="S17" s="6" t="s">
        <v>81</v>
      </c>
      <c r="T17" s="6" t="s">
        <v>93</v>
      </c>
      <c r="U17" s="6" t="s">
        <v>94</v>
      </c>
      <c r="V17" s="6" t="s">
        <v>95</v>
      </c>
      <c r="W17" s="7" t="s">
        <v>82</v>
      </c>
      <c r="X17" s="4"/>
      <c r="Y17" s="4"/>
      <c r="Z17" s="4"/>
      <c r="AA17" s="5"/>
      <c r="AB17" s="4"/>
      <c r="AC17" s="4"/>
      <c r="AD17" s="4"/>
      <c r="AE17" s="4"/>
      <c r="AF17" s="4"/>
      <c r="AG17" s="5"/>
      <c r="AH17" s="2"/>
    </row>
    <row r="19" spans="1:34" x14ac:dyDescent="0.25">
      <c r="A19" t="s">
        <v>11</v>
      </c>
    </row>
    <row r="20" spans="1:34" x14ac:dyDescent="0.25">
      <c r="A20" t="s">
        <v>12</v>
      </c>
      <c r="B20">
        <v>4.1859999999999999</v>
      </c>
    </row>
    <row r="21" spans="1:34" x14ac:dyDescent="0.25">
      <c r="A21" t="s">
        <v>21</v>
      </c>
      <c r="B21" t="s">
        <v>23</v>
      </c>
    </row>
    <row r="22" spans="1:34" x14ac:dyDescent="0.25">
      <c r="A22" t="s">
        <v>22</v>
      </c>
      <c r="B22" t="s">
        <v>39</v>
      </c>
      <c r="C22" t="s">
        <v>24</v>
      </c>
    </row>
    <row r="23" spans="1:34" x14ac:dyDescent="0.25">
      <c r="A23" t="s">
        <v>22</v>
      </c>
      <c r="B23" t="s">
        <v>40</v>
      </c>
      <c r="C23" t="s">
        <v>24</v>
      </c>
    </row>
    <row r="24" spans="1:34" x14ac:dyDescent="0.25">
      <c r="A24" t="s">
        <v>25</v>
      </c>
      <c r="B24" t="s">
        <v>28</v>
      </c>
      <c r="C24" t="s">
        <v>24</v>
      </c>
    </row>
    <row r="25" spans="1:34" x14ac:dyDescent="0.25">
      <c r="A25" t="s">
        <v>26</v>
      </c>
      <c r="B25" t="s">
        <v>27</v>
      </c>
      <c r="C25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2019-10-11T12:48:18Z</dcterms:modified>
</cp:coreProperties>
</file>