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ducation\MPS Analytics\Winter2024\ALY6050 Intro to Enterprise Analytics\Module 4\"/>
    </mc:Choice>
  </mc:AlternateContent>
  <xr:revisionPtr revIDLastSave="0" documentId="13_ncr:1_{38487CEB-7C0A-4F8B-BC38-AC717A00D02D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Sheet1!#REF!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4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U34" i="1"/>
  <c r="V34" i="1"/>
  <c r="W34" i="1"/>
  <c r="X34" i="1"/>
  <c r="Y34" i="1"/>
  <c r="Z34" i="1"/>
  <c r="AA34" i="1"/>
  <c r="AB34" i="1"/>
  <c r="AC34" i="1"/>
  <c r="U35" i="1"/>
  <c r="V35" i="1"/>
  <c r="W35" i="1"/>
  <c r="X35" i="1"/>
  <c r="Y35" i="1"/>
  <c r="Z35" i="1"/>
  <c r="AA35" i="1"/>
  <c r="AB35" i="1"/>
  <c r="AC35" i="1"/>
  <c r="U36" i="1"/>
  <c r="V36" i="1"/>
  <c r="W36" i="1"/>
  <c r="X36" i="1"/>
  <c r="Y36" i="1"/>
  <c r="Z36" i="1"/>
  <c r="AA36" i="1"/>
  <c r="AB36" i="1"/>
  <c r="AC36" i="1"/>
  <c r="U37" i="1"/>
  <c r="V37" i="1"/>
  <c r="W37" i="1"/>
  <c r="X37" i="1"/>
  <c r="Y37" i="1"/>
  <c r="Z37" i="1"/>
  <c r="AA37" i="1"/>
  <c r="AB37" i="1"/>
  <c r="AC37" i="1"/>
  <c r="U38" i="1"/>
  <c r="V38" i="1"/>
  <c r="W38" i="1"/>
  <c r="X38" i="1"/>
  <c r="Y38" i="1"/>
  <c r="Z38" i="1"/>
  <c r="AA38" i="1"/>
  <c r="AB38" i="1"/>
  <c r="AC38" i="1"/>
  <c r="U39" i="1"/>
  <c r="V39" i="1"/>
  <c r="W39" i="1"/>
  <c r="X39" i="1"/>
  <c r="Y39" i="1"/>
  <c r="Z39" i="1"/>
  <c r="AA39" i="1"/>
  <c r="AB39" i="1"/>
  <c r="AC39" i="1"/>
  <c r="U40" i="1"/>
  <c r="V40" i="1"/>
  <c r="W40" i="1"/>
  <c r="X40" i="1"/>
  <c r="Y40" i="1"/>
  <c r="Z40" i="1"/>
  <c r="AA40" i="1"/>
  <c r="AB40" i="1"/>
  <c r="AC40" i="1"/>
  <c r="U41" i="1"/>
  <c r="V41" i="1"/>
  <c r="W41" i="1"/>
  <c r="X41" i="1"/>
  <c r="Y41" i="1"/>
  <c r="Z41" i="1"/>
  <c r="AA41" i="1"/>
  <c r="AB41" i="1"/>
  <c r="AC41" i="1"/>
  <c r="U42" i="1"/>
  <c r="V42" i="1"/>
  <c r="W42" i="1"/>
  <c r="X42" i="1"/>
  <c r="Y42" i="1"/>
  <c r="Z42" i="1"/>
  <c r="AA42" i="1"/>
  <c r="AB42" i="1"/>
  <c r="AC42" i="1"/>
  <c r="U43" i="1"/>
  <c r="V43" i="1"/>
  <c r="W43" i="1"/>
  <c r="X43" i="1"/>
  <c r="Y43" i="1"/>
  <c r="Z43" i="1"/>
  <c r="AA43" i="1"/>
  <c r="AB43" i="1"/>
  <c r="AC43" i="1"/>
  <c r="U44" i="1"/>
  <c r="V44" i="1"/>
  <c r="W44" i="1"/>
  <c r="X44" i="1"/>
  <c r="Y44" i="1"/>
  <c r="Z44" i="1"/>
  <c r="AA44" i="1"/>
  <c r="AB44" i="1"/>
  <c r="AC44" i="1"/>
  <c r="U45" i="1"/>
  <c r="V45" i="1"/>
  <c r="W45" i="1"/>
  <c r="X45" i="1"/>
  <c r="Y45" i="1"/>
  <c r="Z45" i="1"/>
  <c r="AA45" i="1"/>
  <c r="AB45" i="1"/>
  <c r="AC45" i="1"/>
  <c r="U46" i="1"/>
  <c r="V46" i="1"/>
  <c r="W46" i="1"/>
  <c r="X46" i="1"/>
  <c r="Y46" i="1"/>
  <c r="Z46" i="1"/>
  <c r="AA46" i="1"/>
  <c r="AB46" i="1"/>
  <c r="AC46" i="1"/>
  <c r="U47" i="1"/>
  <c r="V47" i="1"/>
  <c r="W47" i="1"/>
  <c r="X47" i="1"/>
  <c r="Y47" i="1"/>
  <c r="Z47" i="1"/>
  <c r="AA47" i="1"/>
  <c r="AB47" i="1"/>
  <c r="AC47" i="1"/>
  <c r="U48" i="1"/>
  <c r="V48" i="1"/>
  <c r="W48" i="1"/>
  <c r="X48" i="1"/>
  <c r="Y48" i="1"/>
  <c r="Z48" i="1"/>
  <c r="AA48" i="1"/>
  <c r="AB48" i="1"/>
  <c r="AC48" i="1"/>
  <c r="U13" i="1"/>
  <c r="V13" i="1"/>
  <c r="W13" i="1"/>
  <c r="X13" i="1"/>
  <c r="Y13" i="1"/>
  <c r="Z13" i="1"/>
  <c r="AA13" i="1"/>
  <c r="AB13" i="1"/>
  <c r="AC13" i="1"/>
  <c r="F50" i="1" l="1"/>
  <c r="G5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4" i="1"/>
  <c r="G15" i="1"/>
  <c r="F15" i="1"/>
  <c r="I15" i="1" s="1"/>
  <c r="F16" i="1"/>
  <c r="F17" i="1"/>
  <c r="F18" i="1"/>
  <c r="F19" i="1"/>
  <c r="F20" i="1"/>
  <c r="F21" i="1"/>
  <c r="F22" i="1"/>
  <c r="I22" i="1" s="1"/>
  <c r="F23" i="1"/>
  <c r="I23" i="1" s="1"/>
  <c r="F24" i="1"/>
  <c r="I24" i="1" s="1"/>
  <c r="F25" i="1"/>
  <c r="F26" i="1"/>
  <c r="F27" i="1"/>
  <c r="F28" i="1"/>
  <c r="F29" i="1"/>
  <c r="F30" i="1"/>
  <c r="F31" i="1"/>
  <c r="F32" i="1"/>
  <c r="F33" i="1"/>
  <c r="I33" i="1" s="1"/>
  <c r="F34" i="1"/>
  <c r="I34" i="1" s="1"/>
  <c r="F35" i="1"/>
  <c r="F36" i="1"/>
  <c r="I36" i="1" s="1"/>
  <c r="F37" i="1"/>
  <c r="F38" i="1"/>
  <c r="F39" i="1"/>
  <c r="F40" i="1"/>
  <c r="F41" i="1"/>
  <c r="F42" i="1"/>
  <c r="F43" i="1"/>
  <c r="F44" i="1"/>
  <c r="F45" i="1"/>
  <c r="I45" i="1" s="1"/>
  <c r="F46" i="1"/>
  <c r="I46" i="1" s="1"/>
  <c r="F47" i="1"/>
  <c r="I47" i="1" s="1"/>
  <c r="F48" i="1"/>
  <c r="I48" i="1" s="1"/>
  <c r="F49" i="1"/>
  <c r="F14" i="1"/>
  <c r="I49" i="1" l="1"/>
  <c r="I37" i="1"/>
  <c r="J37" i="1" s="1"/>
  <c r="I25" i="1"/>
  <c r="J25" i="1" s="1"/>
  <c r="I50" i="1"/>
  <c r="J50" i="1" s="1"/>
  <c r="I35" i="1"/>
  <c r="J35" i="1" s="1"/>
  <c r="I44" i="1"/>
  <c r="J44" i="1" s="1"/>
  <c r="I21" i="1"/>
  <c r="J21" i="1" s="1"/>
  <c r="I32" i="1"/>
  <c r="J32" i="1" s="1"/>
  <c r="I20" i="1"/>
  <c r="J20" i="1" s="1"/>
  <c r="I43" i="1"/>
  <c r="J43" i="1" s="1"/>
  <c r="I31" i="1"/>
  <c r="J31" i="1" s="1"/>
  <c r="I19" i="1"/>
  <c r="J19" i="1" s="1"/>
  <c r="I42" i="1"/>
  <c r="J42" i="1" s="1"/>
  <c r="I30" i="1"/>
  <c r="J30" i="1" s="1"/>
  <c r="I18" i="1"/>
  <c r="J18" i="1" s="1"/>
  <c r="I41" i="1"/>
  <c r="J41" i="1" s="1"/>
  <c r="I29" i="1"/>
  <c r="J29" i="1" s="1"/>
  <c r="I17" i="1"/>
  <c r="J17" i="1" s="1"/>
  <c r="I40" i="1"/>
  <c r="J40" i="1" s="1"/>
  <c r="I28" i="1"/>
  <c r="J28" i="1" s="1"/>
  <c r="I16" i="1"/>
  <c r="J16" i="1" s="1"/>
  <c r="I39" i="1"/>
  <c r="J39" i="1" s="1"/>
  <c r="I27" i="1"/>
  <c r="J27" i="1" s="1"/>
  <c r="I14" i="1"/>
  <c r="J14" i="1" s="1"/>
  <c r="I38" i="1"/>
  <c r="J38" i="1" s="1"/>
  <c r="I26" i="1"/>
  <c r="J26" i="1" s="1"/>
  <c r="J47" i="1"/>
  <c r="J46" i="1"/>
  <c r="J45" i="1"/>
  <c r="J22" i="1"/>
  <c r="J34" i="1"/>
  <c r="J49" i="1"/>
  <c r="J48" i="1"/>
  <c r="J15" i="1"/>
  <c r="J24" i="1"/>
  <c r="J36" i="1"/>
  <c r="J23" i="1"/>
  <c r="J33" i="1"/>
</calcChain>
</file>

<file path=xl/sharedStrings.xml><?xml version="1.0" encoding="utf-8"?>
<sst xmlns="http://schemas.openxmlformats.org/spreadsheetml/2006/main" count="97" uniqueCount="63">
  <si>
    <t>Number of units</t>
  </si>
  <si>
    <t>Unit Price</t>
  </si>
  <si>
    <t>Ordering Cost</t>
  </si>
  <si>
    <t>Number of Orders Per Year</t>
  </si>
  <si>
    <t>Number of units in each order</t>
  </si>
  <si>
    <t>Total inventory cost</t>
  </si>
  <si>
    <t>Reordering time</t>
  </si>
  <si>
    <t>Holding Cost</t>
  </si>
  <si>
    <t>Total Inventory Cost</t>
  </si>
  <si>
    <t>Microsoft Excel 16.0 Answer Report</t>
  </si>
  <si>
    <t>Worksheet: [Monika_Gundecha_Excel.xlsx]Sheet1</t>
  </si>
  <si>
    <t>Report Created: 3/18/2024 4:09:35 PM</t>
  </si>
  <si>
    <t>Result: Solver found a solution.  All Constraints and optimality conditions are satisfied.</t>
  </si>
  <si>
    <t>Solver Engine</t>
  </si>
  <si>
    <t>Engine: GRG Nonlinear</t>
  </si>
  <si>
    <t>Solution Time: 0.032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</si>
  <si>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</si>
  <si>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</si>
  <si>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</si>
  <si>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</si>
  <si>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</si>
  <si>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</si>
  <si>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</si>
  <si>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</si>
  <si>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</si>
  <si>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</si>
  <si>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</si>
  <si>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</si>
  <si>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</si>
  <si>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</si>
  <si>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$I$44</t>
  </si>
  <si>
    <t>$D$43</t>
  </si>
  <si>
    <t>Contin</t>
  </si>
  <si>
    <t>Microsoft Excel 16.0 Sensitivity Report</t>
  </si>
  <si>
    <t>Final</t>
  </si>
  <si>
    <t>Value</t>
  </si>
  <si>
    <t>Reduced</t>
  </si>
  <si>
    <t>Gradient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</si>
  <si>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</si>
  <si>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</si>
  <si>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</si>
  <si>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</si>
  <si>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</si>
  <si>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</si>
  <si>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</si>
  <si>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Given Information</t>
  </si>
  <si>
    <t>Uncontrollable</t>
  </si>
  <si>
    <t>Parameter</t>
  </si>
  <si>
    <t>Desirable</t>
  </si>
  <si>
    <t>Table for Optimization</t>
  </si>
  <si>
    <t>P(Number of orders per year)</t>
  </si>
  <si>
    <t>Q(Opportunity Cost)</t>
  </si>
  <si>
    <t>Opportunity cost per unit per year in percentage</t>
  </si>
  <si>
    <t>Opportunity cost per unit per month</t>
  </si>
  <si>
    <t>Part I: One Way Model for Total Inventory Cost Minimization</t>
  </si>
  <si>
    <t xml:space="preserve">Part I: Two Way Table for Inventory Cost Minimization </t>
  </si>
  <si>
    <t>Total Inventory Cost= Ordering Cost + Holding Cost</t>
  </si>
  <si>
    <t>Cost per order</t>
  </si>
  <si>
    <t>Ordering Cost= No. of Orders per year + Cost per order</t>
  </si>
  <si>
    <t>Unit Value= No. of units X Unit Price</t>
  </si>
  <si>
    <t>Holding Cost per month= (opportunity cost per month X unit value per month)</t>
  </si>
  <si>
    <t>Holding cost per year= ∑ Holding cost in each month</t>
  </si>
  <si>
    <t>Formulae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</si>
</sst>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2" fontId="0" fillId="0" borderId="4" xfId="0" applyNumberFormat="1" applyBorder="1"/>
    <xf numFmtId="0" fontId="2" fillId="0" borderId="3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wrapText="1"/>
    </xf>
    <xf numFmtId="2" fontId="0" fillId="0" borderId="5" xfId="0" applyNumberFormat="1" applyBorder="1"/>
    <xf numFmtId="0" fontId="0" fillId="0" borderId="9" xfId="0" applyBorder="1"/>
    <xf numFmtId="2" fontId="0" fillId="0" borderId="10" xfId="0" applyNumberFormat="1" applyBorder="1"/>
    <xf numFmtId="0" fontId="1" fillId="0" borderId="11" xfId="0" applyFont="1" applyBorder="1"/>
    <xf numFmtId="2" fontId="1" fillId="0" borderId="12" xfId="0" applyNumberFormat="1" applyFont="1" applyBorder="1"/>
    <xf numFmtId="2" fontId="1" fillId="0" borderId="13" xfId="0" applyNumberFormat="1" applyFont="1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Inventory Cost for Different No. of Orders</a:t>
            </a:r>
          </a:p>
        </c:rich>
      </c:tx>
      <c:layout>
        <c:manualLayout>
          <c:xMode val="edge"/>
          <c:yMode val="edge"/>
          <c:x val="0.14423277824765215"/>
          <c:y val="1.7010420020755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Sheet1!$E$14:$E$49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Sheet1!$J$14:$J$49</c:f>
              <c:numCache>
                <c:formatCode>0.00</c:formatCode>
                <c:ptCount val="36"/>
                <c:pt idx="0">
                  <c:v>115255</c:v>
                </c:pt>
                <c:pt idx="1">
                  <c:v>63785</c:v>
                </c:pt>
                <c:pt idx="2">
                  <c:v>47415</c:v>
                </c:pt>
                <c:pt idx="3">
                  <c:v>39820</c:v>
                </c:pt>
                <c:pt idx="4">
                  <c:v>35735</c:v>
                </c:pt>
                <c:pt idx="5">
                  <c:v>33405</c:v>
                </c:pt>
                <c:pt idx="6">
                  <c:v>32077.857142857145</c:v>
                </c:pt>
                <c:pt idx="7">
                  <c:v>31377.5</c:v>
                </c:pt>
                <c:pt idx="8">
                  <c:v>31094.999999999996</c:v>
                </c:pt>
                <c:pt idx="9">
                  <c:v>31105</c:v>
                </c:pt>
                <c:pt idx="10">
                  <c:v>31327.727272727272</c:v>
                </c:pt>
                <c:pt idx="11">
                  <c:v>31710</c:v>
                </c:pt>
                <c:pt idx="12">
                  <c:v>32214.999999999996</c:v>
                </c:pt>
                <c:pt idx="13">
                  <c:v>32816.428571428572</c:v>
                </c:pt>
                <c:pt idx="14">
                  <c:v>33495</c:v>
                </c:pt>
                <c:pt idx="15">
                  <c:v>34236.25</c:v>
                </c:pt>
                <c:pt idx="16">
                  <c:v>35029.117647058825</c:v>
                </c:pt>
                <c:pt idx="17">
                  <c:v>35865</c:v>
                </c:pt>
                <c:pt idx="18">
                  <c:v>36737.105263157893</c:v>
                </c:pt>
                <c:pt idx="19">
                  <c:v>37640</c:v>
                </c:pt>
                <c:pt idx="20">
                  <c:v>38569.28571428571</c:v>
                </c:pt>
                <c:pt idx="21">
                  <c:v>39521.363636363632</c:v>
                </c:pt>
                <c:pt idx="22">
                  <c:v>40493.260869565216</c:v>
                </c:pt>
                <c:pt idx="23">
                  <c:v>41482.5</c:v>
                </c:pt>
                <c:pt idx="24">
                  <c:v>42487</c:v>
                </c:pt>
                <c:pt idx="25">
                  <c:v>43505</c:v>
                </c:pt>
                <c:pt idx="26">
                  <c:v>44535</c:v>
                </c:pt>
                <c:pt idx="27">
                  <c:v>45575.71428571429</c:v>
                </c:pt>
                <c:pt idx="28">
                  <c:v>46626.034482758623</c:v>
                </c:pt>
                <c:pt idx="29">
                  <c:v>47685</c:v>
                </c:pt>
                <c:pt idx="30">
                  <c:v>48751.774193548386</c:v>
                </c:pt>
                <c:pt idx="31">
                  <c:v>49825.625</c:v>
                </c:pt>
                <c:pt idx="32">
                  <c:v>50905.909090909088</c:v>
                </c:pt>
                <c:pt idx="33">
                  <c:v>51992.058823529413</c:v>
                </c:pt>
                <c:pt idx="34">
                  <c:v>53083.571428571428</c:v>
                </c:pt>
                <c:pt idx="35">
                  <c:v>54180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0-4DEF-B9D8-8C225EB5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62432"/>
        <c:axId val="2046962912"/>
      </c:lineChart>
      <c:catAx>
        <c:axId val="20469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Orders per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2912"/>
        <c:crosses val="autoZero"/>
        <c:auto val="1"/>
        <c:lblAlgn val="ctr"/>
        <c:lblOffset val="100"/>
        <c:noMultiLvlLbl val="0"/>
      </c:catAx>
      <c:valAx>
        <c:axId val="2046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Inventory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Inventory Cost for No. of Orders and Opportunity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14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Sheet1!$U$13:$U$48</c:f>
              <c:numCache>
                <c:formatCode>0.00</c:formatCode>
                <c:ptCount val="36"/>
                <c:pt idx="0">
                  <c:v>89905</c:v>
                </c:pt>
                <c:pt idx="1">
                  <c:v>50135</c:v>
                </c:pt>
                <c:pt idx="2">
                  <c:v>37665</c:v>
                </c:pt>
                <c:pt idx="3">
                  <c:v>32020</c:v>
                </c:pt>
                <c:pt idx="4">
                  <c:v>29105</c:v>
                </c:pt>
                <c:pt idx="5">
                  <c:v>27555</c:v>
                </c:pt>
                <c:pt idx="6">
                  <c:v>26785</c:v>
                </c:pt>
                <c:pt idx="7">
                  <c:v>26502.5</c:v>
                </c:pt>
                <c:pt idx="8">
                  <c:v>26545</c:v>
                </c:pt>
                <c:pt idx="9">
                  <c:v>26815</c:v>
                </c:pt>
                <c:pt idx="10">
                  <c:v>27250.454545454544</c:v>
                </c:pt>
                <c:pt idx="11">
                  <c:v>27810</c:v>
                </c:pt>
                <c:pt idx="12">
                  <c:v>28465</c:v>
                </c:pt>
                <c:pt idx="13">
                  <c:v>29195</c:v>
                </c:pt>
                <c:pt idx="14">
                  <c:v>29985</c:v>
                </c:pt>
                <c:pt idx="15">
                  <c:v>30823.75</c:v>
                </c:pt>
                <c:pt idx="16">
                  <c:v>31702.647058823532</c:v>
                </c:pt>
                <c:pt idx="17">
                  <c:v>32615</c:v>
                </c:pt>
                <c:pt idx="18">
                  <c:v>33555.526315789473</c:v>
                </c:pt>
                <c:pt idx="19">
                  <c:v>34520</c:v>
                </c:pt>
                <c:pt idx="20">
                  <c:v>35505</c:v>
                </c:pt>
                <c:pt idx="21">
                  <c:v>36507.727272727272</c:v>
                </c:pt>
                <c:pt idx="22">
                  <c:v>37525.869565217392</c:v>
                </c:pt>
                <c:pt idx="23">
                  <c:v>38557.5</c:v>
                </c:pt>
                <c:pt idx="24">
                  <c:v>39601</c:v>
                </c:pt>
                <c:pt idx="25">
                  <c:v>40655</c:v>
                </c:pt>
                <c:pt idx="26">
                  <c:v>41718.333333333336</c:v>
                </c:pt>
                <c:pt idx="27">
                  <c:v>42790</c:v>
                </c:pt>
                <c:pt idx="28">
                  <c:v>43869.137931034478</c:v>
                </c:pt>
                <c:pt idx="29">
                  <c:v>44955</c:v>
                </c:pt>
                <c:pt idx="30">
                  <c:v>46046.93548387097</c:v>
                </c:pt>
                <c:pt idx="31">
                  <c:v>47144.375</c:v>
                </c:pt>
                <c:pt idx="32">
                  <c:v>48246.818181818184</c:v>
                </c:pt>
                <c:pt idx="33">
                  <c:v>49353.823529411762</c:v>
                </c:pt>
                <c:pt idx="34">
                  <c:v>50465</c:v>
                </c:pt>
                <c:pt idx="35">
                  <c:v>51580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A-49D8-A8AC-B2B6EB88C9BA}"/>
            </c:ext>
          </c:extLst>
        </c:ser>
        <c:ser>
          <c:idx val="1"/>
          <c:order val="1"/>
          <c:tx>
            <c:v>15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Sheet1!$V$13:$V$48</c:f>
              <c:numCache>
                <c:formatCode>0.00</c:formatCode>
                <c:ptCount val="36"/>
                <c:pt idx="0">
                  <c:v>96242.5</c:v>
                </c:pt>
                <c:pt idx="1">
                  <c:v>53547.5</c:v>
                </c:pt>
                <c:pt idx="2">
                  <c:v>40102.5</c:v>
                </c:pt>
                <c:pt idx="3">
                  <c:v>33970</c:v>
                </c:pt>
                <c:pt idx="4">
                  <c:v>30762.5</c:v>
                </c:pt>
                <c:pt idx="5">
                  <c:v>29017.5</c:v>
                </c:pt>
                <c:pt idx="6">
                  <c:v>28108.214285714286</c:v>
                </c:pt>
                <c:pt idx="7">
                  <c:v>27721.25</c:v>
                </c:pt>
                <c:pt idx="8">
                  <c:v>27682.499999999996</c:v>
                </c:pt>
                <c:pt idx="9">
                  <c:v>27887.5</c:v>
                </c:pt>
                <c:pt idx="10">
                  <c:v>28269.772727272728</c:v>
                </c:pt>
                <c:pt idx="11">
                  <c:v>28785</c:v>
                </c:pt>
                <c:pt idx="12">
                  <c:v>29402.5</c:v>
                </c:pt>
                <c:pt idx="13">
                  <c:v>30100.357142857145</c:v>
                </c:pt>
                <c:pt idx="14">
                  <c:v>30862.5</c:v>
                </c:pt>
                <c:pt idx="15">
                  <c:v>31676.875</c:v>
                </c:pt>
                <c:pt idx="16">
                  <c:v>32534.264705882357</c:v>
                </c:pt>
                <c:pt idx="17">
                  <c:v>33427.5</c:v>
                </c:pt>
                <c:pt idx="18">
                  <c:v>34350.92105263158</c:v>
                </c:pt>
                <c:pt idx="19">
                  <c:v>35300</c:v>
                </c:pt>
                <c:pt idx="20">
                  <c:v>36271.071428571428</c:v>
                </c:pt>
                <c:pt idx="21">
                  <c:v>37261.136363636368</c:v>
                </c:pt>
                <c:pt idx="22">
                  <c:v>38267.717391304352</c:v>
                </c:pt>
                <c:pt idx="23">
                  <c:v>39288.75</c:v>
                </c:pt>
                <c:pt idx="24">
                  <c:v>40322.5</c:v>
                </c:pt>
                <c:pt idx="25">
                  <c:v>41367.5</c:v>
                </c:pt>
                <c:pt idx="26">
                  <c:v>42422.5</c:v>
                </c:pt>
                <c:pt idx="27">
                  <c:v>43486.428571428572</c:v>
                </c:pt>
                <c:pt idx="28">
                  <c:v>44558.362068965514</c:v>
                </c:pt>
                <c:pt idx="29">
                  <c:v>45637.5</c:v>
                </c:pt>
                <c:pt idx="30">
                  <c:v>46723.145161290326</c:v>
                </c:pt>
                <c:pt idx="31">
                  <c:v>47814.6875</c:v>
                </c:pt>
                <c:pt idx="32">
                  <c:v>48911.590909090912</c:v>
                </c:pt>
                <c:pt idx="33">
                  <c:v>50013.382352941175</c:v>
                </c:pt>
                <c:pt idx="34">
                  <c:v>51119.642857142855</c:v>
                </c:pt>
                <c:pt idx="35">
                  <c:v>52230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A-49D8-A8AC-B2B6EB88C9BA}"/>
            </c:ext>
          </c:extLst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Sheet1!$W$13:$W$48</c:f>
              <c:numCache>
                <c:formatCode>0.00</c:formatCode>
                <c:ptCount val="36"/>
                <c:pt idx="0">
                  <c:v>102580</c:v>
                </c:pt>
                <c:pt idx="1">
                  <c:v>56960</c:v>
                </c:pt>
                <c:pt idx="2">
                  <c:v>42540</c:v>
                </c:pt>
                <c:pt idx="3">
                  <c:v>35920</c:v>
                </c:pt>
                <c:pt idx="4">
                  <c:v>32420</c:v>
                </c:pt>
                <c:pt idx="5">
                  <c:v>30480</c:v>
                </c:pt>
                <c:pt idx="6">
                  <c:v>29431.428571428572</c:v>
                </c:pt>
                <c:pt idx="7">
                  <c:v>28940</c:v>
                </c:pt>
                <c:pt idx="8">
                  <c:v>28819.999999999996</c:v>
                </c:pt>
                <c:pt idx="9">
                  <c:v>28960</c:v>
                </c:pt>
                <c:pt idx="10">
                  <c:v>29289.090909090908</c:v>
                </c:pt>
                <c:pt idx="11">
                  <c:v>29760</c:v>
                </c:pt>
                <c:pt idx="12">
                  <c:v>30340</c:v>
                </c:pt>
                <c:pt idx="13">
                  <c:v>31005.714285714286</c:v>
                </c:pt>
                <c:pt idx="14">
                  <c:v>31740</c:v>
                </c:pt>
                <c:pt idx="15">
                  <c:v>32530</c:v>
                </c:pt>
                <c:pt idx="16">
                  <c:v>33365.882352941175</c:v>
                </c:pt>
                <c:pt idx="17">
                  <c:v>34240</c:v>
                </c:pt>
                <c:pt idx="18">
                  <c:v>35146.31578947368</c:v>
                </c:pt>
                <c:pt idx="19">
                  <c:v>36080</c:v>
                </c:pt>
                <c:pt idx="20">
                  <c:v>37037.142857142855</c:v>
                </c:pt>
                <c:pt idx="21">
                  <c:v>38014.545454545456</c:v>
                </c:pt>
                <c:pt idx="22">
                  <c:v>39009.565217391304</c:v>
                </c:pt>
                <c:pt idx="23">
                  <c:v>40020</c:v>
                </c:pt>
                <c:pt idx="24">
                  <c:v>41044</c:v>
                </c:pt>
                <c:pt idx="25">
                  <c:v>42080</c:v>
                </c:pt>
                <c:pt idx="26">
                  <c:v>43126.666666666664</c:v>
                </c:pt>
                <c:pt idx="27">
                  <c:v>44182.857142857145</c:v>
                </c:pt>
                <c:pt idx="28">
                  <c:v>45247.586206896551</c:v>
                </c:pt>
                <c:pt idx="29">
                  <c:v>46320</c:v>
                </c:pt>
                <c:pt idx="30">
                  <c:v>47399.354838709682</c:v>
                </c:pt>
                <c:pt idx="31">
                  <c:v>48485</c:v>
                </c:pt>
                <c:pt idx="32">
                  <c:v>49576.36363636364</c:v>
                </c:pt>
                <c:pt idx="33">
                  <c:v>50672.941176470587</c:v>
                </c:pt>
                <c:pt idx="34">
                  <c:v>51774.285714285717</c:v>
                </c:pt>
                <c:pt idx="35">
                  <c:v>52880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A-49D8-A8AC-B2B6EB88C9BA}"/>
            </c:ext>
          </c:extLst>
        </c:ser>
        <c:ser>
          <c:idx val="3"/>
          <c:order val="3"/>
          <c:tx>
            <c:v>17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Sheet1!$X$13:$X$48</c:f>
              <c:numCache>
                <c:formatCode>0.00</c:formatCode>
                <c:ptCount val="36"/>
                <c:pt idx="0">
                  <c:v>108917.5</c:v>
                </c:pt>
                <c:pt idx="1">
                  <c:v>60372.5</c:v>
                </c:pt>
                <c:pt idx="2">
                  <c:v>44977.5</c:v>
                </c:pt>
                <c:pt idx="3">
                  <c:v>37870</c:v>
                </c:pt>
                <c:pt idx="4">
                  <c:v>34077.5</c:v>
                </c:pt>
                <c:pt idx="5">
                  <c:v>31942.5</c:v>
                </c:pt>
                <c:pt idx="6">
                  <c:v>30754.642857142859</c:v>
                </c:pt>
                <c:pt idx="7">
                  <c:v>30158.75</c:v>
                </c:pt>
                <c:pt idx="8">
                  <c:v>29957.499999999996</c:v>
                </c:pt>
                <c:pt idx="9">
                  <c:v>30032.5</c:v>
                </c:pt>
                <c:pt idx="10">
                  <c:v>30308.409090909092</c:v>
                </c:pt>
                <c:pt idx="11">
                  <c:v>30735</c:v>
                </c:pt>
                <c:pt idx="12">
                  <c:v>31277.5</c:v>
                </c:pt>
                <c:pt idx="13">
                  <c:v>31911.071428571428</c:v>
                </c:pt>
                <c:pt idx="14">
                  <c:v>32617.5</c:v>
                </c:pt>
                <c:pt idx="15">
                  <c:v>33383.125</c:v>
                </c:pt>
                <c:pt idx="16">
                  <c:v>34197.5</c:v>
                </c:pt>
                <c:pt idx="17">
                  <c:v>35052.5</c:v>
                </c:pt>
                <c:pt idx="18">
                  <c:v>35941.710526315786</c:v>
                </c:pt>
                <c:pt idx="19">
                  <c:v>36860</c:v>
                </c:pt>
                <c:pt idx="20">
                  <c:v>37803.21428571429</c:v>
                </c:pt>
                <c:pt idx="21">
                  <c:v>38767.954545454544</c:v>
                </c:pt>
                <c:pt idx="22">
                  <c:v>39751.413043478264</c:v>
                </c:pt>
                <c:pt idx="23">
                  <c:v>40751.25</c:v>
                </c:pt>
                <c:pt idx="24">
                  <c:v>41765.5</c:v>
                </c:pt>
                <c:pt idx="25">
                  <c:v>42792.5</c:v>
                </c:pt>
                <c:pt idx="26">
                  <c:v>43830.833333333336</c:v>
                </c:pt>
                <c:pt idx="27">
                  <c:v>44879.28571428571</c:v>
                </c:pt>
                <c:pt idx="28">
                  <c:v>45936.810344827587</c:v>
                </c:pt>
                <c:pt idx="29">
                  <c:v>47002.5</c:v>
                </c:pt>
                <c:pt idx="30">
                  <c:v>48075.56451612903</c:v>
                </c:pt>
                <c:pt idx="31">
                  <c:v>49155.3125</c:v>
                </c:pt>
                <c:pt idx="32">
                  <c:v>50241.136363636368</c:v>
                </c:pt>
                <c:pt idx="33">
                  <c:v>51332.5</c:v>
                </c:pt>
                <c:pt idx="34">
                  <c:v>52428.928571428572</c:v>
                </c:pt>
                <c:pt idx="35">
                  <c:v>53530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A-49D8-A8AC-B2B6EB88C9BA}"/>
            </c:ext>
          </c:extLst>
        </c:ser>
        <c:ser>
          <c:idx val="4"/>
          <c:order val="4"/>
          <c:tx>
            <c:v>18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Sheet1!$Y$13:$Y$48</c:f>
              <c:numCache>
                <c:formatCode>0.00</c:formatCode>
                <c:ptCount val="36"/>
                <c:pt idx="0">
                  <c:v>115255</c:v>
                </c:pt>
                <c:pt idx="1">
                  <c:v>63785</c:v>
                </c:pt>
                <c:pt idx="2">
                  <c:v>47415</c:v>
                </c:pt>
                <c:pt idx="3">
                  <c:v>39820</c:v>
                </c:pt>
                <c:pt idx="4">
                  <c:v>35735</c:v>
                </c:pt>
                <c:pt idx="5">
                  <c:v>33405</c:v>
                </c:pt>
                <c:pt idx="6">
                  <c:v>32077.857142857145</c:v>
                </c:pt>
                <c:pt idx="7">
                  <c:v>31377.5</c:v>
                </c:pt>
                <c:pt idx="8">
                  <c:v>31094.999999999996</c:v>
                </c:pt>
                <c:pt idx="9">
                  <c:v>31105</c:v>
                </c:pt>
                <c:pt idx="10">
                  <c:v>31327.727272727272</c:v>
                </c:pt>
                <c:pt idx="11">
                  <c:v>31710</c:v>
                </c:pt>
                <c:pt idx="12">
                  <c:v>32215</c:v>
                </c:pt>
                <c:pt idx="13">
                  <c:v>32816.428571428572</c:v>
                </c:pt>
                <c:pt idx="14">
                  <c:v>33495</c:v>
                </c:pt>
                <c:pt idx="15">
                  <c:v>34236.25</c:v>
                </c:pt>
                <c:pt idx="16">
                  <c:v>35029.117647058825</c:v>
                </c:pt>
                <c:pt idx="17">
                  <c:v>35865</c:v>
                </c:pt>
                <c:pt idx="18">
                  <c:v>36737.105263157893</c:v>
                </c:pt>
                <c:pt idx="19">
                  <c:v>37640</c:v>
                </c:pt>
                <c:pt idx="20">
                  <c:v>38569.28571428571</c:v>
                </c:pt>
                <c:pt idx="21">
                  <c:v>39521.363636363632</c:v>
                </c:pt>
                <c:pt idx="22">
                  <c:v>40493.260869565216</c:v>
                </c:pt>
                <c:pt idx="23">
                  <c:v>41482.5</c:v>
                </c:pt>
                <c:pt idx="24">
                  <c:v>42487</c:v>
                </c:pt>
                <c:pt idx="25">
                  <c:v>43505</c:v>
                </c:pt>
                <c:pt idx="26">
                  <c:v>44535</c:v>
                </c:pt>
                <c:pt idx="27">
                  <c:v>45575.71428571429</c:v>
                </c:pt>
                <c:pt idx="28">
                  <c:v>46626.034482758623</c:v>
                </c:pt>
                <c:pt idx="29">
                  <c:v>47685</c:v>
                </c:pt>
                <c:pt idx="30">
                  <c:v>48751.774193548386</c:v>
                </c:pt>
                <c:pt idx="31">
                  <c:v>49825.625</c:v>
                </c:pt>
                <c:pt idx="32">
                  <c:v>50905.909090909088</c:v>
                </c:pt>
                <c:pt idx="33">
                  <c:v>51992.058823529413</c:v>
                </c:pt>
                <c:pt idx="34">
                  <c:v>53083.571428571428</c:v>
                </c:pt>
                <c:pt idx="35">
                  <c:v>54180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A-49D8-A8AC-B2B6EB88C9BA}"/>
            </c:ext>
          </c:extLst>
        </c:ser>
        <c:ser>
          <c:idx val="5"/>
          <c:order val="5"/>
          <c:tx>
            <c:v>19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Sheet1!$Z$13:$Z$48</c:f>
              <c:numCache>
                <c:formatCode>0.00</c:formatCode>
                <c:ptCount val="36"/>
                <c:pt idx="0">
                  <c:v>121592.5</c:v>
                </c:pt>
                <c:pt idx="1">
                  <c:v>67197.5</c:v>
                </c:pt>
                <c:pt idx="2">
                  <c:v>49852.5</c:v>
                </c:pt>
                <c:pt idx="3">
                  <c:v>41770</c:v>
                </c:pt>
                <c:pt idx="4">
                  <c:v>37392.5</c:v>
                </c:pt>
                <c:pt idx="5">
                  <c:v>34867.5</c:v>
                </c:pt>
                <c:pt idx="6">
                  <c:v>33401.071428571435</c:v>
                </c:pt>
                <c:pt idx="7">
                  <c:v>32596.25</c:v>
                </c:pt>
                <c:pt idx="8">
                  <c:v>32232.499999999996</c:v>
                </c:pt>
                <c:pt idx="9">
                  <c:v>32177.5</c:v>
                </c:pt>
                <c:pt idx="10">
                  <c:v>32347.045454545452</c:v>
                </c:pt>
                <c:pt idx="11">
                  <c:v>32685</c:v>
                </c:pt>
                <c:pt idx="12">
                  <c:v>33152.5</c:v>
                </c:pt>
                <c:pt idx="13">
                  <c:v>33721.78571428571</c:v>
                </c:pt>
                <c:pt idx="14">
                  <c:v>34372.5</c:v>
                </c:pt>
                <c:pt idx="15">
                  <c:v>35089.375</c:v>
                </c:pt>
                <c:pt idx="16">
                  <c:v>35860.73529411765</c:v>
                </c:pt>
                <c:pt idx="17">
                  <c:v>36677.5</c:v>
                </c:pt>
                <c:pt idx="18">
                  <c:v>37532.5</c:v>
                </c:pt>
                <c:pt idx="19">
                  <c:v>38420</c:v>
                </c:pt>
                <c:pt idx="20">
                  <c:v>39335.357142857145</c:v>
                </c:pt>
                <c:pt idx="21">
                  <c:v>40274.772727272728</c:v>
                </c:pt>
                <c:pt idx="22">
                  <c:v>41235.108695652176</c:v>
                </c:pt>
                <c:pt idx="23">
                  <c:v>42213.75</c:v>
                </c:pt>
                <c:pt idx="24">
                  <c:v>43208.5</c:v>
                </c:pt>
                <c:pt idx="25">
                  <c:v>44217.5</c:v>
                </c:pt>
                <c:pt idx="26">
                  <c:v>45239.166666666664</c:v>
                </c:pt>
                <c:pt idx="27">
                  <c:v>46272.142857142855</c:v>
                </c:pt>
                <c:pt idx="28">
                  <c:v>47315.258620689652</c:v>
                </c:pt>
                <c:pt idx="29">
                  <c:v>48367.5</c:v>
                </c:pt>
                <c:pt idx="30">
                  <c:v>49427.983870967742</c:v>
                </c:pt>
                <c:pt idx="31">
                  <c:v>50495.9375</c:v>
                </c:pt>
                <c:pt idx="32">
                  <c:v>51570.681818181823</c:v>
                </c:pt>
                <c:pt idx="33">
                  <c:v>52651.617647058825</c:v>
                </c:pt>
                <c:pt idx="34">
                  <c:v>53738.21428571429</c:v>
                </c:pt>
                <c:pt idx="35">
                  <c:v>54830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DA-49D8-A8AC-B2B6EB88C9BA}"/>
            </c:ext>
          </c:extLst>
        </c:ser>
        <c:ser>
          <c:idx val="6"/>
          <c:order val="6"/>
          <c:tx>
            <c:v>20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Sheet1!$AA$13:$AA$48</c:f>
              <c:numCache>
                <c:formatCode>0.00</c:formatCode>
                <c:ptCount val="36"/>
                <c:pt idx="0">
                  <c:v>127930</c:v>
                </c:pt>
                <c:pt idx="1">
                  <c:v>70610</c:v>
                </c:pt>
                <c:pt idx="2">
                  <c:v>52290</c:v>
                </c:pt>
                <c:pt idx="3">
                  <c:v>43720</c:v>
                </c:pt>
                <c:pt idx="4">
                  <c:v>39050</c:v>
                </c:pt>
                <c:pt idx="5">
                  <c:v>36330</c:v>
                </c:pt>
                <c:pt idx="6">
                  <c:v>34724.28571428571</c:v>
                </c:pt>
                <c:pt idx="7">
                  <c:v>33815</c:v>
                </c:pt>
                <c:pt idx="8">
                  <c:v>33370</c:v>
                </c:pt>
                <c:pt idx="9">
                  <c:v>33250</c:v>
                </c:pt>
                <c:pt idx="10">
                  <c:v>33366.363636363632</c:v>
                </c:pt>
                <c:pt idx="11">
                  <c:v>33660</c:v>
                </c:pt>
                <c:pt idx="12">
                  <c:v>34090</c:v>
                </c:pt>
                <c:pt idx="13">
                  <c:v>34627.142857142855</c:v>
                </c:pt>
                <c:pt idx="14">
                  <c:v>35250</c:v>
                </c:pt>
                <c:pt idx="15">
                  <c:v>35942.5</c:v>
                </c:pt>
                <c:pt idx="16">
                  <c:v>36692.352941176476</c:v>
                </c:pt>
                <c:pt idx="17">
                  <c:v>37490</c:v>
                </c:pt>
                <c:pt idx="18">
                  <c:v>38327.894736842107</c:v>
                </c:pt>
                <c:pt idx="19">
                  <c:v>39200</c:v>
                </c:pt>
                <c:pt idx="20">
                  <c:v>40101.428571428572</c:v>
                </c:pt>
                <c:pt idx="21">
                  <c:v>41028.181818181816</c:v>
                </c:pt>
                <c:pt idx="22">
                  <c:v>41976.956521739135</c:v>
                </c:pt>
                <c:pt idx="23">
                  <c:v>42945</c:v>
                </c:pt>
                <c:pt idx="24">
                  <c:v>43930</c:v>
                </c:pt>
                <c:pt idx="25">
                  <c:v>44930</c:v>
                </c:pt>
                <c:pt idx="26">
                  <c:v>45943.333333333336</c:v>
                </c:pt>
                <c:pt idx="27">
                  <c:v>46968.571428571428</c:v>
                </c:pt>
                <c:pt idx="28">
                  <c:v>48004.482758620688</c:v>
                </c:pt>
                <c:pt idx="29">
                  <c:v>49050</c:v>
                </c:pt>
                <c:pt idx="30">
                  <c:v>50104.193548387098</c:v>
                </c:pt>
                <c:pt idx="31">
                  <c:v>51166.25</c:v>
                </c:pt>
                <c:pt idx="32">
                  <c:v>52235.454545454544</c:v>
                </c:pt>
                <c:pt idx="33">
                  <c:v>53311.176470588238</c:v>
                </c:pt>
                <c:pt idx="34">
                  <c:v>54392.857142857145</c:v>
                </c:pt>
                <c:pt idx="35">
                  <c:v>55480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A-49D8-A8AC-B2B6EB88C9BA}"/>
            </c:ext>
          </c:extLst>
        </c:ser>
        <c:ser>
          <c:idx val="7"/>
          <c:order val="7"/>
          <c:tx>
            <c:v>21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Sheet1!$AB$13:$AB$48</c:f>
              <c:numCache>
                <c:formatCode>0.00</c:formatCode>
                <c:ptCount val="36"/>
                <c:pt idx="0">
                  <c:v>134267.5</c:v>
                </c:pt>
                <c:pt idx="1">
                  <c:v>74022.5</c:v>
                </c:pt>
                <c:pt idx="2">
                  <c:v>54727.5</c:v>
                </c:pt>
                <c:pt idx="3">
                  <c:v>45670</c:v>
                </c:pt>
                <c:pt idx="4">
                  <c:v>40707.5</c:v>
                </c:pt>
                <c:pt idx="5">
                  <c:v>37792.5</c:v>
                </c:pt>
                <c:pt idx="6">
                  <c:v>36047.5</c:v>
                </c:pt>
                <c:pt idx="7">
                  <c:v>35033.75</c:v>
                </c:pt>
                <c:pt idx="8">
                  <c:v>34507.5</c:v>
                </c:pt>
                <c:pt idx="9">
                  <c:v>34322.5</c:v>
                </c:pt>
                <c:pt idx="10">
                  <c:v>34385.681818181816</c:v>
                </c:pt>
                <c:pt idx="11">
                  <c:v>34635</c:v>
                </c:pt>
                <c:pt idx="12">
                  <c:v>35027.5</c:v>
                </c:pt>
                <c:pt idx="13">
                  <c:v>35532.5</c:v>
                </c:pt>
                <c:pt idx="14">
                  <c:v>36127.5</c:v>
                </c:pt>
                <c:pt idx="15">
                  <c:v>36795.625</c:v>
                </c:pt>
                <c:pt idx="16">
                  <c:v>37523.970588235301</c:v>
                </c:pt>
                <c:pt idx="17">
                  <c:v>38302.5</c:v>
                </c:pt>
                <c:pt idx="18">
                  <c:v>39123.289473684214</c:v>
                </c:pt>
                <c:pt idx="19">
                  <c:v>39980</c:v>
                </c:pt>
                <c:pt idx="20">
                  <c:v>40867.5</c:v>
                </c:pt>
                <c:pt idx="21">
                  <c:v>41781.590909090912</c:v>
                </c:pt>
                <c:pt idx="22">
                  <c:v>42718.804347826088</c:v>
                </c:pt>
                <c:pt idx="23">
                  <c:v>43676.25</c:v>
                </c:pt>
                <c:pt idx="24">
                  <c:v>44651.5</c:v>
                </c:pt>
                <c:pt idx="25">
                  <c:v>45642.5</c:v>
                </c:pt>
                <c:pt idx="26">
                  <c:v>46647.5</c:v>
                </c:pt>
                <c:pt idx="27">
                  <c:v>47665</c:v>
                </c:pt>
                <c:pt idx="28">
                  <c:v>48693.706896551725</c:v>
                </c:pt>
                <c:pt idx="29">
                  <c:v>49732.5</c:v>
                </c:pt>
                <c:pt idx="30">
                  <c:v>50780.403225806454</c:v>
                </c:pt>
                <c:pt idx="31">
                  <c:v>51836.5625</c:v>
                </c:pt>
                <c:pt idx="32">
                  <c:v>52900.227272727272</c:v>
                </c:pt>
                <c:pt idx="33">
                  <c:v>53970.73529411765</c:v>
                </c:pt>
                <c:pt idx="34">
                  <c:v>55047.5</c:v>
                </c:pt>
                <c:pt idx="35">
                  <c:v>56130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DA-49D8-A8AC-B2B6EB88C9BA}"/>
            </c:ext>
          </c:extLst>
        </c:ser>
        <c:ser>
          <c:idx val="8"/>
          <c:order val="8"/>
          <c:tx>
            <c:v>22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Sheet1!$AC$13:$AC$48</c:f>
              <c:numCache>
                <c:formatCode>0.00</c:formatCode>
                <c:ptCount val="36"/>
                <c:pt idx="0">
                  <c:v>140605</c:v>
                </c:pt>
                <c:pt idx="1">
                  <c:v>77435</c:v>
                </c:pt>
                <c:pt idx="2">
                  <c:v>57165</c:v>
                </c:pt>
                <c:pt idx="3">
                  <c:v>47620</c:v>
                </c:pt>
                <c:pt idx="4">
                  <c:v>42365</c:v>
                </c:pt>
                <c:pt idx="5">
                  <c:v>39255</c:v>
                </c:pt>
                <c:pt idx="6">
                  <c:v>37370.71428571429</c:v>
                </c:pt>
                <c:pt idx="7">
                  <c:v>36252.5</c:v>
                </c:pt>
                <c:pt idx="8">
                  <c:v>35645</c:v>
                </c:pt>
                <c:pt idx="9">
                  <c:v>35395</c:v>
                </c:pt>
                <c:pt idx="10">
                  <c:v>35405</c:v>
                </c:pt>
                <c:pt idx="11">
                  <c:v>35610</c:v>
                </c:pt>
                <c:pt idx="12">
                  <c:v>35965</c:v>
                </c:pt>
                <c:pt idx="13">
                  <c:v>36437.857142857145</c:v>
                </c:pt>
                <c:pt idx="14">
                  <c:v>37005</c:v>
                </c:pt>
                <c:pt idx="15">
                  <c:v>37648.75</c:v>
                </c:pt>
                <c:pt idx="16">
                  <c:v>38355.588235294119</c:v>
                </c:pt>
                <c:pt idx="17">
                  <c:v>39115</c:v>
                </c:pt>
                <c:pt idx="18">
                  <c:v>39918.68421052632</c:v>
                </c:pt>
                <c:pt idx="19">
                  <c:v>40760</c:v>
                </c:pt>
                <c:pt idx="20">
                  <c:v>41633.571428571428</c:v>
                </c:pt>
                <c:pt idx="21">
                  <c:v>42535</c:v>
                </c:pt>
                <c:pt idx="22">
                  <c:v>43460.65217391304</c:v>
                </c:pt>
                <c:pt idx="23">
                  <c:v>44407.5</c:v>
                </c:pt>
                <c:pt idx="24">
                  <c:v>45373</c:v>
                </c:pt>
                <c:pt idx="25">
                  <c:v>46355</c:v>
                </c:pt>
                <c:pt idx="26">
                  <c:v>47351.666666666664</c:v>
                </c:pt>
                <c:pt idx="27">
                  <c:v>48361.428571428572</c:v>
                </c:pt>
                <c:pt idx="28">
                  <c:v>49382.931034482754</c:v>
                </c:pt>
                <c:pt idx="29">
                  <c:v>50415</c:v>
                </c:pt>
                <c:pt idx="30">
                  <c:v>51456.612903225803</c:v>
                </c:pt>
                <c:pt idx="31">
                  <c:v>52506.875</c:v>
                </c:pt>
                <c:pt idx="32">
                  <c:v>53565</c:v>
                </c:pt>
                <c:pt idx="33">
                  <c:v>54630.294117647063</c:v>
                </c:pt>
                <c:pt idx="34">
                  <c:v>55702.142857142855</c:v>
                </c:pt>
                <c:pt idx="35">
                  <c:v>56780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DA-49D8-A8AC-B2B6EB88C9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1383776"/>
        <c:axId val="651374176"/>
        <c:axId val="437299184"/>
      </c:surface3DChart>
      <c:catAx>
        <c:axId val="6513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Orders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4176"/>
        <c:crosses val="autoZero"/>
        <c:auto val="1"/>
        <c:lblAlgn val="ctr"/>
        <c:lblOffset val="100"/>
        <c:noMultiLvlLbl val="0"/>
      </c:catAx>
      <c:valAx>
        <c:axId val="6513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Inventory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3776"/>
        <c:crosses val="autoZero"/>
        <c:crossBetween val="midCat"/>
      </c:valAx>
      <c:serAx>
        <c:axId val="437299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Opportunity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4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129977</xdr:colOff>
      <xdr:row>8</xdr:row>
      <xdr:rowOff>3569</xdr:rowOff>
    </xdr:from>
    <xdr:to>
      <xdr:col>17</xdr:col>
      <xdr:colOff>635000</xdr:colOff>
      <xdr:row>26</xdr:row>
      <xdr:rowOff>171050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077CF-EE7A-652F-890B-EF63701F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288726</xdr:colOff>
      <xdr:row>8</xdr:row>
      <xdr:rowOff>0</xdr:rowOff>
    </xdr:from>
    <xdr:to>
      <xdr:col>38</xdr:col>
      <xdr:colOff>426641</xdr:colOff>
      <xdr:row>27</xdr:row>
      <xdr:rowOff>101601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CCEA38-9B23-77C5-6523-492B6198E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57F6-BBE2-4DED-B0DB-96D96F0F7530}">
  <dimension ref="A1:G25"/>
  <sheetViews>
    <sheetView showGridLines="0" topLeftCell="A10" workbookViewId="0"/>
  </sheetViews>
  <sheetFormatPr defaultRowHeight="14.5" x14ac:dyDescent="0.35"/>
  <cols>
    <col min="1" max="1" width="2.1796875" customWidth="1"/>
    <col min="2" max="2" width="3.81640625" bestFit="1" customWidth="1"/>
    <col min="3" max="3" width="23.6328125" bestFit="1" customWidth="1"/>
    <col min="4" max="4" width="12.453125" bestFit="1" customWidth="1"/>
    <col min="5" max="5" width="9.90625" bestFit="1" customWidth="1"/>
    <col min="6" max="6" width="6.81640625" bestFit="1" customWidth="1"/>
  </cols>
  <sheetData>
    <row r="1" spans="1:5" x14ac:dyDescent="0.35">
      <c r="A1" s="3" t="s">
        <v>9</v>
      </c>
    </row>
    <row r="2" spans="1:5" x14ac:dyDescent="0.35">
      <c r="A2" s="3" t="s">
        <v>10</v>
      </c>
    </row>
    <row r="3" spans="1:5" x14ac:dyDescent="0.35">
      <c r="A3" s="3" t="s">
        <v>11</v>
      </c>
    </row>
    <row r="4" spans="1:5" x14ac:dyDescent="0.35">
      <c r="A4" s="3" t="s">
        <v>12</v>
      </c>
    </row>
    <row r="5" spans="1:5" x14ac:dyDescent="0.35">
      <c r="A5" s="3" t="s">
        <v>13</v>
      </c>
    </row>
    <row r="6" spans="1:5" x14ac:dyDescent="0.35">
      <c r="A6" s="3"/>
      <c r="B6" t="s">
        <v>14</v>
      </c>
    </row>
    <row r="7" spans="1:5" x14ac:dyDescent="0.35">
      <c r="A7" s="3"/>
      <c r="B7" t="s">
        <v>15</v>
      </c>
    </row>
    <row r="8" spans="1:5" x14ac:dyDescent="0.35">
      <c r="A8" s="3"/>
      <c r="B8" t="s">
        <v>16</v>
      </c>
    </row>
    <row r="9" spans="1:5" x14ac:dyDescent="0.35">
      <c r="A9" s="3" t="s">
        <v>17</v>
      </c>
    </row>
    <row r="10" spans="1:5" x14ac:dyDescent="0.35">
      <c r="B10" t="s">
        <v>18</v>
      </c>
    </row>
    <row r="11" spans="1:5" x14ac:dyDescent="0.35">
      <c r="B11" t="s">
        <v>19</v>
      </c>
    </row>
    <row r="12" spans="1:5" x14ac:dyDescent="0.35">
      <c r="B12" t="s">
        <v>20</v>
      </c>
    </row>
    <row r="14" spans="1:5" ht="15" thickBot="1" x14ac:dyDescent="0.4">
      <c r="A14" t="s">
        <v>21</v>
      </c>
    </row>
    <row r="15" spans="1:5" ht="15" thickBot="1" x14ac:dyDescent="0.4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5" thickBot="1" x14ac:dyDescent="0.4">
      <c r="B16" s="4" t="s">
        <v>30</v>
      </c>
      <c r="C16" s="4" t="s">
        <v>8</v>
      </c>
      <c r="D16" s="6">
        <v>0</v>
      </c>
      <c r="E16" s="6">
        <v>0</v>
      </c>
    </row>
    <row r="19" spans="1:7" ht="15" thickBot="1" x14ac:dyDescent="0.4">
      <c r="A19" t="s">
        <v>26</v>
      </c>
    </row>
    <row r="20" spans="1:7" ht="15" thickBot="1" x14ac:dyDescent="0.4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ht="15" thickBot="1" x14ac:dyDescent="0.4">
      <c r="B21" s="4" t="s">
        <v>31</v>
      </c>
      <c r="C21" s="4" t="s">
        <v>3</v>
      </c>
      <c r="D21" s="4">
        <v>36</v>
      </c>
      <c r="E21" s="4">
        <v>36</v>
      </c>
      <c r="F21" s="4" t="s">
        <v>32</v>
      </c>
    </row>
    <row r="24" spans="1:7" ht="15" thickBot="1" x14ac:dyDescent="0.4">
      <c r="A24" t="s">
        <v>28</v>
      </c>
    </row>
    <row r="25" spans="1:7" ht="15" thickBot="1" x14ac:dyDescent="0.4">
      <c r="B25" s="7" t="s">
        <v>29</v>
      </c>
      <c r="C25" s="7"/>
      <c r="D25" s="7"/>
      <c r="E25" s="7"/>
      <c r="F25" s="7"/>
      <c r="G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84A4-6FD8-477D-879D-21AA3095C40D}">
  <dimension ref="A1:E12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3.6328125" bestFit="1" customWidth="1"/>
    <col min="4" max="4" width="5.54296875" bestFit="1" customWidth="1"/>
    <col min="5" max="5" width="8.1796875" bestFit="1" customWidth="1"/>
  </cols>
  <sheetData>
    <row r="1" spans="1:5" x14ac:dyDescent="0.35">
      <c r="A1" s="3" t="s">
        <v>33</v>
      </c>
    </row>
    <row r="2" spans="1:5" x14ac:dyDescent="0.35">
      <c r="A2" s="3" t="s">
        <v>10</v>
      </c>
    </row>
    <row r="3" spans="1:5" x14ac:dyDescent="0.35">
      <c r="A3" s="3" t="s">
        <v>11</v>
      </c>
    </row>
    <row r="6" spans="1:5" ht="15" thickBot="1" x14ac:dyDescent="0.4">
      <c r="A6" t="s">
        <v>26</v>
      </c>
    </row>
    <row r="7" spans="1:5" x14ac:dyDescent="0.35">
      <c r="B7" s="8"/>
      <c r="C7" s="8"/>
      <c r="D7" s="8" t="s">
        <v>34</v>
      </c>
      <c r="E7" s="8" t="s">
        <v>36</v>
      </c>
    </row>
    <row r="8" spans="1:5" ht="15" thickBot="1" x14ac:dyDescent="0.4">
      <c r="B8" s="9" t="s">
        <v>22</v>
      </c>
      <c r="C8" s="9" t="s">
        <v>23</v>
      </c>
      <c r="D8" s="9" t="s">
        <v>35</v>
      </c>
      <c r="E8" s="9" t="s">
        <v>37</v>
      </c>
    </row>
    <row r="9" spans="1:5" ht="15" thickBot="1" x14ac:dyDescent="0.4">
      <c r="B9" s="4" t="s">
        <v>31</v>
      </c>
      <c r="C9" s="4" t="s">
        <v>3</v>
      </c>
      <c r="D9" s="4">
        <v>36</v>
      </c>
      <c r="E9" s="4">
        <v>0</v>
      </c>
    </row>
    <row r="11" spans="1:5" x14ac:dyDescent="0.35">
      <c r="A11" t="s">
        <v>28</v>
      </c>
    </row>
    <row r="12" spans="1:5" x14ac:dyDescent="0.35">
      <c r="B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C0B-C549-4E4D-9262-0AD22E18C630}">
  <dimension ref="A1:J13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3.6328125" bestFit="1" customWidth="1"/>
    <col min="4" max="4" width="5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3" t="s">
        <v>38</v>
      </c>
    </row>
    <row r="2" spans="1:10" x14ac:dyDescent="0.35">
      <c r="A2" s="3" t="s">
        <v>10</v>
      </c>
    </row>
    <row r="3" spans="1:10" x14ac:dyDescent="0.35">
      <c r="A3" s="3" t="s">
        <v>11</v>
      </c>
    </row>
    <row r="5" spans="1:10" ht="15" thickBot="1" x14ac:dyDescent="0.4"/>
    <row r="6" spans="1:10" x14ac:dyDescent="0.35">
      <c r="B6" s="8"/>
      <c r="C6" s="8" t="s">
        <v>39</v>
      </c>
      <c r="D6" s="8"/>
    </row>
    <row r="7" spans="1:10" ht="15" thickBot="1" x14ac:dyDescent="0.4">
      <c r="B7" s="9" t="s">
        <v>22</v>
      </c>
      <c r="C7" s="9" t="s">
        <v>23</v>
      </c>
      <c r="D7" s="9" t="s">
        <v>35</v>
      </c>
    </row>
    <row r="8" spans="1:10" ht="15" thickBot="1" x14ac:dyDescent="0.4">
      <c r="B8" s="4" t="s">
        <v>30</v>
      </c>
      <c r="C8" s="4" t="s">
        <v>8</v>
      </c>
      <c r="D8" s="6">
        <v>0</v>
      </c>
    </row>
    <row r="10" spans="1:10" ht="15" thickBot="1" x14ac:dyDescent="0.4"/>
    <row r="11" spans="1:10" x14ac:dyDescent="0.35">
      <c r="B11" s="8"/>
      <c r="C11" s="8" t="s">
        <v>40</v>
      </c>
      <c r="D11" s="8"/>
      <c r="F11" s="8" t="s">
        <v>41</v>
      </c>
      <c r="G11" s="8" t="s">
        <v>39</v>
      </c>
      <c r="I11" s="8" t="s">
        <v>44</v>
      </c>
      <c r="J11" s="8" t="s">
        <v>39</v>
      </c>
    </row>
    <row r="12" spans="1:10" ht="15" thickBot="1" x14ac:dyDescent="0.4">
      <c r="B12" s="9" t="s">
        <v>22</v>
      </c>
      <c r="C12" s="9" t="s">
        <v>23</v>
      </c>
      <c r="D12" s="9" t="s">
        <v>35</v>
      </c>
      <c r="F12" s="9" t="s">
        <v>42</v>
      </c>
      <c r="G12" s="9" t="s">
        <v>43</v>
      </c>
      <c r="I12" s="9" t="s">
        <v>42</v>
      </c>
      <c r="J12" s="9" t="s">
        <v>43</v>
      </c>
    </row>
    <row r="13" spans="1:10" ht="15" thickBot="1" x14ac:dyDescent="0.4">
      <c r="B13" s="4" t="s">
        <v>31</v>
      </c>
      <c r="C13" s="4" t="s">
        <v>3</v>
      </c>
      <c r="D13" s="4">
        <v>36</v>
      </c>
      <c r="F13" s="4">
        <v>0</v>
      </c>
      <c r="G13" s="4">
        <v>0</v>
      </c>
      <c r="I13" s="4" t="e">
        <v>#N/A</v>
      </c>
      <c r="J13" s="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tabSelected="1" topLeftCell="R7" zoomScale="65" zoomScaleNormal="65" workbookViewId="0">
      <selection activeCell="U13" sqref="U13"/>
    </sheetView>
  </sheetViews>
  <sheetFormatPr defaultRowHeight="14.5" x14ac:dyDescent="0.35"/>
  <cols>
    <col min="1" max="1" width="23.08984375" customWidth="1"/>
    <col min="2" max="2" width="26.1796875" customWidth="1"/>
    <col min="3" max="3" width="25.08984375" customWidth="1"/>
    <col min="4" max="4" width="7.6328125" customWidth="1"/>
    <col min="5" max="5" width="22" customWidth="1"/>
    <col min="6" max="6" width="15.7265625" customWidth="1"/>
    <col min="7" max="7" width="16.08984375" customWidth="1"/>
    <col min="8" max="8" width="9" customWidth="1"/>
    <col min="9" max="9" width="10.90625" customWidth="1"/>
    <col min="10" max="10" width="17.26953125" customWidth="1"/>
    <col min="13" max="13" width="11.26953125" customWidth="1"/>
    <col min="14" max="15" width="8.81640625" bestFit="1" customWidth="1"/>
    <col min="16" max="16" width="10" bestFit="1" customWidth="1"/>
    <col min="17" max="17" width="11" customWidth="1"/>
    <col min="18" max="19" width="10" bestFit="1" customWidth="1"/>
    <col min="20" max="20" width="12.54296875" customWidth="1"/>
    <col min="21" max="21" width="13.1796875" customWidth="1"/>
    <col min="22" max="22" width="12.54296875" customWidth="1"/>
    <col min="23" max="23" width="11.1796875" customWidth="1"/>
    <col min="24" max="27" width="10" bestFit="1" customWidth="1"/>
    <col min="28" max="29" width="9.453125" bestFit="1" customWidth="1"/>
  </cols>
  <sheetData>
    <row r="1" spans="1:29" ht="30.5" customHeight="1" x14ac:dyDescent="0.5">
      <c r="A1" s="62" t="s">
        <v>45</v>
      </c>
      <c r="B1" s="62"/>
      <c r="C1" s="62"/>
      <c r="D1" s="29"/>
    </row>
    <row r="2" spans="1:29" x14ac:dyDescent="0.35">
      <c r="A2" s="12" t="s">
        <v>0</v>
      </c>
      <c r="B2" s="10">
        <v>15000</v>
      </c>
      <c r="C2" s="10" t="s">
        <v>46</v>
      </c>
    </row>
    <row r="3" spans="1:29" x14ac:dyDescent="0.35">
      <c r="A3" s="12" t="s">
        <v>1</v>
      </c>
      <c r="B3" s="10">
        <v>78</v>
      </c>
      <c r="C3" s="10" t="s">
        <v>47</v>
      </c>
    </row>
    <row r="4" spans="1:29" ht="29" x14ac:dyDescent="0.35">
      <c r="A4" s="12" t="s">
        <v>52</v>
      </c>
      <c r="B4" s="11">
        <v>0.18</v>
      </c>
      <c r="C4" s="10" t="s">
        <v>47</v>
      </c>
    </row>
    <row r="5" spans="1:29" x14ac:dyDescent="0.35">
      <c r="A5" s="12" t="s">
        <v>57</v>
      </c>
      <c r="B5" s="10">
        <v>1180</v>
      </c>
      <c r="C5" s="10" t="s">
        <v>46</v>
      </c>
    </row>
    <row r="6" spans="1:29" x14ac:dyDescent="0.35">
      <c r="A6" s="12" t="s">
        <v>5</v>
      </c>
      <c r="B6" s="10"/>
      <c r="C6" s="10" t="s">
        <v>48</v>
      </c>
    </row>
    <row r="7" spans="1:29" s="1" customFormat="1" ht="29" x14ac:dyDescent="0.35">
      <c r="A7" s="12" t="s">
        <v>53</v>
      </c>
      <c r="B7" s="12">
        <f>18/(12*100)</f>
        <v>1.4999999999999999E-2</v>
      </c>
      <c r="C7" s="12" t="s">
        <v>47</v>
      </c>
      <c r="T7"/>
      <c r="U7"/>
      <c r="V7"/>
      <c r="W7"/>
    </row>
    <row r="8" spans="1:29" ht="35.5" customHeight="1" thickBot="1" x14ac:dyDescent="0.4">
      <c r="T8" s="2"/>
      <c r="U8" s="2"/>
      <c r="V8" s="2"/>
      <c r="W8" s="2"/>
    </row>
    <row r="9" spans="1:29" ht="21" x14ac:dyDescent="0.5">
      <c r="A9" s="53" t="s">
        <v>62</v>
      </c>
      <c r="B9" s="54"/>
      <c r="C9" s="55"/>
      <c r="E9" s="38" t="s">
        <v>54</v>
      </c>
      <c r="F9" s="39"/>
      <c r="G9" s="39"/>
      <c r="H9" s="39"/>
      <c r="I9" s="39"/>
      <c r="J9" s="40"/>
      <c r="T9" s="44" t="s">
        <v>55</v>
      </c>
      <c r="U9" s="45"/>
      <c r="V9" s="45"/>
      <c r="W9" s="45"/>
      <c r="X9" s="45"/>
      <c r="Y9" s="45"/>
      <c r="Z9" s="45"/>
      <c r="AA9" s="45"/>
      <c r="AB9" s="45"/>
      <c r="AC9" s="46"/>
    </row>
    <row r="10" spans="1:29" ht="16" customHeight="1" thickBot="1" x14ac:dyDescent="0.4">
      <c r="A10" s="63" t="s">
        <v>56</v>
      </c>
      <c r="B10" s="64"/>
      <c r="C10" s="65"/>
      <c r="D10" s="26"/>
      <c r="E10" s="41"/>
      <c r="F10" s="42"/>
      <c r="G10" s="42"/>
      <c r="H10" s="42"/>
      <c r="I10" s="42"/>
      <c r="J10" s="43"/>
      <c r="T10" s="47"/>
      <c r="U10" s="48"/>
      <c r="V10" s="48"/>
      <c r="W10" s="48"/>
      <c r="X10" s="48"/>
      <c r="Y10" s="48"/>
      <c r="Z10" s="48"/>
      <c r="AA10" s="48"/>
      <c r="AB10" s="48"/>
      <c r="AC10" s="49"/>
    </row>
    <row r="11" spans="1:29" ht="15.5" x14ac:dyDescent="0.35">
      <c r="A11" s="56" t="s">
        <v>58</v>
      </c>
      <c r="B11" s="57"/>
      <c r="C11" s="58"/>
      <c r="D11" s="27"/>
      <c r="E11" s="30" t="s">
        <v>49</v>
      </c>
      <c r="F11" s="31"/>
      <c r="G11" s="31"/>
      <c r="H11" s="31"/>
      <c r="I11" s="31"/>
      <c r="J11" s="32"/>
      <c r="T11" s="34" t="s">
        <v>50</v>
      </c>
      <c r="U11" s="36" t="s">
        <v>51</v>
      </c>
      <c r="V11" s="36"/>
      <c r="W11" s="36"/>
      <c r="X11" s="36"/>
      <c r="Y11" s="36"/>
      <c r="Z11" s="36"/>
      <c r="AA11" s="36"/>
      <c r="AB11" s="36"/>
      <c r="AC11" s="37"/>
    </row>
    <row r="12" spans="1:29" ht="15.5" x14ac:dyDescent="0.35">
      <c r="A12" s="56" t="s">
        <v>59</v>
      </c>
      <c r="B12" s="57"/>
      <c r="C12" s="58"/>
      <c r="D12" s="28"/>
      <c r="E12" s="33"/>
      <c r="F12" s="31"/>
      <c r="G12" s="31"/>
      <c r="H12" s="31"/>
      <c r="I12" s="31"/>
      <c r="J12" s="32"/>
      <c r="T12" s="35"/>
      <c r="U12" s="10">
        <v>14</v>
      </c>
      <c r="V12" s="10">
        <v>15</v>
      </c>
      <c r="W12" s="10">
        <v>16</v>
      </c>
      <c r="X12" s="10">
        <v>17</v>
      </c>
      <c r="Y12" s="10">
        <v>18</v>
      </c>
      <c r="Z12" s="10">
        <v>19</v>
      </c>
      <c r="AA12" s="10">
        <v>20</v>
      </c>
      <c r="AB12" s="10">
        <v>21</v>
      </c>
      <c r="AC12" s="19">
        <v>22</v>
      </c>
    </row>
    <row r="13" spans="1:29" ht="36.5" customHeight="1" x14ac:dyDescent="0.35">
      <c r="A13" s="59" t="s">
        <v>60</v>
      </c>
      <c r="B13" s="60"/>
      <c r="C13" s="61"/>
      <c r="D13" s="28"/>
      <c r="E13" s="23" t="s">
        <v>3</v>
      </c>
      <c r="F13" s="12" t="s">
        <v>4</v>
      </c>
      <c r="G13" s="12" t="s">
        <v>6</v>
      </c>
      <c r="H13" s="12" t="s">
        <v>2</v>
      </c>
      <c r="I13" s="12" t="s">
        <v>7</v>
      </c>
      <c r="J13" s="24" t="s">
        <v>8</v>
      </c>
      <c r="T13" s="14">
        <v>1</v>
      </c>
      <c r="U13" s="13">
        <f t="shared" ref="U13:AC22" si="0">(13*75*U$12/2)*((12/$T13)+1)+(1180*$T13)</f>
        <v>89905</v>
      </c>
      <c r="V13" s="13">
        <f t="shared" si="0"/>
        <v>96242.5</v>
      </c>
      <c r="W13" s="13">
        <f t="shared" si="0"/>
        <v>102580</v>
      </c>
      <c r="X13" s="13">
        <f t="shared" si="0"/>
        <v>108917.5</v>
      </c>
      <c r="Y13" s="13">
        <f t="shared" si="0"/>
        <v>115255</v>
      </c>
      <c r="Z13" s="13">
        <f t="shared" si="0"/>
        <v>121592.5</v>
      </c>
      <c r="AA13" s="13">
        <f t="shared" si="0"/>
        <v>127930</v>
      </c>
      <c r="AB13" s="13">
        <f t="shared" si="0"/>
        <v>134267.5</v>
      </c>
      <c r="AC13" s="15">
        <f t="shared" si="0"/>
        <v>140605</v>
      </c>
    </row>
    <row r="14" spans="1:29" ht="16" thickBot="1" x14ac:dyDescent="0.4">
      <c r="A14" s="50" t="s">
        <v>61</v>
      </c>
      <c r="B14" s="51"/>
      <c r="C14" s="52"/>
      <c r="D14" s="28"/>
      <c r="E14" s="14">
        <v>1</v>
      </c>
      <c r="F14" s="13">
        <f t="shared" ref="F14:F50" si="1">15000/E14</f>
        <v>15000</v>
      </c>
      <c r="G14" s="13">
        <f t="shared" ref="G14:G49" si="2">12/E14</f>
        <v>12</v>
      </c>
      <c r="H14" s="10">
        <f>E14*$B$5</f>
        <v>1180</v>
      </c>
      <c r="I14" s="13">
        <f t="shared" ref="I14:I50" si="3">$B$7*$B$3*F14*E14*(G14+1)/2</f>
        <v>114075</v>
      </c>
      <c r="J14" s="15">
        <f>I14+H14</f>
        <v>115255</v>
      </c>
      <c r="T14" s="14">
        <v>2</v>
      </c>
      <c r="U14" s="13">
        <f t="shared" si="0"/>
        <v>50135</v>
      </c>
      <c r="V14" s="13">
        <f t="shared" si="0"/>
        <v>53547.5</v>
      </c>
      <c r="W14" s="13">
        <f t="shared" si="0"/>
        <v>56960</v>
      </c>
      <c r="X14" s="13">
        <f t="shared" si="0"/>
        <v>60372.5</v>
      </c>
      <c r="Y14" s="13">
        <f t="shared" si="0"/>
        <v>63785</v>
      </c>
      <c r="Z14" s="13">
        <f t="shared" si="0"/>
        <v>67197.5</v>
      </c>
      <c r="AA14" s="13">
        <f t="shared" si="0"/>
        <v>70610</v>
      </c>
      <c r="AB14" s="13">
        <f t="shared" si="0"/>
        <v>74022.5</v>
      </c>
      <c r="AC14" s="15">
        <f t="shared" si="0"/>
        <v>77435</v>
      </c>
    </row>
    <row r="15" spans="1:29" x14ac:dyDescent="0.35">
      <c r="E15" s="14">
        <v>2</v>
      </c>
      <c r="F15" s="13">
        <f t="shared" si="1"/>
        <v>7500</v>
      </c>
      <c r="G15" s="13">
        <f t="shared" si="2"/>
        <v>6</v>
      </c>
      <c r="H15" s="10">
        <f t="shared" ref="H15:H50" si="4">E15*$B$5</f>
        <v>2360</v>
      </c>
      <c r="I15" s="13">
        <f t="shared" si="3"/>
        <v>61425</v>
      </c>
      <c r="J15" s="15">
        <f t="shared" ref="J15:J48" si="5">I15+H15</f>
        <v>63785</v>
      </c>
      <c r="T15" s="14">
        <v>3</v>
      </c>
      <c r="U15" s="13">
        <f t="shared" si="0"/>
        <v>37665</v>
      </c>
      <c r="V15" s="13">
        <f t="shared" si="0"/>
        <v>40102.5</v>
      </c>
      <c r="W15" s="13">
        <f t="shared" si="0"/>
        <v>42540</v>
      </c>
      <c r="X15" s="13">
        <f t="shared" si="0"/>
        <v>44977.5</v>
      </c>
      <c r="Y15" s="13">
        <f t="shared" si="0"/>
        <v>47415</v>
      </c>
      <c r="Z15" s="13">
        <f t="shared" si="0"/>
        <v>49852.5</v>
      </c>
      <c r="AA15" s="13">
        <f t="shared" si="0"/>
        <v>52290</v>
      </c>
      <c r="AB15" s="13">
        <f t="shared" si="0"/>
        <v>54727.5</v>
      </c>
      <c r="AC15" s="15">
        <f t="shared" si="0"/>
        <v>57165</v>
      </c>
    </row>
    <row r="16" spans="1:29" x14ac:dyDescent="0.35">
      <c r="E16" s="14">
        <v>3</v>
      </c>
      <c r="F16" s="13">
        <f t="shared" si="1"/>
        <v>5000</v>
      </c>
      <c r="G16" s="13">
        <f t="shared" si="2"/>
        <v>4</v>
      </c>
      <c r="H16" s="10">
        <f t="shared" si="4"/>
        <v>3540</v>
      </c>
      <c r="I16" s="13">
        <f t="shared" si="3"/>
        <v>43875</v>
      </c>
      <c r="J16" s="15">
        <f t="shared" si="5"/>
        <v>47415</v>
      </c>
      <c r="T16" s="14">
        <v>4</v>
      </c>
      <c r="U16" s="13">
        <f t="shared" si="0"/>
        <v>32020</v>
      </c>
      <c r="V16" s="13">
        <f t="shared" si="0"/>
        <v>33970</v>
      </c>
      <c r="W16" s="13">
        <f t="shared" si="0"/>
        <v>35920</v>
      </c>
      <c r="X16" s="13">
        <f t="shared" si="0"/>
        <v>37870</v>
      </c>
      <c r="Y16" s="13">
        <f t="shared" si="0"/>
        <v>39820</v>
      </c>
      <c r="Z16" s="13">
        <f t="shared" si="0"/>
        <v>41770</v>
      </c>
      <c r="AA16" s="13">
        <f t="shared" si="0"/>
        <v>43720</v>
      </c>
      <c r="AB16" s="13">
        <f t="shared" si="0"/>
        <v>45670</v>
      </c>
      <c r="AC16" s="15">
        <f t="shared" si="0"/>
        <v>47620</v>
      </c>
    </row>
    <row r="17" spans="5:29" x14ac:dyDescent="0.35">
      <c r="E17" s="14">
        <v>4</v>
      </c>
      <c r="F17" s="13">
        <f t="shared" si="1"/>
        <v>3750</v>
      </c>
      <c r="G17" s="13">
        <f t="shared" si="2"/>
        <v>3</v>
      </c>
      <c r="H17" s="10">
        <f t="shared" si="4"/>
        <v>4720</v>
      </c>
      <c r="I17" s="13">
        <f t="shared" si="3"/>
        <v>35100</v>
      </c>
      <c r="J17" s="15">
        <f t="shared" si="5"/>
        <v>39820</v>
      </c>
      <c r="T17" s="14">
        <v>5</v>
      </c>
      <c r="U17" s="13">
        <f t="shared" si="0"/>
        <v>29105</v>
      </c>
      <c r="V17" s="13">
        <f t="shared" si="0"/>
        <v>30762.5</v>
      </c>
      <c r="W17" s="13">
        <f t="shared" si="0"/>
        <v>32420</v>
      </c>
      <c r="X17" s="13">
        <f t="shared" si="0"/>
        <v>34077.5</v>
      </c>
      <c r="Y17" s="13">
        <f t="shared" si="0"/>
        <v>35735</v>
      </c>
      <c r="Z17" s="13">
        <f t="shared" si="0"/>
        <v>37392.5</v>
      </c>
      <c r="AA17" s="13">
        <f t="shared" si="0"/>
        <v>39050</v>
      </c>
      <c r="AB17" s="13">
        <f t="shared" si="0"/>
        <v>40707.5</v>
      </c>
      <c r="AC17" s="15">
        <f t="shared" si="0"/>
        <v>42365</v>
      </c>
    </row>
    <row r="18" spans="5:29" x14ac:dyDescent="0.35">
      <c r="E18" s="14">
        <v>5</v>
      </c>
      <c r="F18" s="13">
        <f t="shared" si="1"/>
        <v>3000</v>
      </c>
      <c r="G18" s="13">
        <f t="shared" si="2"/>
        <v>2.4</v>
      </c>
      <c r="H18" s="10">
        <f t="shared" si="4"/>
        <v>5900</v>
      </c>
      <c r="I18" s="13">
        <f t="shared" si="3"/>
        <v>29835</v>
      </c>
      <c r="J18" s="15">
        <f t="shared" si="5"/>
        <v>35735</v>
      </c>
      <c r="T18" s="14">
        <v>6</v>
      </c>
      <c r="U18" s="13">
        <f t="shared" si="0"/>
        <v>27555</v>
      </c>
      <c r="V18" s="13">
        <f t="shared" si="0"/>
        <v>29017.5</v>
      </c>
      <c r="W18" s="13">
        <f t="shared" si="0"/>
        <v>30480</v>
      </c>
      <c r="X18" s="13">
        <f t="shared" si="0"/>
        <v>31942.5</v>
      </c>
      <c r="Y18" s="13">
        <f t="shared" si="0"/>
        <v>33405</v>
      </c>
      <c r="Z18" s="13">
        <f t="shared" si="0"/>
        <v>34867.5</v>
      </c>
      <c r="AA18" s="13">
        <f t="shared" si="0"/>
        <v>36330</v>
      </c>
      <c r="AB18" s="13">
        <f t="shared" si="0"/>
        <v>37792.5</v>
      </c>
      <c r="AC18" s="15">
        <f t="shared" si="0"/>
        <v>39255</v>
      </c>
    </row>
    <row r="19" spans="5:29" x14ac:dyDescent="0.35">
      <c r="E19" s="14">
        <v>6</v>
      </c>
      <c r="F19" s="13">
        <f t="shared" si="1"/>
        <v>2500</v>
      </c>
      <c r="G19" s="13">
        <f t="shared" si="2"/>
        <v>2</v>
      </c>
      <c r="H19" s="10">
        <f t="shared" si="4"/>
        <v>7080</v>
      </c>
      <c r="I19" s="13">
        <f t="shared" si="3"/>
        <v>26325</v>
      </c>
      <c r="J19" s="15">
        <f t="shared" si="5"/>
        <v>33405</v>
      </c>
      <c r="T19" s="14">
        <v>7</v>
      </c>
      <c r="U19" s="13">
        <f t="shared" si="0"/>
        <v>26785</v>
      </c>
      <c r="V19" s="13">
        <f t="shared" si="0"/>
        <v>28108.214285714286</v>
      </c>
      <c r="W19" s="13">
        <f t="shared" si="0"/>
        <v>29431.428571428572</v>
      </c>
      <c r="X19" s="13">
        <f t="shared" si="0"/>
        <v>30754.642857142859</v>
      </c>
      <c r="Y19" s="13">
        <f t="shared" si="0"/>
        <v>32077.857142857145</v>
      </c>
      <c r="Z19" s="13">
        <f t="shared" si="0"/>
        <v>33401.071428571435</v>
      </c>
      <c r="AA19" s="13">
        <f t="shared" si="0"/>
        <v>34724.28571428571</v>
      </c>
      <c r="AB19" s="13">
        <f t="shared" si="0"/>
        <v>36047.5</v>
      </c>
      <c r="AC19" s="15">
        <f t="shared" si="0"/>
        <v>37370.71428571429</v>
      </c>
    </row>
    <row r="20" spans="5:29" x14ac:dyDescent="0.35">
      <c r="E20" s="14">
        <v>7</v>
      </c>
      <c r="F20" s="13">
        <f t="shared" si="1"/>
        <v>2142.8571428571427</v>
      </c>
      <c r="G20" s="13">
        <f t="shared" si="2"/>
        <v>1.7142857142857142</v>
      </c>
      <c r="H20" s="10">
        <f t="shared" si="4"/>
        <v>8260</v>
      </c>
      <c r="I20" s="13">
        <f t="shared" si="3"/>
        <v>23817.857142857145</v>
      </c>
      <c r="J20" s="15">
        <f t="shared" si="5"/>
        <v>32077.857142857145</v>
      </c>
      <c r="T20" s="14">
        <v>8</v>
      </c>
      <c r="U20" s="13">
        <f t="shared" si="0"/>
        <v>26502.5</v>
      </c>
      <c r="V20" s="13">
        <f t="shared" si="0"/>
        <v>27721.25</v>
      </c>
      <c r="W20" s="13">
        <f t="shared" si="0"/>
        <v>28940</v>
      </c>
      <c r="X20" s="13">
        <f t="shared" si="0"/>
        <v>30158.75</v>
      </c>
      <c r="Y20" s="13">
        <f t="shared" si="0"/>
        <v>31377.5</v>
      </c>
      <c r="Z20" s="13">
        <f t="shared" si="0"/>
        <v>32596.25</v>
      </c>
      <c r="AA20" s="13">
        <f t="shared" si="0"/>
        <v>33815</v>
      </c>
      <c r="AB20" s="13">
        <f t="shared" si="0"/>
        <v>35033.75</v>
      </c>
      <c r="AC20" s="15">
        <f t="shared" si="0"/>
        <v>36252.5</v>
      </c>
    </row>
    <row r="21" spans="5:29" x14ac:dyDescent="0.35">
      <c r="E21" s="14">
        <v>8</v>
      </c>
      <c r="F21" s="13">
        <f t="shared" si="1"/>
        <v>1875</v>
      </c>
      <c r="G21" s="13">
        <f t="shared" si="2"/>
        <v>1.5</v>
      </c>
      <c r="H21" s="10">
        <f t="shared" si="4"/>
        <v>9440</v>
      </c>
      <c r="I21" s="13">
        <f t="shared" si="3"/>
        <v>21937.5</v>
      </c>
      <c r="J21" s="15">
        <f t="shared" si="5"/>
        <v>31377.5</v>
      </c>
      <c r="T21" s="14">
        <v>9</v>
      </c>
      <c r="U21" s="13">
        <f t="shared" si="0"/>
        <v>26545</v>
      </c>
      <c r="V21" s="13">
        <f t="shared" si="0"/>
        <v>27682.499999999996</v>
      </c>
      <c r="W21" s="13">
        <f t="shared" si="0"/>
        <v>28819.999999999996</v>
      </c>
      <c r="X21" s="13">
        <f t="shared" si="0"/>
        <v>29957.499999999996</v>
      </c>
      <c r="Y21" s="13">
        <f t="shared" si="0"/>
        <v>31094.999999999996</v>
      </c>
      <c r="Z21" s="13">
        <f t="shared" si="0"/>
        <v>32232.499999999996</v>
      </c>
      <c r="AA21" s="13">
        <f t="shared" si="0"/>
        <v>33370</v>
      </c>
      <c r="AB21" s="13">
        <f t="shared" si="0"/>
        <v>34507.5</v>
      </c>
      <c r="AC21" s="15">
        <f t="shared" si="0"/>
        <v>35645</v>
      </c>
    </row>
    <row r="22" spans="5:29" x14ac:dyDescent="0.35">
      <c r="E22" s="14">
        <v>9</v>
      </c>
      <c r="F22" s="13">
        <f t="shared" si="1"/>
        <v>1666.6666666666667</v>
      </c>
      <c r="G22" s="13">
        <f t="shared" si="2"/>
        <v>1.3333333333333333</v>
      </c>
      <c r="H22" s="10">
        <f t="shared" si="4"/>
        <v>10620</v>
      </c>
      <c r="I22" s="13">
        <f t="shared" si="3"/>
        <v>20474.999999999996</v>
      </c>
      <c r="J22" s="15">
        <f t="shared" si="5"/>
        <v>31094.999999999996</v>
      </c>
      <c r="T22" s="14">
        <v>10</v>
      </c>
      <c r="U22" s="13">
        <f t="shared" si="0"/>
        <v>26815</v>
      </c>
      <c r="V22" s="13">
        <f t="shared" si="0"/>
        <v>27887.5</v>
      </c>
      <c r="W22" s="13">
        <f t="shared" si="0"/>
        <v>28960</v>
      </c>
      <c r="X22" s="13">
        <f t="shared" si="0"/>
        <v>30032.5</v>
      </c>
      <c r="Y22" s="13">
        <f t="shared" si="0"/>
        <v>31105</v>
      </c>
      <c r="Z22" s="13">
        <f t="shared" si="0"/>
        <v>32177.5</v>
      </c>
      <c r="AA22" s="13">
        <f t="shared" si="0"/>
        <v>33250</v>
      </c>
      <c r="AB22" s="13">
        <f t="shared" si="0"/>
        <v>34322.5</v>
      </c>
      <c r="AC22" s="15">
        <f t="shared" si="0"/>
        <v>35395</v>
      </c>
    </row>
    <row r="23" spans="5:29" x14ac:dyDescent="0.35">
      <c r="E23" s="14">
        <v>10</v>
      </c>
      <c r="F23" s="13">
        <f t="shared" si="1"/>
        <v>1500</v>
      </c>
      <c r="G23" s="13">
        <f t="shared" si="2"/>
        <v>1.2</v>
      </c>
      <c r="H23" s="10">
        <f t="shared" si="4"/>
        <v>11800</v>
      </c>
      <c r="I23" s="13">
        <f t="shared" si="3"/>
        <v>19305</v>
      </c>
      <c r="J23" s="15">
        <f t="shared" si="5"/>
        <v>31105</v>
      </c>
      <c r="T23" s="14">
        <v>11</v>
      </c>
      <c r="U23" s="13">
        <f t="shared" ref="U23:AC32" si="6">(13*75*U$12/2)*((12/$T23)+1)+(1180*$T23)</f>
        <v>27250.454545454544</v>
      </c>
      <c r="V23" s="13">
        <f t="shared" si="6"/>
        <v>28269.772727272728</v>
      </c>
      <c r="W23" s="13">
        <f t="shared" si="6"/>
        <v>29289.090909090908</v>
      </c>
      <c r="X23" s="13">
        <f t="shared" si="6"/>
        <v>30308.409090909092</v>
      </c>
      <c r="Y23" s="13">
        <f t="shared" si="6"/>
        <v>31327.727272727272</v>
      </c>
      <c r="Z23" s="13">
        <f t="shared" si="6"/>
        <v>32347.045454545452</v>
      </c>
      <c r="AA23" s="13">
        <f t="shared" si="6"/>
        <v>33366.363636363632</v>
      </c>
      <c r="AB23" s="13">
        <f t="shared" si="6"/>
        <v>34385.681818181816</v>
      </c>
      <c r="AC23" s="15">
        <f t="shared" si="6"/>
        <v>35405</v>
      </c>
    </row>
    <row r="24" spans="5:29" x14ac:dyDescent="0.35">
      <c r="E24" s="14">
        <v>11</v>
      </c>
      <c r="F24" s="13">
        <f t="shared" si="1"/>
        <v>1363.6363636363637</v>
      </c>
      <c r="G24" s="13">
        <f t="shared" si="2"/>
        <v>1.0909090909090908</v>
      </c>
      <c r="H24" s="10">
        <f t="shared" si="4"/>
        <v>12980</v>
      </c>
      <c r="I24" s="13">
        <f t="shared" si="3"/>
        <v>18347.727272727272</v>
      </c>
      <c r="J24" s="15">
        <f t="shared" si="5"/>
        <v>31327.727272727272</v>
      </c>
      <c r="T24" s="14">
        <v>12</v>
      </c>
      <c r="U24" s="13">
        <f t="shared" si="6"/>
        <v>27810</v>
      </c>
      <c r="V24" s="13">
        <f t="shared" si="6"/>
        <v>28785</v>
      </c>
      <c r="W24" s="13">
        <f t="shared" si="6"/>
        <v>29760</v>
      </c>
      <c r="X24" s="13">
        <f t="shared" si="6"/>
        <v>30735</v>
      </c>
      <c r="Y24" s="13">
        <f t="shared" si="6"/>
        <v>31710</v>
      </c>
      <c r="Z24" s="13">
        <f t="shared" si="6"/>
        <v>32685</v>
      </c>
      <c r="AA24" s="13">
        <f t="shared" si="6"/>
        <v>33660</v>
      </c>
      <c r="AB24" s="13">
        <f t="shared" si="6"/>
        <v>34635</v>
      </c>
      <c r="AC24" s="15">
        <f t="shared" si="6"/>
        <v>35610</v>
      </c>
    </row>
    <row r="25" spans="5:29" x14ac:dyDescent="0.35">
      <c r="E25" s="14">
        <v>12</v>
      </c>
      <c r="F25" s="13">
        <f t="shared" si="1"/>
        <v>1250</v>
      </c>
      <c r="G25" s="13">
        <f t="shared" si="2"/>
        <v>1</v>
      </c>
      <c r="H25" s="10">
        <f t="shared" si="4"/>
        <v>14160</v>
      </c>
      <c r="I25" s="13">
        <f t="shared" si="3"/>
        <v>17550</v>
      </c>
      <c r="J25" s="15">
        <f t="shared" si="5"/>
        <v>31710</v>
      </c>
      <c r="T25" s="14">
        <v>13</v>
      </c>
      <c r="U25" s="13">
        <f t="shared" si="6"/>
        <v>28465</v>
      </c>
      <c r="V25" s="13">
        <f t="shared" si="6"/>
        <v>29402.5</v>
      </c>
      <c r="W25" s="13">
        <f t="shared" si="6"/>
        <v>30340</v>
      </c>
      <c r="X25" s="13">
        <f t="shared" si="6"/>
        <v>31277.5</v>
      </c>
      <c r="Y25" s="13">
        <f t="shared" si="6"/>
        <v>32215</v>
      </c>
      <c r="Z25" s="13">
        <f t="shared" si="6"/>
        <v>33152.5</v>
      </c>
      <c r="AA25" s="13">
        <f t="shared" si="6"/>
        <v>34090</v>
      </c>
      <c r="AB25" s="13">
        <f t="shared" si="6"/>
        <v>35027.5</v>
      </c>
      <c r="AC25" s="15">
        <f t="shared" si="6"/>
        <v>35965</v>
      </c>
    </row>
    <row r="26" spans="5:29" x14ac:dyDescent="0.35">
      <c r="E26" s="14">
        <v>13</v>
      </c>
      <c r="F26" s="13">
        <f t="shared" si="1"/>
        <v>1153.8461538461538</v>
      </c>
      <c r="G26" s="13">
        <f t="shared" si="2"/>
        <v>0.92307692307692313</v>
      </c>
      <c r="H26" s="10">
        <f t="shared" si="4"/>
        <v>15340</v>
      </c>
      <c r="I26" s="13">
        <f t="shared" si="3"/>
        <v>16874.999999999996</v>
      </c>
      <c r="J26" s="15">
        <f t="shared" si="5"/>
        <v>32214.999999999996</v>
      </c>
      <c r="T26" s="14">
        <v>14</v>
      </c>
      <c r="U26" s="13">
        <f t="shared" si="6"/>
        <v>29195</v>
      </c>
      <c r="V26" s="13">
        <f t="shared" si="6"/>
        <v>30100.357142857145</v>
      </c>
      <c r="W26" s="13">
        <f t="shared" si="6"/>
        <v>31005.714285714286</v>
      </c>
      <c r="X26" s="13">
        <f t="shared" si="6"/>
        <v>31911.071428571428</v>
      </c>
      <c r="Y26" s="13">
        <f t="shared" si="6"/>
        <v>32816.428571428572</v>
      </c>
      <c r="Z26" s="13">
        <f t="shared" si="6"/>
        <v>33721.78571428571</v>
      </c>
      <c r="AA26" s="13">
        <f t="shared" si="6"/>
        <v>34627.142857142855</v>
      </c>
      <c r="AB26" s="13">
        <f t="shared" si="6"/>
        <v>35532.5</v>
      </c>
      <c r="AC26" s="15">
        <f t="shared" si="6"/>
        <v>36437.857142857145</v>
      </c>
    </row>
    <row r="27" spans="5:29" x14ac:dyDescent="0.35">
      <c r="E27" s="14">
        <v>14</v>
      </c>
      <c r="F27" s="13">
        <f t="shared" si="1"/>
        <v>1071.4285714285713</v>
      </c>
      <c r="G27" s="13">
        <f t="shared" si="2"/>
        <v>0.8571428571428571</v>
      </c>
      <c r="H27" s="10">
        <f t="shared" si="4"/>
        <v>16520</v>
      </c>
      <c r="I27" s="13">
        <f t="shared" si="3"/>
        <v>16296.428571428572</v>
      </c>
      <c r="J27" s="15">
        <f t="shared" si="5"/>
        <v>32816.428571428572</v>
      </c>
      <c r="T27" s="14">
        <v>15</v>
      </c>
      <c r="U27" s="13">
        <f t="shared" si="6"/>
        <v>29985</v>
      </c>
      <c r="V27" s="13">
        <f t="shared" si="6"/>
        <v>30862.5</v>
      </c>
      <c r="W27" s="13">
        <f t="shared" si="6"/>
        <v>31740</v>
      </c>
      <c r="X27" s="13">
        <f t="shared" si="6"/>
        <v>32617.5</v>
      </c>
      <c r="Y27" s="13">
        <f t="shared" si="6"/>
        <v>33495</v>
      </c>
      <c r="Z27" s="13">
        <f t="shared" si="6"/>
        <v>34372.5</v>
      </c>
      <c r="AA27" s="13">
        <f t="shared" si="6"/>
        <v>35250</v>
      </c>
      <c r="AB27" s="13">
        <f t="shared" si="6"/>
        <v>36127.5</v>
      </c>
      <c r="AC27" s="15">
        <f t="shared" si="6"/>
        <v>37005</v>
      </c>
    </row>
    <row r="28" spans="5:29" x14ac:dyDescent="0.35">
      <c r="E28" s="14">
        <v>15</v>
      </c>
      <c r="F28" s="13">
        <f t="shared" si="1"/>
        <v>1000</v>
      </c>
      <c r="G28" s="13">
        <f t="shared" si="2"/>
        <v>0.8</v>
      </c>
      <c r="H28" s="10">
        <f t="shared" si="4"/>
        <v>17700</v>
      </c>
      <c r="I28" s="13">
        <f t="shared" si="3"/>
        <v>15795</v>
      </c>
      <c r="J28" s="15">
        <f t="shared" si="5"/>
        <v>33495</v>
      </c>
      <c r="T28" s="14">
        <v>16</v>
      </c>
      <c r="U28" s="13">
        <f t="shared" si="6"/>
        <v>30823.75</v>
      </c>
      <c r="V28" s="13">
        <f t="shared" si="6"/>
        <v>31676.875</v>
      </c>
      <c r="W28" s="13">
        <f t="shared" si="6"/>
        <v>32530</v>
      </c>
      <c r="X28" s="13">
        <f t="shared" si="6"/>
        <v>33383.125</v>
      </c>
      <c r="Y28" s="13">
        <f t="shared" si="6"/>
        <v>34236.25</v>
      </c>
      <c r="Z28" s="13">
        <f t="shared" si="6"/>
        <v>35089.375</v>
      </c>
      <c r="AA28" s="13">
        <f t="shared" si="6"/>
        <v>35942.5</v>
      </c>
      <c r="AB28" s="13">
        <f t="shared" si="6"/>
        <v>36795.625</v>
      </c>
      <c r="AC28" s="15">
        <f t="shared" si="6"/>
        <v>37648.75</v>
      </c>
    </row>
    <row r="29" spans="5:29" x14ac:dyDescent="0.35">
      <c r="E29" s="14">
        <v>16</v>
      </c>
      <c r="F29" s="13">
        <f t="shared" si="1"/>
        <v>937.5</v>
      </c>
      <c r="G29" s="13">
        <f t="shared" si="2"/>
        <v>0.75</v>
      </c>
      <c r="H29" s="10">
        <f t="shared" si="4"/>
        <v>18880</v>
      </c>
      <c r="I29" s="13">
        <f t="shared" si="3"/>
        <v>15356.25</v>
      </c>
      <c r="J29" s="15">
        <f t="shared" si="5"/>
        <v>34236.25</v>
      </c>
      <c r="T29" s="14">
        <v>17</v>
      </c>
      <c r="U29" s="13">
        <f t="shared" si="6"/>
        <v>31702.647058823532</v>
      </c>
      <c r="V29" s="13">
        <f t="shared" si="6"/>
        <v>32534.264705882357</v>
      </c>
      <c r="W29" s="13">
        <f t="shared" si="6"/>
        <v>33365.882352941175</v>
      </c>
      <c r="X29" s="13">
        <f t="shared" si="6"/>
        <v>34197.5</v>
      </c>
      <c r="Y29" s="13">
        <f t="shared" si="6"/>
        <v>35029.117647058825</v>
      </c>
      <c r="Z29" s="13">
        <f t="shared" si="6"/>
        <v>35860.73529411765</v>
      </c>
      <c r="AA29" s="13">
        <f t="shared" si="6"/>
        <v>36692.352941176476</v>
      </c>
      <c r="AB29" s="13">
        <f t="shared" si="6"/>
        <v>37523.970588235301</v>
      </c>
      <c r="AC29" s="15">
        <f t="shared" si="6"/>
        <v>38355.588235294119</v>
      </c>
    </row>
    <row r="30" spans="5:29" x14ac:dyDescent="0.35">
      <c r="E30" s="14">
        <v>17</v>
      </c>
      <c r="F30" s="13">
        <f t="shared" si="1"/>
        <v>882.35294117647061</v>
      </c>
      <c r="G30" s="13">
        <f t="shared" si="2"/>
        <v>0.70588235294117652</v>
      </c>
      <c r="H30" s="10">
        <f t="shared" si="4"/>
        <v>20060</v>
      </c>
      <c r="I30" s="13">
        <f t="shared" si="3"/>
        <v>14969.117647058825</v>
      </c>
      <c r="J30" s="15">
        <f t="shared" si="5"/>
        <v>35029.117647058825</v>
      </c>
      <c r="T30" s="14">
        <v>18</v>
      </c>
      <c r="U30" s="13">
        <f t="shared" si="6"/>
        <v>32615</v>
      </c>
      <c r="V30" s="13">
        <f t="shared" si="6"/>
        <v>33427.5</v>
      </c>
      <c r="W30" s="13">
        <f t="shared" si="6"/>
        <v>34240</v>
      </c>
      <c r="X30" s="13">
        <f t="shared" si="6"/>
        <v>35052.5</v>
      </c>
      <c r="Y30" s="13">
        <f t="shared" si="6"/>
        <v>35865</v>
      </c>
      <c r="Z30" s="13">
        <f t="shared" si="6"/>
        <v>36677.5</v>
      </c>
      <c r="AA30" s="13">
        <f t="shared" si="6"/>
        <v>37490</v>
      </c>
      <c r="AB30" s="13">
        <f t="shared" si="6"/>
        <v>38302.5</v>
      </c>
      <c r="AC30" s="15">
        <f t="shared" si="6"/>
        <v>39115</v>
      </c>
    </row>
    <row r="31" spans="5:29" x14ac:dyDescent="0.35">
      <c r="E31" s="14">
        <v>18</v>
      </c>
      <c r="F31" s="13">
        <f t="shared" si="1"/>
        <v>833.33333333333337</v>
      </c>
      <c r="G31" s="13">
        <f t="shared" si="2"/>
        <v>0.66666666666666663</v>
      </c>
      <c r="H31" s="10">
        <f t="shared" si="4"/>
        <v>21240</v>
      </c>
      <c r="I31" s="13">
        <f t="shared" si="3"/>
        <v>14624.999999999998</v>
      </c>
      <c r="J31" s="15">
        <f t="shared" si="5"/>
        <v>35865</v>
      </c>
      <c r="T31" s="14">
        <v>19</v>
      </c>
      <c r="U31" s="13">
        <f t="shared" si="6"/>
        <v>33555.526315789473</v>
      </c>
      <c r="V31" s="13">
        <f t="shared" si="6"/>
        <v>34350.92105263158</v>
      </c>
      <c r="W31" s="13">
        <f t="shared" si="6"/>
        <v>35146.31578947368</v>
      </c>
      <c r="X31" s="13">
        <f t="shared" si="6"/>
        <v>35941.710526315786</v>
      </c>
      <c r="Y31" s="13">
        <f t="shared" si="6"/>
        <v>36737.105263157893</v>
      </c>
      <c r="Z31" s="13">
        <f t="shared" si="6"/>
        <v>37532.5</v>
      </c>
      <c r="AA31" s="13">
        <f t="shared" si="6"/>
        <v>38327.894736842107</v>
      </c>
      <c r="AB31" s="13">
        <f t="shared" si="6"/>
        <v>39123.289473684214</v>
      </c>
      <c r="AC31" s="15">
        <f t="shared" si="6"/>
        <v>39918.68421052632</v>
      </c>
    </row>
    <row r="32" spans="5:29" x14ac:dyDescent="0.35">
      <c r="E32" s="14">
        <v>19</v>
      </c>
      <c r="F32" s="13">
        <f t="shared" si="1"/>
        <v>789.47368421052636</v>
      </c>
      <c r="G32" s="13">
        <f t="shared" si="2"/>
        <v>0.63157894736842102</v>
      </c>
      <c r="H32" s="10">
        <f t="shared" si="4"/>
        <v>22420</v>
      </c>
      <c r="I32" s="13">
        <f t="shared" si="3"/>
        <v>14317.105263157895</v>
      </c>
      <c r="J32" s="15">
        <f t="shared" si="5"/>
        <v>36737.105263157893</v>
      </c>
      <c r="T32" s="14">
        <v>20</v>
      </c>
      <c r="U32" s="13">
        <f t="shared" si="6"/>
        <v>34520</v>
      </c>
      <c r="V32" s="13">
        <f t="shared" si="6"/>
        <v>35300</v>
      </c>
      <c r="W32" s="13">
        <f t="shared" si="6"/>
        <v>36080</v>
      </c>
      <c r="X32" s="13">
        <f t="shared" si="6"/>
        <v>36860</v>
      </c>
      <c r="Y32" s="13">
        <f t="shared" si="6"/>
        <v>37640</v>
      </c>
      <c r="Z32" s="13">
        <f t="shared" si="6"/>
        <v>38420</v>
      </c>
      <c r="AA32" s="13">
        <f t="shared" si="6"/>
        <v>39200</v>
      </c>
      <c r="AB32" s="13">
        <f t="shared" si="6"/>
        <v>39980</v>
      </c>
      <c r="AC32" s="15">
        <f t="shared" si="6"/>
        <v>40760</v>
      </c>
    </row>
    <row r="33" spans="5:29" x14ac:dyDescent="0.35">
      <c r="E33" s="14">
        <v>20</v>
      </c>
      <c r="F33" s="13">
        <f t="shared" si="1"/>
        <v>750</v>
      </c>
      <c r="G33" s="13">
        <f t="shared" si="2"/>
        <v>0.6</v>
      </c>
      <c r="H33" s="10">
        <f t="shared" si="4"/>
        <v>23600</v>
      </c>
      <c r="I33" s="13">
        <f t="shared" si="3"/>
        <v>14040</v>
      </c>
      <c r="J33" s="15">
        <f t="shared" si="5"/>
        <v>37640</v>
      </c>
      <c r="T33" s="14">
        <v>21</v>
      </c>
      <c r="U33" s="13">
        <f t="shared" ref="U33:AC42" si="7">(13*75*U$12/2)*((12/$T33)+1)+(1180*$T33)</f>
        <v>35505</v>
      </c>
      <c r="V33" s="13">
        <f t="shared" si="7"/>
        <v>36271.071428571428</v>
      </c>
      <c r="W33" s="13">
        <f t="shared" si="7"/>
        <v>37037.142857142855</v>
      </c>
      <c r="X33" s="13">
        <f t="shared" si="7"/>
        <v>37803.21428571429</v>
      </c>
      <c r="Y33" s="13">
        <f t="shared" si="7"/>
        <v>38569.28571428571</v>
      </c>
      <c r="Z33" s="13">
        <f t="shared" si="7"/>
        <v>39335.357142857145</v>
      </c>
      <c r="AA33" s="13">
        <f t="shared" si="7"/>
        <v>40101.428571428572</v>
      </c>
      <c r="AB33" s="13">
        <f t="shared" si="7"/>
        <v>40867.5</v>
      </c>
      <c r="AC33" s="15">
        <f t="shared" si="7"/>
        <v>41633.571428571428</v>
      </c>
    </row>
    <row r="34" spans="5:29" x14ac:dyDescent="0.35">
      <c r="E34" s="14">
        <v>21</v>
      </c>
      <c r="F34" s="13">
        <f t="shared" si="1"/>
        <v>714.28571428571433</v>
      </c>
      <c r="G34" s="13">
        <f t="shared" si="2"/>
        <v>0.5714285714285714</v>
      </c>
      <c r="H34" s="10">
        <f t="shared" si="4"/>
        <v>24780</v>
      </c>
      <c r="I34" s="13">
        <f t="shared" si="3"/>
        <v>13789.285714285714</v>
      </c>
      <c r="J34" s="15">
        <f t="shared" si="5"/>
        <v>38569.28571428571</v>
      </c>
      <c r="T34" s="14">
        <v>22</v>
      </c>
      <c r="U34" s="13">
        <f t="shared" si="7"/>
        <v>36507.727272727272</v>
      </c>
      <c r="V34" s="13">
        <f t="shared" si="7"/>
        <v>37261.136363636368</v>
      </c>
      <c r="W34" s="13">
        <f t="shared" si="7"/>
        <v>38014.545454545456</v>
      </c>
      <c r="X34" s="13">
        <f t="shared" si="7"/>
        <v>38767.954545454544</v>
      </c>
      <c r="Y34" s="13">
        <f t="shared" si="7"/>
        <v>39521.363636363632</v>
      </c>
      <c r="Z34" s="13">
        <f t="shared" si="7"/>
        <v>40274.772727272728</v>
      </c>
      <c r="AA34" s="13">
        <f t="shared" si="7"/>
        <v>41028.181818181816</v>
      </c>
      <c r="AB34" s="13">
        <f t="shared" si="7"/>
        <v>41781.590909090912</v>
      </c>
      <c r="AC34" s="15">
        <f t="shared" si="7"/>
        <v>42535</v>
      </c>
    </row>
    <row r="35" spans="5:29" x14ac:dyDescent="0.35">
      <c r="E35" s="14">
        <v>22</v>
      </c>
      <c r="F35" s="13">
        <f t="shared" si="1"/>
        <v>681.81818181818187</v>
      </c>
      <c r="G35" s="13">
        <f t="shared" si="2"/>
        <v>0.54545454545454541</v>
      </c>
      <c r="H35" s="10">
        <f t="shared" si="4"/>
        <v>25960</v>
      </c>
      <c r="I35" s="13">
        <f t="shared" si="3"/>
        <v>13561.363636363636</v>
      </c>
      <c r="J35" s="15">
        <f t="shared" si="5"/>
        <v>39521.363636363632</v>
      </c>
      <c r="T35" s="14">
        <v>23</v>
      </c>
      <c r="U35" s="13">
        <f t="shared" si="7"/>
        <v>37525.869565217392</v>
      </c>
      <c r="V35" s="13">
        <f t="shared" si="7"/>
        <v>38267.717391304352</v>
      </c>
      <c r="W35" s="13">
        <f t="shared" si="7"/>
        <v>39009.565217391304</v>
      </c>
      <c r="X35" s="13">
        <f t="shared" si="7"/>
        <v>39751.413043478264</v>
      </c>
      <c r="Y35" s="13">
        <f t="shared" si="7"/>
        <v>40493.260869565216</v>
      </c>
      <c r="Z35" s="13">
        <f t="shared" si="7"/>
        <v>41235.108695652176</v>
      </c>
      <c r="AA35" s="13">
        <f t="shared" si="7"/>
        <v>41976.956521739135</v>
      </c>
      <c r="AB35" s="13">
        <f t="shared" si="7"/>
        <v>42718.804347826088</v>
      </c>
      <c r="AC35" s="15">
        <f t="shared" si="7"/>
        <v>43460.65217391304</v>
      </c>
    </row>
    <row r="36" spans="5:29" x14ac:dyDescent="0.35">
      <c r="E36" s="14">
        <v>23</v>
      </c>
      <c r="F36" s="13">
        <f t="shared" si="1"/>
        <v>652.17391304347825</v>
      </c>
      <c r="G36" s="13">
        <f t="shared" si="2"/>
        <v>0.52173913043478259</v>
      </c>
      <c r="H36" s="10">
        <f t="shared" si="4"/>
        <v>27140</v>
      </c>
      <c r="I36" s="13">
        <f t="shared" si="3"/>
        <v>13353.260869565218</v>
      </c>
      <c r="J36" s="15">
        <f t="shared" si="5"/>
        <v>40493.260869565216</v>
      </c>
      <c r="T36" s="14">
        <v>24</v>
      </c>
      <c r="U36" s="13">
        <f t="shared" si="7"/>
        <v>38557.5</v>
      </c>
      <c r="V36" s="13">
        <f t="shared" si="7"/>
        <v>39288.75</v>
      </c>
      <c r="W36" s="13">
        <f t="shared" si="7"/>
        <v>40020</v>
      </c>
      <c r="X36" s="13">
        <f t="shared" si="7"/>
        <v>40751.25</v>
      </c>
      <c r="Y36" s="13">
        <f t="shared" si="7"/>
        <v>41482.5</v>
      </c>
      <c r="Z36" s="13">
        <f t="shared" si="7"/>
        <v>42213.75</v>
      </c>
      <c r="AA36" s="13">
        <f t="shared" si="7"/>
        <v>42945</v>
      </c>
      <c r="AB36" s="13">
        <f t="shared" si="7"/>
        <v>43676.25</v>
      </c>
      <c r="AC36" s="15">
        <f t="shared" si="7"/>
        <v>44407.5</v>
      </c>
    </row>
    <row r="37" spans="5:29" x14ac:dyDescent="0.35">
      <c r="E37" s="14">
        <v>24</v>
      </c>
      <c r="F37" s="13">
        <f t="shared" si="1"/>
        <v>625</v>
      </c>
      <c r="G37" s="13">
        <f t="shared" si="2"/>
        <v>0.5</v>
      </c>
      <c r="H37" s="10">
        <f t="shared" si="4"/>
        <v>28320</v>
      </c>
      <c r="I37" s="13">
        <f t="shared" si="3"/>
        <v>13162.5</v>
      </c>
      <c r="J37" s="15">
        <f t="shared" si="5"/>
        <v>41482.5</v>
      </c>
      <c r="T37" s="14">
        <v>25</v>
      </c>
      <c r="U37" s="13">
        <f t="shared" si="7"/>
        <v>39601</v>
      </c>
      <c r="V37" s="13">
        <f t="shared" si="7"/>
        <v>40322.5</v>
      </c>
      <c r="W37" s="13">
        <f t="shared" si="7"/>
        <v>41044</v>
      </c>
      <c r="X37" s="13">
        <f t="shared" si="7"/>
        <v>41765.5</v>
      </c>
      <c r="Y37" s="13">
        <f t="shared" si="7"/>
        <v>42487</v>
      </c>
      <c r="Z37" s="13">
        <f t="shared" si="7"/>
        <v>43208.5</v>
      </c>
      <c r="AA37" s="13">
        <f t="shared" si="7"/>
        <v>43930</v>
      </c>
      <c r="AB37" s="13">
        <f t="shared" si="7"/>
        <v>44651.5</v>
      </c>
      <c r="AC37" s="15">
        <f t="shared" si="7"/>
        <v>45373</v>
      </c>
    </row>
    <row r="38" spans="5:29" x14ac:dyDescent="0.35">
      <c r="E38" s="14">
        <v>25</v>
      </c>
      <c r="F38" s="13">
        <f t="shared" si="1"/>
        <v>600</v>
      </c>
      <c r="G38" s="13">
        <f t="shared" si="2"/>
        <v>0.48</v>
      </c>
      <c r="H38" s="10">
        <f t="shared" si="4"/>
        <v>29500</v>
      </c>
      <c r="I38" s="13">
        <f t="shared" si="3"/>
        <v>12987</v>
      </c>
      <c r="J38" s="15">
        <f t="shared" si="5"/>
        <v>42487</v>
      </c>
      <c r="T38" s="14">
        <v>26</v>
      </c>
      <c r="U38" s="13">
        <f t="shared" si="7"/>
        <v>40655</v>
      </c>
      <c r="V38" s="13">
        <f t="shared" si="7"/>
        <v>41367.5</v>
      </c>
      <c r="W38" s="13">
        <f t="shared" si="7"/>
        <v>42080</v>
      </c>
      <c r="X38" s="13">
        <f t="shared" si="7"/>
        <v>42792.5</v>
      </c>
      <c r="Y38" s="13">
        <f t="shared" si="7"/>
        <v>43505</v>
      </c>
      <c r="Z38" s="13">
        <f t="shared" si="7"/>
        <v>44217.5</v>
      </c>
      <c r="AA38" s="13">
        <f t="shared" si="7"/>
        <v>44930</v>
      </c>
      <c r="AB38" s="13">
        <f t="shared" si="7"/>
        <v>45642.5</v>
      </c>
      <c r="AC38" s="15">
        <f t="shared" si="7"/>
        <v>46355</v>
      </c>
    </row>
    <row r="39" spans="5:29" x14ac:dyDescent="0.35">
      <c r="E39" s="14">
        <v>26</v>
      </c>
      <c r="F39" s="13">
        <f t="shared" si="1"/>
        <v>576.92307692307691</v>
      </c>
      <c r="G39" s="13">
        <f t="shared" si="2"/>
        <v>0.46153846153846156</v>
      </c>
      <c r="H39" s="10">
        <f t="shared" si="4"/>
        <v>30680</v>
      </c>
      <c r="I39" s="13">
        <f t="shared" si="3"/>
        <v>12824.999999999998</v>
      </c>
      <c r="J39" s="15">
        <f t="shared" si="5"/>
        <v>43505</v>
      </c>
      <c r="T39" s="14">
        <v>27</v>
      </c>
      <c r="U39" s="13">
        <f t="shared" si="7"/>
        <v>41718.333333333336</v>
      </c>
      <c r="V39" s="13">
        <f t="shared" si="7"/>
        <v>42422.5</v>
      </c>
      <c r="W39" s="13">
        <f t="shared" si="7"/>
        <v>43126.666666666664</v>
      </c>
      <c r="X39" s="13">
        <f t="shared" si="7"/>
        <v>43830.833333333336</v>
      </c>
      <c r="Y39" s="13">
        <f t="shared" si="7"/>
        <v>44535</v>
      </c>
      <c r="Z39" s="13">
        <f t="shared" si="7"/>
        <v>45239.166666666664</v>
      </c>
      <c r="AA39" s="13">
        <f t="shared" si="7"/>
        <v>45943.333333333336</v>
      </c>
      <c r="AB39" s="13">
        <f t="shared" si="7"/>
        <v>46647.5</v>
      </c>
      <c r="AC39" s="15">
        <f t="shared" si="7"/>
        <v>47351.666666666664</v>
      </c>
    </row>
    <row r="40" spans="5:29" x14ac:dyDescent="0.35">
      <c r="E40" s="14">
        <v>27</v>
      </c>
      <c r="F40" s="13">
        <f t="shared" si="1"/>
        <v>555.55555555555554</v>
      </c>
      <c r="G40" s="13">
        <f t="shared" si="2"/>
        <v>0.44444444444444442</v>
      </c>
      <c r="H40" s="10">
        <f t="shared" si="4"/>
        <v>31860</v>
      </c>
      <c r="I40" s="13">
        <f t="shared" si="3"/>
        <v>12675</v>
      </c>
      <c r="J40" s="15">
        <f t="shared" si="5"/>
        <v>44535</v>
      </c>
      <c r="T40" s="14">
        <v>28</v>
      </c>
      <c r="U40" s="13">
        <f t="shared" si="7"/>
        <v>42790</v>
      </c>
      <c r="V40" s="13">
        <f t="shared" si="7"/>
        <v>43486.428571428572</v>
      </c>
      <c r="W40" s="13">
        <f t="shared" si="7"/>
        <v>44182.857142857145</v>
      </c>
      <c r="X40" s="13">
        <f t="shared" si="7"/>
        <v>44879.28571428571</v>
      </c>
      <c r="Y40" s="13">
        <f t="shared" si="7"/>
        <v>45575.71428571429</v>
      </c>
      <c r="Z40" s="13">
        <f t="shared" si="7"/>
        <v>46272.142857142855</v>
      </c>
      <c r="AA40" s="13">
        <f t="shared" si="7"/>
        <v>46968.571428571428</v>
      </c>
      <c r="AB40" s="13">
        <f t="shared" si="7"/>
        <v>47665</v>
      </c>
      <c r="AC40" s="15">
        <f t="shared" si="7"/>
        <v>48361.428571428572</v>
      </c>
    </row>
    <row r="41" spans="5:29" x14ac:dyDescent="0.35">
      <c r="E41" s="14">
        <v>28</v>
      </c>
      <c r="F41" s="13">
        <f t="shared" si="1"/>
        <v>535.71428571428567</v>
      </c>
      <c r="G41" s="13">
        <f t="shared" si="2"/>
        <v>0.42857142857142855</v>
      </c>
      <c r="H41" s="10">
        <f t="shared" si="4"/>
        <v>33040</v>
      </c>
      <c r="I41" s="13">
        <f t="shared" si="3"/>
        <v>12535.714285714286</v>
      </c>
      <c r="J41" s="15">
        <f t="shared" si="5"/>
        <v>45575.71428571429</v>
      </c>
      <c r="T41" s="14">
        <v>29</v>
      </c>
      <c r="U41" s="13">
        <f t="shared" si="7"/>
        <v>43869.137931034478</v>
      </c>
      <c r="V41" s="13">
        <f t="shared" si="7"/>
        <v>44558.362068965514</v>
      </c>
      <c r="W41" s="13">
        <f t="shared" si="7"/>
        <v>45247.586206896551</v>
      </c>
      <c r="X41" s="13">
        <f t="shared" si="7"/>
        <v>45936.810344827587</v>
      </c>
      <c r="Y41" s="13">
        <f t="shared" si="7"/>
        <v>46626.034482758623</v>
      </c>
      <c r="Z41" s="13">
        <f t="shared" si="7"/>
        <v>47315.258620689652</v>
      </c>
      <c r="AA41" s="13">
        <f t="shared" si="7"/>
        <v>48004.482758620688</v>
      </c>
      <c r="AB41" s="13">
        <f t="shared" si="7"/>
        <v>48693.706896551725</v>
      </c>
      <c r="AC41" s="15">
        <f t="shared" si="7"/>
        <v>49382.931034482754</v>
      </c>
    </row>
    <row r="42" spans="5:29" x14ac:dyDescent="0.35">
      <c r="E42" s="14">
        <v>29</v>
      </c>
      <c r="F42" s="13">
        <f t="shared" si="1"/>
        <v>517.24137931034488</v>
      </c>
      <c r="G42" s="13">
        <f t="shared" si="2"/>
        <v>0.41379310344827586</v>
      </c>
      <c r="H42" s="10">
        <f t="shared" si="4"/>
        <v>34220</v>
      </c>
      <c r="I42" s="13">
        <f t="shared" si="3"/>
        <v>12406.03448275862</v>
      </c>
      <c r="J42" s="15">
        <f t="shared" si="5"/>
        <v>46626.034482758623</v>
      </c>
      <c r="T42" s="14">
        <v>30</v>
      </c>
      <c r="U42" s="13">
        <f t="shared" si="7"/>
        <v>44955</v>
      </c>
      <c r="V42" s="13">
        <f t="shared" si="7"/>
        <v>45637.5</v>
      </c>
      <c r="W42" s="13">
        <f t="shared" si="7"/>
        <v>46320</v>
      </c>
      <c r="X42" s="13">
        <f t="shared" si="7"/>
        <v>47002.5</v>
      </c>
      <c r="Y42" s="13">
        <f t="shared" si="7"/>
        <v>47685</v>
      </c>
      <c r="Z42" s="13">
        <f t="shared" si="7"/>
        <v>48367.5</v>
      </c>
      <c r="AA42" s="13">
        <f t="shared" si="7"/>
        <v>49050</v>
      </c>
      <c r="AB42" s="13">
        <f t="shared" si="7"/>
        <v>49732.5</v>
      </c>
      <c r="AC42" s="15">
        <f t="shared" si="7"/>
        <v>50415</v>
      </c>
    </row>
    <row r="43" spans="5:29" x14ac:dyDescent="0.35">
      <c r="E43" s="14">
        <v>30</v>
      </c>
      <c r="F43" s="13">
        <f t="shared" si="1"/>
        <v>500</v>
      </c>
      <c r="G43" s="13">
        <f t="shared" si="2"/>
        <v>0.4</v>
      </c>
      <c r="H43" s="10">
        <f t="shared" si="4"/>
        <v>35400</v>
      </c>
      <c r="I43" s="13">
        <f t="shared" si="3"/>
        <v>12285</v>
      </c>
      <c r="J43" s="15">
        <f t="shared" si="5"/>
        <v>47685</v>
      </c>
      <c r="T43" s="14">
        <v>31</v>
      </c>
      <c r="U43" s="13">
        <f t="shared" ref="U43:AC48" si="8">(13*75*U$12/2)*((12/$T43)+1)+(1180*$T43)</f>
        <v>46046.93548387097</v>
      </c>
      <c r="V43" s="13">
        <f t="shared" si="8"/>
        <v>46723.145161290326</v>
      </c>
      <c r="W43" s="13">
        <f t="shared" si="8"/>
        <v>47399.354838709682</v>
      </c>
      <c r="X43" s="13">
        <f t="shared" si="8"/>
        <v>48075.56451612903</v>
      </c>
      <c r="Y43" s="13">
        <f t="shared" si="8"/>
        <v>48751.774193548386</v>
      </c>
      <c r="Z43" s="13">
        <f t="shared" si="8"/>
        <v>49427.983870967742</v>
      </c>
      <c r="AA43" s="13">
        <f t="shared" si="8"/>
        <v>50104.193548387098</v>
      </c>
      <c r="AB43" s="13">
        <f t="shared" si="8"/>
        <v>50780.403225806454</v>
      </c>
      <c r="AC43" s="15">
        <f t="shared" si="8"/>
        <v>51456.612903225803</v>
      </c>
    </row>
    <row r="44" spans="5:29" x14ac:dyDescent="0.35">
      <c r="E44" s="14">
        <v>31</v>
      </c>
      <c r="F44" s="13">
        <f t="shared" si="1"/>
        <v>483.87096774193549</v>
      </c>
      <c r="G44" s="13">
        <f t="shared" si="2"/>
        <v>0.38709677419354838</v>
      </c>
      <c r="H44" s="10">
        <f t="shared" si="4"/>
        <v>36580</v>
      </c>
      <c r="I44" s="13">
        <f t="shared" si="3"/>
        <v>12171.774193548388</v>
      </c>
      <c r="J44" s="15">
        <f t="shared" si="5"/>
        <v>48751.774193548386</v>
      </c>
      <c r="T44" s="14">
        <v>32</v>
      </c>
      <c r="U44" s="13">
        <f t="shared" si="8"/>
        <v>47144.375</v>
      </c>
      <c r="V44" s="13">
        <f t="shared" si="8"/>
        <v>47814.6875</v>
      </c>
      <c r="W44" s="13">
        <f t="shared" si="8"/>
        <v>48485</v>
      </c>
      <c r="X44" s="13">
        <f t="shared" si="8"/>
        <v>49155.3125</v>
      </c>
      <c r="Y44" s="13">
        <f t="shared" si="8"/>
        <v>49825.625</v>
      </c>
      <c r="Z44" s="13">
        <f t="shared" si="8"/>
        <v>50495.9375</v>
      </c>
      <c r="AA44" s="13">
        <f t="shared" si="8"/>
        <v>51166.25</v>
      </c>
      <c r="AB44" s="13">
        <f t="shared" si="8"/>
        <v>51836.5625</v>
      </c>
      <c r="AC44" s="15">
        <f t="shared" si="8"/>
        <v>52506.875</v>
      </c>
    </row>
    <row r="45" spans="5:29" x14ac:dyDescent="0.35">
      <c r="E45" s="14">
        <v>32</v>
      </c>
      <c r="F45" s="13">
        <f t="shared" si="1"/>
        <v>468.75</v>
      </c>
      <c r="G45" s="13">
        <f t="shared" si="2"/>
        <v>0.375</v>
      </c>
      <c r="H45" s="10">
        <f t="shared" si="4"/>
        <v>37760</v>
      </c>
      <c r="I45" s="13">
        <f t="shared" si="3"/>
        <v>12065.625</v>
      </c>
      <c r="J45" s="15">
        <f t="shared" si="5"/>
        <v>49825.625</v>
      </c>
      <c r="T45" s="14">
        <v>33</v>
      </c>
      <c r="U45" s="13">
        <f t="shared" si="8"/>
        <v>48246.818181818184</v>
      </c>
      <c r="V45" s="13">
        <f t="shared" si="8"/>
        <v>48911.590909090912</v>
      </c>
      <c r="W45" s="13">
        <f t="shared" si="8"/>
        <v>49576.36363636364</v>
      </c>
      <c r="X45" s="13">
        <f t="shared" si="8"/>
        <v>50241.136363636368</v>
      </c>
      <c r="Y45" s="13">
        <f t="shared" si="8"/>
        <v>50905.909090909088</v>
      </c>
      <c r="Z45" s="13">
        <f t="shared" si="8"/>
        <v>51570.681818181823</v>
      </c>
      <c r="AA45" s="13">
        <f t="shared" si="8"/>
        <v>52235.454545454544</v>
      </c>
      <c r="AB45" s="13">
        <f t="shared" si="8"/>
        <v>52900.227272727272</v>
      </c>
      <c r="AC45" s="15">
        <f t="shared" si="8"/>
        <v>53565</v>
      </c>
    </row>
    <row r="46" spans="5:29" x14ac:dyDescent="0.35">
      <c r="E46" s="14">
        <v>33</v>
      </c>
      <c r="F46" s="13">
        <f t="shared" si="1"/>
        <v>454.54545454545456</v>
      </c>
      <c r="G46" s="13">
        <f t="shared" si="2"/>
        <v>0.36363636363636365</v>
      </c>
      <c r="H46" s="10">
        <f t="shared" si="4"/>
        <v>38940</v>
      </c>
      <c r="I46" s="13">
        <f t="shared" si="3"/>
        <v>11965.90909090909</v>
      </c>
      <c r="J46" s="15">
        <f t="shared" si="5"/>
        <v>50905.909090909088</v>
      </c>
      <c r="T46" s="14">
        <v>34</v>
      </c>
      <c r="U46" s="13">
        <f t="shared" si="8"/>
        <v>49353.823529411762</v>
      </c>
      <c r="V46" s="13">
        <f t="shared" si="8"/>
        <v>50013.382352941175</v>
      </c>
      <c r="W46" s="13">
        <f t="shared" si="8"/>
        <v>50672.941176470587</v>
      </c>
      <c r="X46" s="13">
        <f t="shared" si="8"/>
        <v>51332.5</v>
      </c>
      <c r="Y46" s="13">
        <f t="shared" si="8"/>
        <v>51992.058823529413</v>
      </c>
      <c r="Z46" s="13">
        <f t="shared" si="8"/>
        <v>52651.617647058825</v>
      </c>
      <c r="AA46" s="13">
        <f t="shared" si="8"/>
        <v>53311.176470588238</v>
      </c>
      <c r="AB46" s="13">
        <f t="shared" si="8"/>
        <v>53970.73529411765</v>
      </c>
      <c r="AC46" s="15">
        <f t="shared" si="8"/>
        <v>54630.294117647063</v>
      </c>
    </row>
    <row r="47" spans="5:29" x14ac:dyDescent="0.35">
      <c r="E47" s="14">
        <v>34</v>
      </c>
      <c r="F47" s="13">
        <f t="shared" si="1"/>
        <v>441.1764705882353</v>
      </c>
      <c r="G47" s="13">
        <f t="shared" si="2"/>
        <v>0.35294117647058826</v>
      </c>
      <c r="H47" s="10">
        <f t="shared" si="4"/>
        <v>40120</v>
      </c>
      <c r="I47" s="13">
        <f t="shared" si="3"/>
        <v>11872.058823529413</v>
      </c>
      <c r="J47" s="15">
        <f t="shared" si="5"/>
        <v>51992.058823529413</v>
      </c>
      <c r="T47" s="14">
        <v>35</v>
      </c>
      <c r="U47" s="13">
        <f t="shared" si="8"/>
        <v>50465</v>
      </c>
      <c r="V47" s="13">
        <f t="shared" si="8"/>
        <v>51119.642857142855</v>
      </c>
      <c r="W47" s="13">
        <f t="shared" si="8"/>
        <v>51774.285714285717</v>
      </c>
      <c r="X47" s="13">
        <f t="shared" si="8"/>
        <v>52428.928571428572</v>
      </c>
      <c r="Y47" s="13">
        <f t="shared" si="8"/>
        <v>53083.571428571428</v>
      </c>
      <c r="Z47" s="13">
        <f t="shared" si="8"/>
        <v>53738.21428571429</v>
      </c>
      <c r="AA47" s="13">
        <f t="shared" si="8"/>
        <v>54392.857142857145</v>
      </c>
      <c r="AB47" s="13">
        <f t="shared" si="8"/>
        <v>55047.5</v>
      </c>
      <c r="AC47" s="15">
        <f t="shared" si="8"/>
        <v>55702.142857142855</v>
      </c>
    </row>
    <row r="48" spans="5:29" ht="15" thickBot="1" x14ac:dyDescent="0.4">
      <c r="E48" s="14">
        <v>35</v>
      </c>
      <c r="F48" s="13">
        <f t="shared" si="1"/>
        <v>428.57142857142856</v>
      </c>
      <c r="G48" s="13">
        <f t="shared" si="2"/>
        <v>0.34285714285714286</v>
      </c>
      <c r="H48" s="10">
        <f t="shared" si="4"/>
        <v>41300</v>
      </c>
      <c r="I48" s="13">
        <f t="shared" si="3"/>
        <v>11783.571428571429</v>
      </c>
      <c r="J48" s="15">
        <f t="shared" si="5"/>
        <v>53083.571428571428</v>
      </c>
      <c r="T48" s="20">
        <v>36</v>
      </c>
      <c r="U48" s="21">
        <f t="shared" si="8"/>
        <v>51580</v>
      </c>
      <c r="V48" s="21">
        <f t="shared" si="8"/>
        <v>52230</v>
      </c>
      <c r="W48" s="21">
        <f t="shared" si="8"/>
        <v>52880</v>
      </c>
      <c r="X48" s="21">
        <f t="shared" si="8"/>
        <v>53530</v>
      </c>
      <c r="Y48" s="21">
        <f t="shared" si="8"/>
        <v>54180</v>
      </c>
      <c r="Z48" s="21">
        <f t="shared" si="8"/>
        <v>54830</v>
      </c>
      <c r="AA48" s="21">
        <f t="shared" si="8"/>
        <v>55480</v>
      </c>
      <c r="AB48" s="21">
        <f t="shared" si="8"/>
        <v>56130</v>
      </c>
      <c r="AC48" s="22">
        <f t="shared" si="8"/>
        <v>56780</v>
      </c>
    </row>
    <row r="49" spans="5:10" x14ac:dyDescent="0.35">
      <c r="E49" s="14">
        <v>36</v>
      </c>
      <c r="F49" s="13">
        <f t="shared" si="1"/>
        <v>416.66666666666669</v>
      </c>
      <c r="G49" s="13">
        <f t="shared" si="2"/>
        <v>0.33333333333333331</v>
      </c>
      <c r="H49" s="10">
        <f t="shared" si="4"/>
        <v>42480</v>
      </c>
      <c r="I49" s="13">
        <f t="shared" si="3"/>
        <v>11700</v>
      </c>
      <c r="J49" s="15">
        <f>I49+H49</f>
        <v>54180</v>
      </c>
    </row>
    <row r="50" spans="5:10" ht="15" thickBot="1" x14ac:dyDescent="0.4">
      <c r="E50" s="16">
        <v>9.4465490071723295</v>
      </c>
      <c r="F50" s="17">
        <f t="shared" si="1"/>
        <v>1587.8814568803052</v>
      </c>
      <c r="G50" s="17">
        <f t="shared" ref="G50" si="9">12/E50</f>
        <v>1.2703051655042443</v>
      </c>
      <c r="H50" s="25">
        <f t="shared" si="4"/>
        <v>11146.927828463349</v>
      </c>
      <c r="I50" s="21">
        <f t="shared" si="3"/>
        <v>19921.927827299744</v>
      </c>
      <c r="J50" s="18">
        <f>I50+H50</f>
        <v>31068.855655763095</v>
      </c>
    </row>
    <row r="51" spans="5:10" x14ac:dyDescent="0.35">
      <c r="F51" s="2"/>
      <c r="G51" s="2"/>
      <c r="I51" s="2"/>
      <c r="J51" s="2"/>
    </row>
    <row r="52" spans="5:10" x14ac:dyDescent="0.35">
      <c r="F52" s="2"/>
      <c r="G52" s="2"/>
      <c r="I52" s="2"/>
      <c r="J52" s="2"/>
    </row>
    <row r="53" spans="5:10" x14ac:dyDescent="0.35">
      <c r="F53" s="2"/>
      <c r="G53" s="2"/>
      <c r="I53" s="2"/>
      <c r="J53" s="2"/>
    </row>
    <row r="54" spans="5:10" x14ac:dyDescent="0.35">
      <c r="F54" s="2"/>
      <c r="G54" s="2"/>
      <c r="I54" s="2"/>
      <c r="J54" s="2"/>
    </row>
    <row r="55" spans="5:10" x14ac:dyDescent="0.35">
      <c r="F55" s="2"/>
      <c r="G55" s="2"/>
      <c r="I55" s="2"/>
      <c r="J55" s="2"/>
    </row>
    <row r="56" spans="5:10" x14ac:dyDescent="0.35">
      <c r="F56" s="2"/>
      <c r="G56" s="2"/>
      <c r="I56" s="2"/>
      <c r="J56" s="2"/>
    </row>
    <row r="57" spans="5:10" x14ac:dyDescent="0.35">
      <c r="F57" s="2"/>
      <c r="G57" s="2"/>
      <c r="I57" s="2"/>
      <c r="J57" s="2"/>
    </row>
    <row r="58" spans="5:10" x14ac:dyDescent="0.35">
      <c r="F58" s="2"/>
      <c r="G58" s="2"/>
      <c r="I58" s="2"/>
      <c r="J58" s="2"/>
    </row>
    <row r="59" spans="5:10" x14ac:dyDescent="0.35">
      <c r="F59" s="2"/>
      <c r="G59" s="2"/>
      <c r="I59" s="2"/>
      <c r="J59" s="2"/>
    </row>
    <row r="60" spans="5:10" x14ac:dyDescent="0.35">
      <c r="F60" s="2"/>
      <c r="G60" s="2"/>
      <c r="I60" s="2"/>
      <c r="J60" s="2"/>
    </row>
    <row r="61" spans="5:10" x14ac:dyDescent="0.35">
      <c r="F61" s="2"/>
      <c r="G61" s="2"/>
      <c r="I61" s="2"/>
      <c r="J61" s="2"/>
    </row>
    <row r="62" spans="5:10" x14ac:dyDescent="0.35">
      <c r="F62" s="2"/>
      <c r="G62" s="2"/>
      <c r="I62" s="2"/>
      <c r="J62" s="2"/>
    </row>
    <row r="63" spans="5:10" x14ac:dyDescent="0.35">
      <c r="F63" s="2"/>
      <c r="G63" s="2"/>
      <c r="I63" s="2"/>
      <c r="J63" s="2"/>
    </row>
    <row r="64" spans="5:10" x14ac:dyDescent="0.35">
      <c r="F64" s="2"/>
      <c r="G64" s="2"/>
      <c r="I64" s="2"/>
      <c r="J64" s="2"/>
    </row>
    <row r="65" spans="6:10" x14ac:dyDescent="0.35">
      <c r="F65" s="2"/>
      <c r="G65" s="2"/>
      <c r="I65" s="2"/>
      <c r="J65" s="2"/>
    </row>
    <row r="66" spans="6:10" x14ac:dyDescent="0.35">
      <c r="F66" s="2"/>
      <c r="G66" s="2"/>
      <c r="I66" s="2"/>
      <c r="J66" s="2"/>
    </row>
    <row r="67" spans="6:10" x14ac:dyDescent="0.35">
      <c r="F67" s="2"/>
      <c r="G67" s="2"/>
      <c r="I67" s="2"/>
      <c r="J67" s="2"/>
    </row>
    <row r="68" spans="6:10" x14ac:dyDescent="0.35">
      <c r="F68" s="2"/>
      <c r="G68" s="2"/>
      <c r="I68" s="2"/>
      <c r="J68" s="2"/>
    </row>
    <row r="69" spans="6:10" x14ac:dyDescent="0.35">
      <c r="F69" s="2"/>
      <c r="G69" s="2"/>
      <c r="I69" s="2"/>
      <c r="J69" s="2"/>
    </row>
    <row r="70" spans="6:10" x14ac:dyDescent="0.35">
      <c r="F70" s="2"/>
      <c r="G70" s="2"/>
      <c r="I70" s="2"/>
      <c r="J70" s="2"/>
    </row>
    <row r="71" spans="6:10" x14ac:dyDescent="0.35">
      <c r="F71" s="2"/>
      <c r="G71" s="2"/>
      <c r="I71" s="2"/>
      <c r="J71" s="2"/>
    </row>
    <row r="72" spans="6:10" x14ac:dyDescent="0.35">
      <c r="F72" s="2"/>
      <c r="G72" s="2"/>
      <c r="I72" s="2"/>
      <c r="J72" s="2"/>
    </row>
    <row r="73" spans="6:10" x14ac:dyDescent="0.35">
      <c r="F73" s="2"/>
      <c r="G73" s="2"/>
      <c r="I73" s="2"/>
      <c r="J73" s="2"/>
    </row>
    <row r="74" spans="6:10" x14ac:dyDescent="0.35">
      <c r="F74" s="2"/>
      <c r="G74" s="2"/>
      <c r="I74" s="2"/>
      <c r="J74" s="2"/>
    </row>
    <row r="75" spans="6:10" x14ac:dyDescent="0.35">
      <c r="F75" s="2"/>
      <c r="G75" s="2"/>
      <c r="I75" s="2"/>
      <c r="J75" s="2"/>
    </row>
    <row r="76" spans="6:10" x14ac:dyDescent="0.35">
      <c r="F76" s="2"/>
      <c r="G76" s="2"/>
      <c r="I76" s="2"/>
      <c r="J76" s="2"/>
    </row>
    <row r="77" spans="6:10" x14ac:dyDescent="0.35">
      <c r="F77" s="2"/>
      <c r="G77" s="2"/>
      <c r="I77" s="2"/>
      <c r="J77" s="2"/>
    </row>
    <row r="78" spans="6:10" x14ac:dyDescent="0.35">
      <c r="F78" s="2"/>
      <c r="G78" s="2"/>
      <c r="I78" s="2"/>
      <c r="J78" s="2"/>
    </row>
    <row r="79" spans="6:10" x14ac:dyDescent="0.35">
      <c r="F79" s="2"/>
      <c r="G79" s="2"/>
      <c r="I79" s="2"/>
      <c r="J79" s="2"/>
    </row>
    <row r="80" spans="6:10" x14ac:dyDescent="0.35">
      <c r="F80" s="2"/>
      <c r="G80" s="2"/>
      <c r="I80" s="2"/>
      <c r="J80" s="2"/>
    </row>
    <row r="81" spans="6:10" x14ac:dyDescent="0.35">
      <c r="F81" s="2"/>
      <c r="G81" s="2"/>
      <c r="I81" s="2"/>
      <c r="J81" s="2"/>
    </row>
    <row r="82" spans="6:10" x14ac:dyDescent="0.35">
      <c r="F82" s="2"/>
      <c r="G82" s="2"/>
      <c r="I82" s="2"/>
      <c r="J82" s="2"/>
    </row>
    <row r="83" spans="6:10" x14ac:dyDescent="0.35">
      <c r="F83" s="2"/>
      <c r="G83" s="2"/>
      <c r="I83" s="2"/>
      <c r="J83" s="2"/>
    </row>
    <row r="84" spans="6:10" x14ac:dyDescent="0.35">
      <c r="F84" s="2"/>
      <c r="G84" s="2"/>
      <c r="I84" s="2"/>
      <c r="J84" s="2"/>
    </row>
    <row r="85" spans="6:10" x14ac:dyDescent="0.35">
      <c r="F85" s="2"/>
      <c r="G85" s="2"/>
      <c r="I85" s="2"/>
      <c r="J85" s="2"/>
    </row>
    <row r="86" spans="6:10" x14ac:dyDescent="0.35">
      <c r="F86" s="2"/>
      <c r="G86" s="2"/>
      <c r="I86" s="2"/>
      <c r="J86" s="2"/>
    </row>
    <row r="87" spans="6:10" x14ac:dyDescent="0.35">
      <c r="F87" s="2"/>
      <c r="G87" s="2"/>
      <c r="I87" s="2"/>
      <c r="J87" s="2"/>
    </row>
    <row r="88" spans="6:10" x14ac:dyDescent="0.35">
      <c r="F88" s="2"/>
      <c r="G88" s="2"/>
      <c r="I88" s="2"/>
      <c r="J88" s="2"/>
    </row>
    <row r="89" spans="6:10" x14ac:dyDescent="0.35">
      <c r="F89" s="2"/>
      <c r="G89" s="2"/>
      <c r="I89" s="2"/>
      <c r="J89" s="2"/>
    </row>
    <row r="90" spans="6:10" x14ac:dyDescent="0.35">
      <c r="F90" s="2"/>
      <c r="G90" s="2"/>
      <c r="I90" s="2"/>
      <c r="J90" s="2"/>
    </row>
    <row r="91" spans="6:10" x14ac:dyDescent="0.35">
      <c r="F91" s="2"/>
      <c r="G91" s="2"/>
      <c r="I91" s="2"/>
      <c r="J91" s="2"/>
    </row>
    <row r="92" spans="6:10" x14ac:dyDescent="0.35">
      <c r="F92" s="2"/>
      <c r="G92" s="2"/>
      <c r="I92" s="2"/>
      <c r="J92" s="2"/>
    </row>
    <row r="93" spans="6:10" x14ac:dyDescent="0.35">
      <c r="F93" s="2"/>
      <c r="G93" s="2"/>
      <c r="I93" s="2"/>
      <c r="J93" s="2"/>
    </row>
    <row r="94" spans="6:10" x14ac:dyDescent="0.35">
      <c r="F94" s="2"/>
      <c r="G94" s="2"/>
      <c r="I94" s="2"/>
      <c r="J94" s="2"/>
    </row>
    <row r="95" spans="6:10" x14ac:dyDescent="0.35">
      <c r="F95" s="2"/>
      <c r="G95" s="2"/>
      <c r="I95" s="2"/>
      <c r="J95" s="2"/>
    </row>
    <row r="96" spans="6:10" x14ac:dyDescent="0.35">
      <c r="F96" s="2"/>
      <c r="G96" s="2"/>
      <c r="I96" s="2"/>
      <c r="J96" s="2"/>
    </row>
    <row r="97" spans="6:10" x14ac:dyDescent="0.35">
      <c r="F97" s="2"/>
      <c r="G97" s="2"/>
      <c r="I97" s="2"/>
      <c r="J97" s="2"/>
    </row>
    <row r="98" spans="6:10" x14ac:dyDescent="0.35">
      <c r="F98" s="2"/>
      <c r="G98" s="2"/>
      <c r="I98" s="2"/>
      <c r="J98" s="2"/>
    </row>
    <row r="99" spans="6:10" x14ac:dyDescent="0.35">
      <c r="F99" s="2"/>
      <c r="G99" s="2"/>
      <c r="I99" s="2"/>
      <c r="J99" s="2"/>
    </row>
    <row r="100" spans="6:10" x14ac:dyDescent="0.35">
      <c r="F100" s="2"/>
      <c r="G100" s="2"/>
      <c r="I100" s="2"/>
      <c r="J100" s="2"/>
    </row>
    <row r="101" spans="6:10" x14ac:dyDescent="0.35">
      <c r="F101" s="2"/>
      <c r="G101" s="2"/>
      <c r="I101" s="2"/>
      <c r="J101" s="2"/>
    </row>
    <row r="102" spans="6:10" x14ac:dyDescent="0.35">
      <c r="F102" s="2"/>
      <c r="G102" s="2"/>
      <c r="I102" s="2"/>
      <c r="J102" s="2"/>
    </row>
    <row r="103" spans="6:10" x14ac:dyDescent="0.35">
      <c r="F103" s="2"/>
      <c r="G103" s="2"/>
      <c r="I103" s="2"/>
      <c r="J103" s="2"/>
    </row>
    <row r="104" spans="6:10" x14ac:dyDescent="0.35">
      <c r="F104" s="2"/>
      <c r="G104" s="2"/>
      <c r="I104" s="2"/>
      <c r="J104" s="2"/>
    </row>
    <row r="105" spans="6:10" x14ac:dyDescent="0.35">
      <c r="F105" s="2"/>
      <c r="G105" s="2"/>
      <c r="I105" s="2"/>
      <c r="J105" s="2"/>
    </row>
    <row r="106" spans="6:10" x14ac:dyDescent="0.35">
      <c r="F106" s="2"/>
      <c r="G106" s="2"/>
      <c r="I106" s="2"/>
      <c r="J106" s="2"/>
    </row>
    <row r="107" spans="6:10" x14ac:dyDescent="0.35">
      <c r="F107" s="2"/>
      <c r="G107" s="2"/>
      <c r="I107" s="2"/>
      <c r="J107" s="2"/>
    </row>
    <row r="108" spans="6:10" x14ac:dyDescent="0.35">
      <c r="F108" s="2"/>
      <c r="G108" s="2"/>
      <c r="I108" s="2"/>
      <c r="J108" s="2"/>
    </row>
    <row r="109" spans="6:10" x14ac:dyDescent="0.35">
      <c r="F109" s="2"/>
      <c r="G109" s="2"/>
      <c r="I109" s="2"/>
      <c r="J109" s="2"/>
    </row>
    <row r="110" spans="6:10" x14ac:dyDescent="0.35">
      <c r="F110" s="2"/>
      <c r="G110" s="2"/>
      <c r="I110" s="2"/>
      <c r="J110" s="2"/>
    </row>
    <row r="111" spans="6:10" x14ac:dyDescent="0.35">
      <c r="F111" s="2"/>
      <c r="G111" s="2"/>
      <c r="I111" s="2"/>
      <c r="J111" s="2"/>
    </row>
    <row r="112" spans="6:10" x14ac:dyDescent="0.35">
      <c r="F112" s="2"/>
      <c r="G112" s="2"/>
      <c r="I112" s="2"/>
      <c r="J112" s="2"/>
    </row>
    <row r="113" spans="6:10" x14ac:dyDescent="0.35">
      <c r="F113" s="2"/>
      <c r="G113" s="2"/>
      <c r="I113" s="2"/>
      <c r="J113" s="2"/>
    </row>
    <row r="114" spans="6:10" x14ac:dyDescent="0.35">
      <c r="F114" s="2"/>
      <c r="G114" s="2"/>
      <c r="I114" s="2"/>
      <c r="J114" s="2"/>
    </row>
    <row r="115" spans="6:10" x14ac:dyDescent="0.35">
      <c r="F115" s="2"/>
      <c r="G115" s="2"/>
      <c r="I115" s="2"/>
      <c r="J115" s="2"/>
    </row>
    <row r="116" spans="6:10" x14ac:dyDescent="0.35">
      <c r="F116" s="2"/>
      <c r="G116" s="2"/>
      <c r="I116" s="2"/>
      <c r="J116" s="2"/>
    </row>
    <row r="117" spans="6:10" x14ac:dyDescent="0.35">
      <c r="F117" s="2"/>
      <c r="G117" s="2"/>
      <c r="I117" s="2"/>
      <c r="J117" s="2"/>
    </row>
    <row r="118" spans="6:10" x14ac:dyDescent="0.35">
      <c r="F118" s="2"/>
      <c r="G118" s="2"/>
      <c r="I118" s="2"/>
      <c r="J118" s="2"/>
    </row>
    <row r="119" spans="6:10" x14ac:dyDescent="0.35">
      <c r="F119" s="2"/>
      <c r="G119" s="2"/>
      <c r="I119" s="2"/>
      <c r="J119" s="2"/>
    </row>
    <row r="120" spans="6:10" x14ac:dyDescent="0.35">
      <c r="F120" s="2"/>
      <c r="G120" s="2"/>
      <c r="I120" s="2"/>
      <c r="J120" s="2"/>
    </row>
    <row r="121" spans="6:10" x14ac:dyDescent="0.35">
      <c r="F121" s="2"/>
      <c r="G121" s="2"/>
      <c r="I121" s="2"/>
      <c r="J121" s="2"/>
    </row>
    <row r="122" spans="6:10" x14ac:dyDescent="0.35">
      <c r="F122" s="2"/>
      <c r="G122" s="2"/>
      <c r="I122" s="2"/>
      <c r="J122" s="2"/>
    </row>
    <row r="123" spans="6:10" x14ac:dyDescent="0.35">
      <c r="F123" s="2"/>
      <c r="G123" s="2"/>
      <c r="I123" s="2"/>
      <c r="J123" s="2"/>
    </row>
    <row r="124" spans="6:10" x14ac:dyDescent="0.35">
      <c r="F124" s="2"/>
      <c r="G124" s="2"/>
      <c r="I124" s="2"/>
      <c r="J124" s="2"/>
    </row>
    <row r="125" spans="6:10" x14ac:dyDescent="0.35">
      <c r="F125" s="2"/>
      <c r="G125" s="2"/>
      <c r="I125" s="2"/>
      <c r="J125" s="2"/>
    </row>
  </sheetData>
  <mergeCells count="12">
    <mergeCell ref="A14:C14"/>
    <mergeCell ref="A9:C9"/>
    <mergeCell ref="A12:C12"/>
    <mergeCell ref="A13:C13"/>
    <mergeCell ref="A1:C1"/>
    <mergeCell ref="A10:C10"/>
    <mergeCell ref="A11:C11"/>
    <mergeCell ref="E11:J12"/>
    <mergeCell ref="T11:T12"/>
    <mergeCell ref="U11:AC11"/>
    <mergeCell ref="E9:J10"/>
    <mergeCell ref="T9:AC10"/>
  </mergeCells>
  <conditionalFormatting sqref="T8:W8 U13:AC48 T9">
    <cfRule type="top10" dxfId="0" priority="2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Gundecha</dc:creator>
  <cp:lastModifiedBy>Monika Gundecha</cp:lastModifiedBy>
  <dcterms:created xsi:type="dcterms:W3CDTF">2015-06-05T18:17:20Z</dcterms:created>
  <dcterms:modified xsi:type="dcterms:W3CDTF">2024-03-20T03:42:15Z</dcterms:modified>
</cp:coreProperties>
</file>