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zka\Desktop\PIT AKTUALNY\Ostatecznie\CZĘŚĆ II\"/>
    </mc:Choice>
  </mc:AlternateContent>
  <xr:revisionPtr revIDLastSave="0" documentId="13_ncr:1_{1460F78B-F372-453A-AE4E-5D5E0F82E25A}" xr6:coauthVersionLast="43" xr6:coauthVersionMax="43" xr10:uidLastSave="{00000000-0000-0000-0000-000000000000}"/>
  <bookViews>
    <workbookView xWindow="-21720" yWindow="-1935" windowWidth="21840" windowHeight="13140" activeTab="1" xr2:uid="{1BFC1BDF-E326-4950-8063-3937E5AEAD4E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2" l="1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I88" i="2" l="1"/>
  <c r="E88" i="2"/>
  <c r="I87" i="2"/>
  <c r="E87" i="2"/>
  <c r="I86" i="2"/>
  <c r="E86" i="2"/>
  <c r="I85" i="2"/>
  <c r="E85" i="2"/>
  <c r="I84" i="2"/>
  <c r="E84" i="2"/>
  <c r="J84" i="2" s="1"/>
  <c r="I83" i="2"/>
  <c r="E83" i="2"/>
  <c r="I82" i="2"/>
  <c r="E82" i="2"/>
  <c r="I81" i="2"/>
  <c r="E81" i="2"/>
  <c r="I80" i="2"/>
  <c r="E80" i="2"/>
  <c r="J79" i="2" s="1"/>
  <c r="I79" i="2"/>
  <c r="E79" i="2"/>
  <c r="I78" i="2"/>
  <c r="E78" i="2"/>
  <c r="I77" i="2"/>
  <c r="E77" i="2"/>
  <c r="I76" i="2"/>
  <c r="E76" i="2"/>
  <c r="I75" i="2"/>
  <c r="E75" i="2"/>
  <c r="J74" i="2"/>
  <c r="I74" i="2"/>
  <c r="E74" i="2"/>
  <c r="E65" i="2"/>
  <c r="I73" i="2" l="1"/>
  <c r="E73" i="2"/>
  <c r="I72" i="2"/>
  <c r="E72" i="2"/>
  <c r="I71" i="2"/>
  <c r="E71" i="2"/>
  <c r="I70" i="2"/>
  <c r="E70" i="2"/>
  <c r="E69" i="2"/>
  <c r="I68" i="2"/>
  <c r="E68" i="2"/>
  <c r="I67" i="2"/>
  <c r="E67" i="2"/>
  <c r="I66" i="2"/>
  <c r="E66" i="2"/>
  <c r="I65" i="2"/>
  <c r="I64" i="2"/>
  <c r="E64" i="2"/>
  <c r="J64" i="2" s="1"/>
  <c r="I63" i="2"/>
  <c r="E63" i="2"/>
  <c r="I62" i="2"/>
  <c r="E62" i="2"/>
  <c r="I61" i="2"/>
  <c r="E61" i="2"/>
  <c r="I60" i="2"/>
  <c r="E60" i="2"/>
  <c r="I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C41" i="2"/>
  <c r="E41" i="2" s="1"/>
  <c r="I43" i="2"/>
  <c r="I42" i="2"/>
  <c r="E42" i="2"/>
  <c r="I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J10" i="2" s="1"/>
  <c r="I9" i="2"/>
  <c r="E9" i="2"/>
  <c r="I8" i="2"/>
  <c r="E8" i="2"/>
  <c r="I7" i="2"/>
  <c r="E7" i="2"/>
  <c r="J46" i="2" l="1"/>
  <c r="J49" i="2"/>
  <c r="J53" i="2"/>
  <c r="J60" i="2"/>
  <c r="J23" i="2"/>
  <c r="J35" i="2"/>
  <c r="J28" i="2"/>
  <c r="J33" i="2"/>
  <c r="J7" i="2"/>
  <c r="J19" i="2"/>
  <c r="J44" i="2"/>
  <c r="J70" i="2"/>
  <c r="J37" i="2"/>
  <c r="J15" i="2"/>
  <c r="T108" i="1"/>
  <c r="T105" i="1"/>
  <c r="T106" i="1"/>
  <c r="T107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90" i="1"/>
  <c r="T109" i="1" l="1"/>
  <c r="I24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J46" i="1" s="1"/>
  <c r="E47" i="1"/>
  <c r="E48" i="1"/>
  <c r="E49" i="1"/>
  <c r="E50" i="1"/>
  <c r="J50" i="1" s="1"/>
  <c r="E51" i="1"/>
  <c r="E52" i="1"/>
  <c r="E53" i="1"/>
  <c r="E54" i="1"/>
  <c r="J53" i="1" s="1"/>
  <c r="E55" i="1"/>
  <c r="E56" i="1"/>
  <c r="E57" i="1"/>
  <c r="E58" i="1"/>
  <c r="E59" i="1"/>
  <c r="E60" i="1"/>
  <c r="E61" i="1"/>
  <c r="E62" i="1"/>
  <c r="E63" i="1"/>
  <c r="E64" i="1"/>
  <c r="E65" i="1"/>
  <c r="E67" i="1"/>
  <c r="J67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J70" i="1" l="1"/>
  <c r="J30" i="1"/>
  <c r="J81" i="1"/>
  <c r="J60" i="1"/>
  <c r="J44" i="1"/>
  <c r="J40" i="1"/>
  <c r="J76" i="1"/>
  <c r="J58" i="1"/>
  <c r="J35" i="1"/>
  <c r="J25" i="1"/>
  <c r="J12" i="1"/>
  <c r="J7" i="1"/>
  <c r="J3" i="1"/>
  <c r="J18" i="1"/>
  <c r="J14" i="1"/>
</calcChain>
</file>

<file path=xl/sharedStrings.xml><?xml version="1.0" encoding="utf-8"?>
<sst xmlns="http://schemas.openxmlformats.org/spreadsheetml/2006/main" count="183" uniqueCount="80">
  <si>
    <t>56/10</t>
  </si>
  <si>
    <t>64/14</t>
  </si>
  <si>
    <t>86/11</t>
  </si>
  <si>
    <t>102/7</t>
  </si>
  <si>
    <t>54/3;54/1</t>
  </si>
  <si>
    <t>68/3</t>
  </si>
  <si>
    <t>57/3</t>
  </si>
  <si>
    <t>63/4</t>
  </si>
  <si>
    <t>70/1</t>
  </si>
  <si>
    <t>102/4</t>
  </si>
  <si>
    <t>87/5</t>
  </si>
  <si>
    <t>D</t>
  </si>
  <si>
    <t>λ</t>
  </si>
  <si>
    <t xml:space="preserve">d </t>
  </si>
  <si>
    <t>Lp</t>
  </si>
  <si>
    <t>Nr działki</t>
  </si>
  <si>
    <t>Długość trasy po wybudowaniu autostrady</t>
  </si>
  <si>
    <t>Współczynnik dla rodzaju pow</t>
  </si>
  <si>
    <t>Długość trasy przed wybudowaniem A</t>
  </si>
  <si>
    <t>D-d</t>
  </si>
  <si>
    <t>d</t>
  </si>
  <si>
    <t>Lp.</t>
  </si>
  <si>
    <t>Numer działki</t>
  </si>
  <si>
    <t>Rodzaj uprawianej rośliny</t>
  </si>
  <si>
    <t>Liczba kursów w celu wykonania zabiegów agrotechnicznych</t>
  </si>
  <si>
    <t>Koszt dojazdów [8zł/km]</t>
  </si>
  <si>
    <t>Stopa kapitalizacji</t>
  </si>
  <si>
    <t>Odzszkodowanie za wydłużony dojazd do działek</t>
  </si>
  <si>
    <t>56/10; 56/4</t>
  </si>
  <si>
    <t>81/9; 81/5</t>
  </si>
  <si>
    <t>86/21; 86/12</t>
  </si>
  <si>
    <t>64/15; 64/7</t>
  </si>
  <si>
    <t>86/15; 86/6</t>
  </si>
  <si>
    <t>Użytek zielony - Łąka</t>
  </si>
  <si>
    <t>56/4</t>
  </si>
  <si>
    <t>81/9</t>
  </si>
  <si>
    <t>81/5</t>
  </si>
  <si>
    <t>54/3</t>
  </si>
  <si>
    <t>54/1</t>
  </si>
  <si>
    <t>86/21</t>
  </si>
  <si>
    <t>86/1</t>
  </si>
  <si>
    <t>64/15</t>
  </si>
  <si>
    <t>64/7</t>
  </si>
  <si>
    <t>86/15</t>
  </si>
  <si>
    <t>86/6</t>
  </si>
  <si>
    <t>Las</t>
  </si>
  <si>
    <t>PsIV</t>
  </si>
  <si>
    <t>PsIV, S, RV</t>
  </si>
  <si>
    <t>Trawy na kiszonkę</t>
  </si>
  <si>
    <t>Uzytek zielony łąka</t>
  </si>
  <si>
    <t>Burak pastewny</t>
  </si>
  <si>
    <t xml:space="preserve">Pszenica </t>
  </si>
  <si>
    <t>Przenica</t>
  </si>
  <si>
    <t>przenica</t>
  </si>
  <si>
    <t>Mieszanka zbożowa</t>
  </si>
  <si>
    <t>ps</t>
  </si>
  <si>
    <t xml:space="preserve">Ziemniaki </t>
  </si>
  <si>
    <t>xxx</t>
  </si>
  <si>
    <t>xxxx</t>
  </si>
  <si>
    <t>Użytki zielona - łąka</t>
  </si>
  <si>
    <t>86/12</t>
  </si>
  <si>
    <t>Łubin żółty</t>
  </si>
  <si>
    <t>Użytki zielone - łąka</t>
  </si>
  <si>
    <t xml:space="preserve">Trawa na kiszonkę </t>
  </si>
  <si>
    <t xml:space="preserve">Żyto </t>
  </si>
  <si>
    <t>Ziemniak jadalny</t>
  </si>
  <si>
    <t>Koniczyna czerwona</t>
  </si>
  <si>
    <t xml:space="preserve">Burak pastewny </t>
  </si>
  <si>
    <t>Koszt dojazdów [zł/km]</t>
  </si>
  <si>
    <t>Liczba kursów</t>
  </si>
  <si>
    <t>Długość trasy przed wybudowaniem autostrady</t>
  </si>
  <si>
    <t>Załącznik nr 1.3</t>
  </si>
  <si>
    <t>Tabela 12  Obliczenie odległości siedliska do działki  przed i po wybudowaniu</t>
  </si>
  <si>
    <t>Tabela 13 Obliczenie odszkodowania</t>
  </si>
  <si>
    <t>Wykonała Monika Myszkowska</t>
  </si>
  <si>
    <t>Źródło : Opracownie własne na podstawie Załącznika nr 6 oraz 9</t>
  </si>
  <si>
    <t>Odszkodowanie za wydłużone dojazdy do działek</t>
  </si>
  <si>
    <t>Razem:</t>
  </si>
  <si>
    <t>Odszkodowanie za wydłużony dojazd do działek</t>
  </si>
  <si>
    <t xml:space="preserve">Data: 04.06.2019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</si>
</sst>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20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164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vertical="center"/>
    </xf>
    <xf numFmtId="0" fontId="0" fillId="5" borderId="36" xfId="0" applyFill="1" applyBorder="1" applyAlignment="1">
      <alignment vertical="center"/>
    </xf>
    <xf numFmtId="1" fontId="0" fillId="0" borderId="0" xfId="0" applyNumberFormat="1"/>
    <xf numFmtId="1" fontId="0" fillId="5" borderId="0" xfId="0" applyNumberFormat="1" applyFill="1"/>
    <xf numFmtId="1" fontId="0" fillId="0" borderId="37" xfId="0" applyNumberFormat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164" fontId="0" fillId="4" borderId="30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0" fillId="0" borderId="45" xfId="0" applyBorder="1"/>
    <xf numFmtId="1" fontId="0" fillId="0" borderId="46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E6A8-712D-4899-8451-FB6A4AFF19C6}">
  <dimension ref="A1:T173"/>
  <sheetViews>
    <sheetView topLeftCell="B30" zoomScale="85" zoomScaleNormal="85" workbookViewId="0">
      <selection activeCell="L96" sqref="L96"/>
    </sheetView>
  </sheetViews>
  <sheetFormatPr defaultRowHeight="15" x14ac:dyDescent="0.25"/>
  <cols>
    <col min="2" max="2" width="11.28515625" bestFit="1" customWidth="1"/>
    <col min="10" max="10" width="9.5703125" bestFit="1" customWidth="1"/>
    <col min="14" max="14" width="12" customWidth="1"/>
    <col min="15" max="15" width="20.140625" bestFit="1" customWidth="1"/>
    <col min="16" max="20" width="12" customWidth="1"/>
  </cols>
  <sheetData>
    <row r="1" spans="1:10" x14ac:dyDescent="0.25">
      <c r="A1" s="201" t="s">
        <v>14</v>
      </c>
      <c r="B1" s="203" t="s">
        <v>15</v>
      </c>
      <c r="C1" s="11" t="s">
        <v>11</v>
      </c>
      <c r="D1" s="12" t="s">
        <v>12</v>
      </c>
      <c r="E1" s="199" t="s">
        <v>11</v>
      </c>
      <c r="F1" s="197" t="s">
        <v>15</v>
      </c>
      <c r="G1" s="11" t="s">
        <v>13</v>
      </c>
      <c r="H1" s="12" t="s">
        <v>12</v>
      </c>
      <c r="I1" s="199" t="s">
        <v>20</v>
      </c>
      <c r="J1" s="197" t="s">
        <v>19</v>
      </c>
    </row>
    <row r="2" spans="1:10" ht="90.75" thickBot="1" x14ac:dyDescent="0.3">
      <c r="A2" s="202"/>
      <c r="B2" s="200"/>
      <c r="C2" s="13" t="s">
        <v>16</v>
      </c>
      <c r="D2" s="14" t="s">
        <v>17</v>
      </c>
      <c r="E2" s="200"/>
      <c r="F2" s="198"/>
      <c r="G2" s="13" t="s">
        <v>18</v>
      </c>
      <c r="H2" s="14" t="s">
        <v>17</v>
      </c>
      <c r="I2" s="200"/>
      <c r="J2" s="198"/>
    </row>
    <row r="3" spans="1:10" x14ac:dyDescent="0.25">
      <c r="A3" s="178">
        <v>1</v>
      </c>
      <c r="B3" s="175">
        <v>50</v>
      </c>
      <c r="C3" s="17">
        <v>0.1412844</v>
      </c>
      <c r="D3" s="18">
        <v>0.5</v>
      </c>
      <c r="E3" s="19">
        <f>C3*D3</f>
        <v>7.0642200000000002E-2</v>
      </c>
      <c r="F3" s="175">
        <v>50</v>
      </c>
      <c r="G3" s="20">
        <v>0.1412844</v>
      </c>
      <c r="H3" s="21">
        <v>0.5</v>
      </c>
      <c r="I3" s="19">
        <f>G3*H3</f>
        <v>7.0642200000000002E-2</v>
      </c>
      <c r="J3" s="163">
        <f>(E3+E4+E5+E6)-(I3+I4+I5+I6)</f>
        <v>0</v>
      </c>
    </row>
    <row r="4" spans="1:10" x14ac:dyDescent="0.25">
      <c r="A4" s="183"/>
      <c r="B4" s="176"/>
      <c r="C4" s="22">
        <v>0.23721310000000001</v>
      </c>
      <c r="D4" s="23">
        <v>0.5</v>
      </c>
      <c r="E4" s="24">
        <f t="shared" ref="E4:E68" si="0">C4*D4</f>
        <v>0.11860655000000001</v>
      </c>
      <c r="F4" s="176"/>
      <c r="G4" s="25">
        <v>0.23721310000000001</v>
      </c>
      <c r="H4" s="26">
        <v>0.5</v>
      </c>
      <c r="I4" s="24">
        <f t="shared" ref="I4:I68" si="1">G4*H4</f>
        <v>0.11860655000000001</v>
      </c>
      <c r="J4" s="164"/>
    </row>
    <row r="5" spans="1:10" x14ac:dyDescent="0.25">
      <c r="A5" s="183"/>
      <c r="B5" s="176"/>
      <c r="C5" s="27">
        <v>0.81079489999999999</v>
      </c>
      <c r="D5" s="28">
        <v>0.7</v>
      </c>
      <c r="E5" s="24">
        <f t="shared" si="0"/>
        <v>0.56755643</v>
      </c>
      <c r="F5" s="176"/>
      <c r="G5" s="29">
        <v>0.81079489999999999</v>
      </c>
      <c r="H5" s="30">
        <v>0.7</v>
      </c>
      <c r="I5" s="24">
        <f t="shared" si="1"/>
        <v>0.56755643</v>
      </c>
      <c r="J5" s="164"/>
    </row>
    <row r="6" spans="1:10" ht="15.75" thickBot="1" x14ac:dyDescent="0.3">
      <c r="A6" s="179"/>
      <c r="B6" s="177"/>
      <c r="C6" s="4">
        <v>0.19792380000000001</v>
      </c>
      <c r="D6" s="31">
        <v>2</v>
      </c>
      <c r="E6" s="32">
        <f t="shared" si="0"/>
        <v>0.39584760000000002</v>
      </c>
      <c r="F6" s="177"/>
      <c r="G6" s="33">
        <v>0.19792380000000001</v>
      </c>
      <c r="H6" s="34">
        <v>2</v>
      </c>
      <c r="I6" s="32">
        <f t="shared" si="1"/>
        <v>0.39584760000000002</v>
      </c>
      <c r="J6" s="165"/>
    </row>
    <row r="7" spans="1:10" x14ac:dyDescent="0.25">
      <c r="A7" s="188">
        <v>2</v>
      </c>
      <c r="B7" s="194" t="s">
        <v>0</v>
      </c>
      <c r="C7" s="35">
        <v>0.1412844</v>
      </c>
      <c r="D7" s="36">
        <v>0.5</v>
      </c>
      <c r="E7" s="37">
        <f t="shared" si="0"/>
        <v>7.0642200000000002E-2</v>
      </c>
      <c r="F7" s="194" t="s">
        <v>34</v>
      </c>
      <c r="G7" s="35">
        <v>0.1412844</v>
      </c>
      <c r="H7" s="36">
        <v>0.5</v>
      </c>
      <c r="I7" s="37">
        <f t="shared" si="1"/>
        <v>7.0642200000000002E-2</v>
      </c>
      <c r="J7" s="166">
        <f>(SUM(E7:E11)-(SUM(I7:I11)))</f>
        <v>0.10287800000000002</v>
      </c>
    </row>
    <row r="8" spans="1:10" x14ac:dyDescent="0.25">
      <c r="A8" s="189"/>
      <c r="B8" s="195"/>
      <c r="C8" s="38">
        <v>0.23721310000000001</v>
      </c>
      <c r="D8" s="39">
        <v>0.5</v>
      </c>
      <c r="E8" s="40">
        <f t="shared" si="0"/>
        <v>0.11860655000000001</v>
      </c>
      <c r="F8" s="195"/>
      <c r="G8" s="38">
        <v>0.23721310000000001</v>
      </c>
      <c r="H8" s="39">
        <v>0.5</v>
      </c>
      <c r="I8" s="40">
        <f t="shared" si="1"/>
        <v>0.11860655000000001</v>
      </c>
      <c r="J8" s="167"/>
    </row>
    <row r="9" spans="1:10" x14ac:dyDescent="0.25">
      <c r="A9" s="189"/>
      <c r="B9" s="195"/>
      <c r="C9" s="41">
        <v>0.18462989999999999</v>
      </c>
      <c r="D9" s="42">
        <v>0.7</v>
      </c>
      <c r="E9" s="40">
        <f t="shared" si="0"/>
        <v>0.12924092999999998</v>
      </c>
      <c r="F9" s="195"/>
      <c r="G9" s="41">
        <v>0.18462989999999999</v>
      </c>
      <c r="H9" s="42">
        <v>0.7</v>
      </c>
      <c r="I9" s="40">
        <f t="shared" si="1"/>
        <v>0.12924092999999998</v>
      </c>
      <c r="J9" s="167"/>
    </row>
    <row r="10" spans="1:10" x14ac:dyDescent="0.25">
      <c r="A10" s="189"/>
      <c r="B10" s="195"/>
      <c r="C10" s="43">
        <v>0.1846459</v>
      </c>
      <c r="D10" s="44">
        <v>1</v>
      </c>
      <c r="E10" s="40">
        <f t="shared" si="0"/>
        <v>0.1846459</v>
      </c>
      <c r="F10" s="195"/>
      <c r="G10" s="43">
        <v>0.1846459</v>
      </c>
      <c r="H10" s="44">
        <v>1</v>
      </c>
      <c r="I10" s="40">
        <f t="shared" si="1"/>
        <v>0.1846459</v>
      </c>
      <c r="J10" s="167"/>
    </row>
    <row r="11" spans="1:10" ht="15.75" thickBot="1" x14ac:dyDescent="0.3">
      <c r="A11" s="190"/>
      <c r="B11" s="196"/>
      <c r="C11" s="16">
        <v>0.13062299999999999</v>
      </c>
      <c r="D11" s="45">
        <v>2</v>
      </c>
      <c r="E11" s="46">
        <f t="shared" si="0"/>
        <v>0.26124599999999998</v>
      </c>
      <c r="F11" s="196"/>
      <c r="G11" s="16">
        <v>7.9184000000000004E-2</v>
      </c>
      <c r="H11" s="45">
        <v>2</v>
      </c>
      <c r="I11" s="46">
        <f t="shared" si="1"/>
        <v>0.15836800000000001</v>
      </c>
      <c r="J11" s="168"/>
    </row>
    <row r="12" spans="1:10" x14ac:dyDescent="0.25">
      <c r="A12" s="178">
        <v>3</v>
      </c>
      <c r="B12" s="175" t="s">
        <v>1</v>
      </c>
      <c r="C12" s="17">
        <v>0.27503670000000002</v>
      </c>
      <c r="D12" s="47">
        <v>0.5</v>
      </c>
      <c r="E12" s="19">
        <f t="shared" si="0"/>
        <v>0.13751835000000001</v>
      </c>
      <c r="F12" s="175" t="s">
        <v>1</v>
      </c>
      <c r="G12" s="20">
        <v>0.27503670000000002</v>
      </c>
      <c r="H12" s="48">
        <v>0.5</v>
      </c>
      <c r="I12" s="19">
        <f t="shared" si="1"/>
        <v>0.13751835000000001</v>
      </c>
      <c r="J12" s="163">
        <f>(E12+E13)-(I12+I13)</f>
        <v>0</v>
      </c>
    </row>
    <row r="13" spans="1:10" ht="15.75" thickBot="1" x14ac:dyDescent="0.3">
      <c r="A13" s="179"/>
      <c r="B13" s="177"/>
      <c r="C13" s="4">
        <v>9.0046000000000001E-2</v>
      </c>
      <c r="D13" s="31">
        <v>2</v>
      </c>
      <c r="E13" s="32">
        <f t="shared" si="0"/>
        <v>0.180092</v>
      </c>
      <c r="F13" s="177"/>
      <c r="G13" s="33">
        <v>9.0046000000000001E-2</v>
      </c>
      <c r="H13" s="34">
        <v>2</v>
      </c>
      <c r="I13" s="32">
        <f t="shared" si="1"/>
        <v>0.180092</v>
      </c>
      <c r="J13" s="165"/>
    </row>
    <row r="14" spans="1:10" x14ac:dyDescent="0.25">
      <c r="A14" s="178">
        <v>4</v>
      </c>
      <c r="B14" s="175">
        <v>79</v>
      </c>
      <c r="C14" s="17">
        <v>0.1412844</v>
      </c>
      <c r="D14" s="18">
        <v>0.5</v>
      </c>
      <c r="E14" s="19">
        <f t="shared" si="0"/>
        <v>7.0642200000000002E-2</v>
      </c>
      <c r="F14" s="175">
        <v>79</v>
      </c>
      <c r="G14" s="20">
        <v>0.1412844</v>
      </c>
      <c r="H14" s="21">
        <v>0.5</v>
      </c>
      <c r="I14" s="19">
        <f t="shared" si="1"/>
        <v>7.0642200000000002E-2</v>
      </c>
      <c r="J14" s="163">
        <f>(SUM(E14:E17))-(SUM(I14:I17))</f>
        <v>0</v>
      </c>
    </row>
    <row r="15" spans="1:10" x14ac:dyDescent="0.25">
      <c r="A15" s="183"/>
      <c r="B15" s="176"/>
      <c r="C15" s="22">
        <v>0.23721310000000001</v>
      </c>
      <c r="D15" s="23">
        <v>0.5</v>
      </c>
      <c r="E15" s="24">
        <f t="shared" si="0"/>
        <v>0.11860655000000001</v>
      </c>
      <c r="F15" s="176"/>
      <c r="G15" s="25">
        <v>0.23721310000000001</v>
      </c>
      <c r="H15" s="26">
        <v>0.5</v>
      </c>
      <c r="I15" s="24">
        <f t="shared" si="1"/>
        <v>0.11860655000000001</v>
      </c>
      <c r="J15" s="164"/>
    </row>
    <row r="16" spans="1:10" x14ac:dyDescent="0.25">
      <c r="A16" s="183"/>
      <c r="B16" s="176"/>
      <c r="C16" s="27">
        <v>1.1316995999999999</v>
      </c>
      <c r="D16" s="28">
        <v>0.7</v>
      </c>
      <c r="E16" s="24">
        <f t="shared" si="0"/>
        <v>0.79218971999999988</v>
      </c>
      <c r="F16" s="176"/>
      <c r="G16" s="29">
        <v>1.1316995999999999</v>
      </c>
      <c r="H16" s="30">
        <v>0.7</v>
      </c>
      <c r="I16" s="24">
        <f t="shared" si="1"/>
        <v>0.79218971999999988</v>
      </c>
      <c r="J16" s="164"/>
    </row>
    <row r="17" spans="1:12" ht="15.75" thickBot="1" x14ac:dyDescent="0.3">
      <c r="A17" s="186"/>
      <c r="B17" s="187"/>
      <c r="C17" s="5">
        <v>0.14133580000000001</v>
      </c>
      <c r="D17" s="49">
        <v>2</v>
      </c>
      <c r="E17" s="50">
        <f t="shared" si="0"/>
        <v>0.28267160000000002</v>
      </c>
      <c r="F17" s="187"/>
      <c r="G17" s="51">
        <v>0.14133580000000001</v>
      </c>
      <c r="H17" s="52">
        <v>2</v>
      </c>
      <c r="I17" s="50">
        <f t="shared" si="1"/>
        <v>0.28267160000000002</v>
      </c>
      <c r="J17" s="164"/>
      <c r="L17" s="6"/>
    </row>
    <row r="18" spans="1:12" x14ac:dyDescent="0.25">
      <c r="A18" s="188">
        <v>5</v>
      </c>
      <c r="B18" s="191" t="s">
        <v>35</v>
      </c>
      <c r="C18" s="53">
        <v>0.1412844</v>
      </c>
      <c r="D18" s="54">
        <v>0.5</v>
      </c>
      <c r="E18" s="37">
        <f t="shared" si="0"/>
        <v>7.0642200000000002E-2</v>
      </c>
      <c r="F18" s="191" t="s">
        <v>36</v>
      </c>
      <c r="G18" s="35">
        <v>0.1412844</v>
      </c>
      <c r="H18" s="36">
        <v>0.5</v>
      </c>
      <c r="I18" s="37">
        <f t="shared" si="1"/>
        <v>7.0642200000000002E-2</v>
      </c>
      <c r="J18" s="166">
        <f>SUM(E18:E23)-SUM(I18:I23)</f>
        <v>0.16162871000000001</v>
      </c>
      <c r="L18" s="6"/>
    </row>
    <row r="19" spans="1:12" x14ac:dyDescent="0.25">
      <c r="A19" s="189"/>
      <c r="B19" s="192"/>
      <c r="C19" s="55">
        <v>0.23721310000000001</v>
      </c>
      <c r="D19" s="56">
        <v>0.5</v>
      </c>
      <c r="E19" s="40">
        <f t="shared" si="0"/>
        <v>0.11860655000000001</v>
      </c>
      <c r="F19" s="192"/>
      <c r="G19" s="38">
        <v>0.23721310000000001</v>
      </c>
      <c r="H19" s="57">
        <v>0.5</v>
      </c>
      <c r="I19" s="40">
        <f t="shared" si="1"/>
        <v>0.11860655000000001</v>
      </c>
      <c r="J19" s="167"/>
      <c r="L19" s="6"/>
    </row>
    <row r="20" spans="1:12" x14ac:dyDescent="0.25">
      <c r="A20" s="189"/>
      <c r="B20" s="192"/>
      <c r="C20" s="58">
        <v>0.84384510000000001</v>
      </c>
      <c r="D20" s="59">
        <v>0.7</v>
      </c>
      <c r="E20" s="40">
        <f t="shared" si="0"/>
        <v>0.59069156999999994</v>
      </c>
      <c r="F20" s="192"/>
      <c r="G20" s="41">
        <v>0.18462989999999999</v>
      </c>
      <c r="H20" s="60">
        <v>0.7</v>
      </c>
      <c r="I20" s="40">
        <f t="shared" si="1"/>
        <v>0.12924092999999998</v>
      </c>
      <c r="J20" s="167"/>
      <c r="L20" s="6"/>
    </row>
    <row r="21" spans="1:12" x14ac:dyDescent="0.25">
      <c r="A21" s="189"/>
      <c r="B21" s="192"/>
      <c r="C21" s="61">
        <v>0.27709060000000002</v>
      </c>
      <c r="D21" s="62">
        <v>1</v>
      </c>
      <c r="E21" s="40">
        <f t="shared" si="0"/>
        <v>0.27709060000000002</v>
      </c>
      <c r="F21" s="192"/>
      <c r="G21" s="43">
        <v>0.25260310000000002</v>
      </c>
      <c r="H21" s="63">
        <v>1</v>
      </c>
      <c r="I21" s="40">
        <f t="shared" si="1"/>
        <v>0.25260310000000002</v>
      </c>
      <c r="J21" s="167"/>
      <c r="L21" s="6"/>
    </row>
    <row r="22" spans="1:12" x14ac:dyDescent="0.25">
      <c r="A22" s="189"/>
      <c r="B22" s="192"/>
      <c r="C22" s="58">
        <v>0.13605310000000001</v>
      </c>
      <c r="D22" s="59">
        <v>0.7</v>
      </c>
      <c r="E22" s="40">
        <f t="shared" si="0"/>
        <v>9.5237169999999996E-2</v>
      </c>
      <c r="F22" s="192"/>
      <c r="G22" s="43">
        <v>0.171018</v>
      </c>
      <c r="H22" s="63">
        <v>1</v>
      </c>
      <c r="I22" s="40">
        <f t="shared" si="1"/>
        <v>0.171018</v>
      </c>
      <c r="J22" s="167"/>
      <c r="L22" s="6"/>
    </row>
    <row r="23" spans="1:12" x14ac:dyDescent="0.25">
      <c r="A23" s="189"/>
      <c r="B23" s="192"/>
      <c r="C23" s="15">
        <v>7.5839100000000007E-2</v>
      </c>
      <c r="D23" s="64">
        <v>2</v>
      </c>
      <c r="E23" s="40">
        <f t="shared" si="0"/>
        <v>0.15167820000000001</v>
      </c>
      <c r="F23" s="192"/>
      <c r="G23" s="43">
        <v>0.40020679999999997</v>
      </c>
      <c r="H23" s="63">
        <v>1</v>
      </c>
      <c r="I23" s="40">
        <f t="shared" si="1"/>
        <v>0.40020679999999997</v>
      </c>
      <c r="J23" s="167"/>
      <c r="L23" s="6"/>
    </row>
    <row r="24" spans="1:12" ht="15.75" thickBot="1" x14ac:dyDescent="0.3">
      <c r="A24" s="190"/>
      <c r="B24" s="193"/>
      <c r="C24" s="16"/>
      <c r="D24" s="65"/>
      <c r="E24" s="46"/>
      <c r="F24" s="193"/>
      <c r="G24" s="16">
        <v>0.14235349999999999</v>
      </c>
      <c r="H24" s="66">
        <v>2</v>
      </c>
      <c r="I24" s="46">
        <f t="shared" si="1"/>
        <v>0.28470699999999999</v>
      </c>
      <c r="J24" s="168"/>
      <c r="L24" s="6"/>
    </row>
    <row r="25" spans="1:12" x14ac:dyDescent="0.25">
      <c r="A25" s="184">
        <v>6</v>
      </c>
      <c r="B25" s="185" t="s">
        <v>2</v>
      </c>
      <c r="C25" s="67">
        <v>0.27503670000000002</v>
      </c>
      <c r="D25" s="68">
        <v>0.5</v>
      </c>
      <c r="E25" s="69">
        <f t="shared" si="0"/>
        <v>0.13751835000000001</v>
      </c>
      <c r="F25" s="185" t="s">
        <v>2</v>
      </c>
      <c r="G25" s="70">
        <v>0.27503670000000002</v>
      </c>
      <c r="H25" s="71">
        <v>0.5</v>
      </c>
      <c r="I25" s="69">
        <f t="shared" si="1"/>
        <v>0.13751835000000001</v>
      </c>
      <c r="J25" s="164">
        <f>SUM(E25:E29)-SUM(I25:I29)</f>
        <v>0</v>
      </c>
      <c r="L25" s="6"/>
    </row>
    <row r="26" spans="1:12" x14ac:dyDescent="0.25">
      <c r="A26" s="183"/>
      <c r="B26" s="176"/>
      <c r="C26" s="22">
        <v>0.25186590000000003</v>
      </c>
      <c r="D26" s="72">
        <v>0.5</v>
      </c>
      <c r="E26" s="24">
        <f t="shared" si="0"/>
        <v>0.12593295000000002</v>
      </c>
      <c r="F26" s="176"/>
      <c r="G26" s="25">
        <v>0.25186590000000003</v>
      </c>
      <c r="H26" s="26">
        <v>0.5</v>
      </c>
      <c r="I26" s="24">
        <f t="shared" si="1"/>
        <v>0.12593295000000002</v>
      </c>
      <c r="J26" s="164"/>
    </row>
    <row r="27" spans="1:12" x14ac:dyDescent="0.25">
      <c r="A27" s="183"/>
      <c r="B27" s="176"/>
      <c r="C27" s="27">
        <v>1.7787000000000001E-2</v>
      </c>
      <c r="D27" s="73">
        <v>0.7</v>
      </c>
      <c r="E27" s="24">
        <f t="shared" si="0"/>
        <v>1.2450899999999999E-2</v>
      </c>
      <c r="F27" s="176"/>
      <c r="G27" s="29">
        <v>1.7787000000000001E-2</v>
      </c>
      <c r="H27" s="30">
        <v>0.7</v>
      </c>
      <c r="I27" s="24">
        <f t="shared" si="1"/>
        <v>1.2450899999999999E-2</v>
      </c>
      <c r="J27" s="164"/>
    </row>
    <row r="28" spans="1:12" x14ac:dyDescent="0.25">
      <c r="A28" s="183"/>
      <c r="B28" s="176"/>
      <c r="C28" s="27">
        <v>0.25793640000000001</v>
      </c>
      <c r="D28" s="73">
        <v>0.7</v>
      </c>
      <c r="E28" s="24">
        <f t="shared" si="0"/>
        <v>0.18055547999999999</v>
      </c>
      <c r="F28" s="176"/>
      <c r="G28" s="29">
        <v>0.25793640000000001</v>
      </c>
      <c r="H28" s="30">
        <v>0.7</v>
      </c>
      <c r="I28" s="24">
        <f t="shared" si="1"/>
        <v>0.18055547999999999</v>
      </c>
      <c r="J28" s="164"/>
    </row>
    <row r="29" spans="1:12" ht="15.75" thickBot="1" x14ac:dyDescent="0.3">
      <c r="A29" s="179"/>
      <c r="B29" s="177"/>
      <c r="C29" s="4">
        <v>0.19008150000000001</v>
      </c>
      <c r="D29" s="74">
        <v>2</v>
      </c>
      <c r="E29" s="32">
        <f t="shared" si="0"/>
        <v>0.38016300000000003</v>
      </c>
      <c r="F29" s="177"/>
      <c r="G29" s="33">
        <v>0.19008150000000001</v>
      </c>
      <c r="H29" s="34">
        <v>2</v>
      </c>
      <c r="I29" s="32">
        <f t="shared" si="1"/>
        <v>0.38016300000000003</v>
      </c>
      <c r="J29" s="165"/>
    </row>
    <row r="30" spans="1:12" x14ac:dyDescent="0.25">
      <c r="A30" s="178">
        <v>7</v>
      </c>
      <c r="B30" s="175" t="s">
        <v>3</v>
      </c>
      <c r="C30" s="17">
        <v>0.1412844</v>
      </c>
      <c r="D30" s="75">
        <v>0.5</v>
      </c>
      <c r="E30" s="19">
        <f t="shared" si="0"/>
        <v>7.0642200000000002E-2</v>
      </c>
      <c r="F30" s="175" t="s">
        <v>3</v>
      </c>
      <c r="G30" s="20">
        <v>0.1412844</v>
      </c>
      <c r="H30" s="48">
        <v>0.5</v>
      </c>
      <c r="I30" s="19">
        <f t="shared" si="1"/>
        <v>7.0642200000000002E-2</v>
      </c>
      <c r="J30" s="163">
        <f>(E30+E31+E32+E33+E34)-(I30+I31+I32+I33+I34)</f>
        <v>0</v>
      </c>
    </row>
    <row r="31" spans="1:12" x14ac:dyDescent="0.25">
      <c r="A31" s="183"/>
      <c r="B31" s="176"/>
      <c r="C31" s="22">
        <v>0.23721310000000001</v>
      </c>
      <c r="D31" s="72">
        <v>0.5</v>
      </c>
      <c r="E31" s="24">
        <f t="shared" si="0"/>
        <v>0.11860655000000001</v>
      </c>
      <c r="F31" s="176"/>
      <c r="G31" s="25">
        <v>0.23721310000000001</v>
      </c>
      <c r="H31" s="26">
        <v>0.5</v>
      </c>
      <c r="I31" s="24">
        <f t="shared" si="1"/>
        <v>0.11860655000000001</v>
      </c>
      <c r="J31" s="164"/>
    </row>
    <row r="32" spans="1:12" x14ac:dyDescent="0.25">
      <c r="A32" s="183"/>
      <c r="B32" s="176"/>
      <c r="C32" s="27">
        <v>1.4758613</v>
      </c>
      <c r="D32" s="73">
        <v>0.7</v>
      </c>
      <c r="E32" s="24">
        <f t="shared" si="0"/>
        <v>1.03310291</v>
      </c>
      <c r="F32" s="176"/>
      <c r="G32" s="29">
        <v>1.4758613</v>
      </c>
      <c r="H32" s="30">
        <v>0.7</v>
      </c>
      <c r="I32" s="24">
        <f t="shared" si="1"/>
        <v>1.03310291</v>
      </c>
      <c r="J32" s="164"/>
    </row>
    <row r="33" spans="1:10" x14ac:dyDescent="0.25">
      <c r="A33" s="183"/>
      <c r="B33" s="176"/>
      <c r="C33" s="76">
        <v>0.26971240000000002</v>
      </c>
      <c r="D33" s="77">
        <v>1</v>
      </c>
      <c r="E33" s="24">
        <f t="shared" si="0"/>
        <v>0.26971240000000002</v>
      </c>
      <c r="F33" s="176"/>
      <c r="G33" s="78">
        <v>0.26971240000000002</v>
      </c>
      <c r="H33" s="79">
        <v>1</v>
      </c>
      <c r="I33" s="24">
        <f t="shared" si="1"/>
        <v>0.26971240000000002</v>
      </c>
      <c r="J33" s="164"/>
    </row>
    <row r="34" spans="1:10" ht="15.75" thickBot="1" x14ac:dyDescent="0.3">
      <c r="A34" s="186"/>
      <c r="B34" s="187"/>
      <c r="C34" s="5">
        <v>4.62131E-2</v>
      </c>
      <c r="D34" s="80">
        <v>2</v>
      </c>
      <c r="E34" s="50">
        <f t="shared" si="0"/>
        <v>9.24262E-2</v>
      </c>
      <c r="F34" s="187"/>
      <c r="G34" s="51">
        <v>4.62131E-2</v>
      </c>
      <c r="H34" s="52">
        <v>2</v>
      </c>
      <c r="I34" s="50">
        <f t="shared" si="1"/>
        <v>9.24262E-2</v>
      </c>
      <c r="J34" s="165"/>
    </row>
    <row r="35" spans="1:10" x14ac:dyDescent="0.25">
      <c r="A35" s="178">
        <v>8</v>
      </c>
      <c r="B35" s="175">
        <v>43</v>
      </c>
      <c r="C35" s="2">
        <v>0.1412844</v>
      </c>
      <c r="D35" s="75">
        <v>0.5</v>
      </c>
      <c r="E35" s="19">
        <f t="shared" si="0"/>
        <v>7.0642200000000002E-2</v>
      </c>
      <c r="F35" s="175">
        <v>43</v>
      </c>
      <c r="G35" s="20">
        <v>0.1412844</v>
      </c>
      <c r="H35" s="21">
        <v>0.5</v>
      </c>
      <c r="I35" s="19">
        <f t="shared" si="1"/>
        <v>7.0642200000000002E-2</v>
      </c>
      <c r="J35" s="163">
        <f>(E35+E36+E37+E38+E39)-(I35+I36+I37+I38+I39)</f>
        <v>0</v>
      </c>
    </row>
    <row r="36" spans="1:10" x14ac:dyDescent="0.25">
      <c r="A36" s="183"/>
      <c r="B36" s="176"/>
      <c r="C36" s="3">
        <v>0.23721310000000001</v>
      </c>
      <c r="D36" s="72">
        <v>0.5</v>
      </c>
      <c r="E36" s="24">
        <f t="shared" si="0"/>
        <v>0.11860655000000001</v>
      </c>
      <c r="F36" s="176"/>
      <c r="G36" s="25">
        <v>0.23721310000000001</v>
      </c>
      <c r="H36" s="26">
        <v>0.5</v>
      </c>
      <c r="I36" s="24">
        <f t="shared" si="1"/>
        <v>0.11860655000000001</v>
      </c>
      <c r="J36" s="164"/>
    </row>
    <row r="37" spans="1:10" x14ac:dyDescent="0.25">
      <c r="A37" s="183"/>
      <c r="B37" s="176"/>
      <c r="C37" s="27">
        <v>0.55595889999999992</v>
      </c>
      <c r="D37" s="81">
        <v>0.7</v>
      </c>
      <c r="E37" s="24">
        <f t="shared" si="0"/>
        <v>0.38917122999999992</v>
      </c>
      <c r="F37" s="176"/>
      <c r="G37" s="29">
        <v>0.55595889999999992</v>
      </c>
      <c r="H37" s="30">
        <v>0.7</v>
      </c>
      <c r="I37" s="24">
        <f t="shared" si="1"/>
        <v>0.38917122999999992</v>
      </c>
      <c r="J37" s="164"/>
    </row>
    <row r="38" spans="1:10" x14ac:dyDescent="0.25">
      <c r="A38" s="183"/>
      <c r="B38" s="176"/>
      <c r="C38" s="76">
        <v>0.37486450000000004</v>
      </c>
      <c r="D38" s="82">
        <v>1</v>
      </c>
      <c r="E38" s="24">
        <f t="shared" si="0"/>
        <v>0.37486450000000004</v>
      </c>
      <c r="F38" s="176"/>
      <c r="G38" s="78">
        <v>0.37486450000000004</v>
      </c>
      <c r="H38" s="79">
        <v>1</v>
      </c>
      <c r="I38" s="24">
        <f t="shared" si="1"/>
        <v>0.37486450000000004</v>
      </c>
      <c r="J38" s="164"/>
    </row>
    <row r="39" spans="1:10" ht="15.75" thickBot="1" x14ac:dyDescent="0.3">
      <c r="A39" s="179"/>
      <c r="B39" s="177"/>
      <c r="C39" s="4">
        <v>5.6892699999999997E-2</v>
      </c>
      <c r="D39" s="74">
        <v>2</v>
      </c>
      <c r="E39" s="32">
        <f t="shared" si="0"/>
        <v>0.11378539999999999</v>
      </c>
      <c r="F39" s="177"/>
      <c r="G39" s="33">
        <v>5.6892699999999997E-2</v>
      </c>
      <c r="H39" s="34">
        <v>2</v>
      </c>
      <c r="I39" s="32">
        <f t="shared" si="1"/>
        <v>0.11378539999999999</v>
      </c>
      <c r="J39" s="165"/>
    </row>
    <row r="40" spans="1:10" x14ac:dyDescent="0.25">
      <c r="A40" s="178">
        <v>9</v>
      </c>
      <c r="B40" s="175" t="s">
        <v>37</v>
      </c>
      <c r="C40" s="17">
        <v>0.1412844</v>
      </c>
      <c r="D40" s="75">
        <v>0.5</v>
      </c>
      <c r="E40" s="19">
        <f t="shared" si="0"/>
        <v>7.0642200000000002E-2</v>
      </c>
      <c r="F40" s="175" t="s">
        <v>38</v>
      </c>
      <c r="G40" s="20">
        <v>0.1412844</v>
      </c>
      <c r="H40" s="21">
        <v>0.5</v>
      </c>
      <c r="I40" s="19">
        <f t="shared" si="1"/>
        <v>7.0642200000000002E-2</v>
      </c>
      <c r="J40" s="163">
        <f>(E40+E41+E42+E43)-(I40+I41+I42+I43)</f>
        <v>0</v>
      </c>
    </row>
    <row r="41" spans="1:10" x14ac:dyDescent="0.25">
      <c r="A41" s="183"/>
      <c r="B41" s="176"/>
      <c r="C41" s="22">
        <v>0.23721310000000001</v>
      </c>
      <c r="D41" s="72">
        <v>0.5</v>
      </c>
      <c r="E41" s="24">
        <f t="shared" si="0"/>
        <v>0.11860655000000001</v>
      </c>
      <c r="F41" s="176"/>
      <c r="G41" s="25">
        <v>0.23721310000000001</v>
      </c>
      <c r="H41" s="26">
        <v>0.5</v>
      </c>
      <c r="I41" s="24">
        <f t="shared" si="1"/>
        <v>0.11860655000000001</v>
      </c>
      <c r="J41" s="164"/>
    </row>
    <row r="42" spans="1:10" x14ac:dyDescent="0.25">
      <c r="A42" s="183"/>
      <c r="B42" s="176"/>
      <c r="C42" s="27">
        <v>0.46903069999999997</v>
      </c>
      <c r="D42" s="73">
        <v>0.7</v>
      </c>
      <c r="E42" s="24">
        <f t="shared" si="0"/>
        <v>0.32832148999999994</v>
      </c>
      <c r="F42" s="176"/>
      <c r="G42" s="29">
        <v>0.46903069999999997</v>
      </c>
      <c r="H42" s="30">
        <v>0.7</v>
      </c>
      <c r="I42" s="24">
        <f t="shared" si="1"/>
        <v>0.32832148999999994</v>
      </c>
      <c r="J42" s="164"/>
    </row>
    <row r="43" spans="1:10" ht="15.75" thickBot="1" x14ac:dyDescent="0.3">
      <c r="A43" s="179"/>
      <c r="B43" s="177"/>
      <c r="C43" s="4">
        <v>4.9820900000000001E-2</v>
      </c>
      <c r="D43" s="74">
        <v>2</v>
      </c>
      <c r="E43" s="32">
        <f t="shared" si="0"/>
        <v>9.9641800000000003E-2</v>
      </c>
      <c r="F43" s="177"/>
      <c r="G43" s="33">
        <v>4.9820900000000001E-2</v>
      </c>
      <c r="H43" s="34">
        <v>2</v>
      </c>
      <c r="I43" s="32">
        <f t="shared" si="1"/>
        <v>9.9641800000000003E-2</v>
      </c>
      <c r="J43" s="165"/>
    </row>
    <row r="44" spans="1:10" x14ac:dyDescent="0.25">
      <c r="A44" s="178">
        <v>10</v>
      </c>
      <c r="B44" s="175" t="s">
        <v>5</v>
      </c>
      <c r="C44" s="2">
        <v>0.47993000000000002</v>
      </c>
      <c r="D44" s="75">
        <v>0.5</v>
      </c>
      <c r="E44" s="19">
        <f t="shared" si="0"/>
        <v>0.23996500000000001</v>
      </c>
      <c r="F44" s="175" t="s">
        <v>5</v>
      </c>
      <c r="G44" s="20">
        <v>0.47993000000000002</v>
      </c>
      <c r="H44" s="48">
        <v>0.5</v>
      </c>
      <c r="I44" s="19">
        <f t="shared" si="1"/>
        <v>0.23996500000000001</v>
      </c>
      <c r="J44" s="163">
        <f>(E44+E45)-(I44+I45)</f>
        <v>0</v>
      </c>
    </row>
    <row r="45" spans="1:10" ht="15.75" thickBot="1" x14ac:dyDescent="0.3">
      <c r="A45" s="179"/>
      <c r="B45" s="177"/>
      <c r="C45" s="4">
        <v>0.15623910000000002</v>
      </c>
      <c r="D45" s="74">
        <v>2</v>
      </c>
      <c r="E45" s="32">
        <f t="shared" si="0"/>
        <v>0.31247820000000004</v>
      </c>
      <c r="F45" s="177"/>
      <c r="G45" s="33">
        <v>0.15623910000000002</v>
      </c>
      <c r="H45" s="34">
        <v>2</v>
      </c>
      <c r="I45" s="32">
        <f t="shared" si="1"/>
        <v>0.31247820000000004</v>
      </c>
      <c r="J45" s="165"/>
    </row>
    <row r="46" spans="1:10" x14ac:dyDescent="0.25">
      <c r="A46" s="188">
        <v>11</v>
      </c>
      <c r="B46" s="194" t="s">
        <v>39</v>
      </c>
      <c r="C46" s="35">
        <v>0.1412844</v>
      </c>
      <c r="D46" s="36">
        <v>0.5</v>
      </c>
      <c r="E46" s="37">
        <f t="shared" si="0"/>
        <v>7.0642200000000002E-2</v>
      </c>
      <c r="F46" s="194" t="s">
        <v>40</v>
      </c>
      <c r="G46" s="35">
        <v>0.52242529999999998</v>
      </c>
      <c r="H46" s="36">
        <v>0.5</v>
      </c>
      <c r="I46" s="37">
        <f t="shared" si="1"/>
        <v>0.26121264999999999</v>
      </c>
      <c r="J46" s="166">
        <f>(E46+E47+E48+E49)+(I46+I47+I48+I49)</f>
        <v>2.6483557399999995</v>
      </c>
    </row>
    <row r="47" spans="1:10" x14ac:dyDescent="0.25">
      <c r="A47" s="189"/>
      <c r="B47" s="195"/>
      <c r="C47" s="38">
        <v>0.23721310000000001</v>
      </c>
      <c r="D47" s="57">
        <v>0.5</v>
      </c>
      <c r="E47" s="40">
        <f t="shared" si="0"/>
        <v>0.11860655000000001</v>
      </c>
      <c r="F47" s="195"/>
      <c r="G47" s="38">
        <v>1.7787000000000001E-2</v>
      </c>
      <c r="H47" s="57">
        <v>0.5</v>
      </c>
      <c r="I47" s="40">
        <f t="shared" si="1"/>
        <v>8.8935000000000004E-3</v>
      </c>
      <c r="J47" s="167"/>
    </row>
    <row r="48" spans="1:10" x14ac:dyDescent="0.25">
      <c r="A48" s="189"/>
      <c r="B48" s="195"/>
      <c r="C48" s="41">
        <v>1.9445741000000001</v>
      </c>
      <c r="D48" s="60">
        <v>0.7</v>
      </c>
      <c r="E48" s="40">
        <f t="shared" si="0"/>
        <v>1.3612018699999999</v>
      </c>
      <c r="F48" s="195"/>
      <c r="G48" s="41">
        <v>1.0889571</v>
      </c>
      <c r="H48" s="60">
        <v>0.7</v>
      </c>
      <c r="I48" s="40">
        <f t="shared" si="1"/>
        <v>0.76226996999999996</v>
      </c>
      <c r="J48" s="167"/>
    </row>
    <row r="49" spans="1:10" ht="15.75" thickBot="1" x14ac:dyDescent="0.3">
      <c r="A49" s="190"/>
      <c r="B49" s="196"/>
      <c r="C49" s="16">
        <v>1.6400400000000002E-2</v>
      </c>
      <c r="D49" s="66">
        <v>2</v>
      </c>
      <c r="E49" s="46">
        <f t="shared" si="0"/>
        <v>3.2800800000000005E-2</v>
      </c>
      <c r="F49" s="196"/>
      <c r="G49" s="16">
        <v>1.6364099999999999E-2</v>
      </c>
      <c r="H49" s="66">
        <v>2</v>
      </c>
      <c r="I49" s="46">
        <f t="shared" si="1"/>
        <v>3.2728199999999999E-2</v>
      </c>
      <c r="J49" s="168"/>
    </row>
    <row r="50" spans="1:10" x14ac:dyDescent="0.25">
      <c r="A50" s="178">
        <v>12</v>
      </c>
      <c r="B50" s="175">
        <v>39</v>
      </c>
      <c r="C50" s="2">
        <v>0.1412844</v>
      </c>
      <c r="D50" s="75">
        <v>0.5</v>
      </c>
      <c r="E50" s="19">
        <f t="shared" si="0"/>
        <v>7.0642200000000002E-2</v>
      </c>
      <c r="F50" s="175">
        <v>39</v>
      </c>
      <c r="G50" s="20">
        <v>0.1412844</v>
      </c>
      <c r="H50" s="21">
        <v>0.5</v>
      </c>
      <c r="I50" s="19">
        <f t="shared" si="1"/>
        <v>7.0642200000000002E-2</v>
      </c>
      <c r="J50" s="204">
        <f>(E50+E51+E52)-(I50+I51+I52)</f>
        <v>0</v>
      </c>
    </row>
    <row r="51" spans="1:10" x14ac:dyDescent="0.25">
      <c r="A51" s="183"/>
      <c r="B51" s="176"/>
      <c r="C51" s="3">
        <v>0.33321649999999997</v>
      </c>
      <c r="D51" s="72">
        <v>0.5</v>
      </c>
      <c r="E51" s="24">
        <f t="shared" si="0"/>
        <v>0.16660824999999999</v>
      </c>
      <c r="F51" s="176"/>
      <c r="G51" s="25">
        <v>0.33321649999999997</v>
      </c>
      <c r="H51" s="83">
        <v>0.5</v>
      </c>
      <c r="I51" s="24">
        <f t="shared" si="1"/>
        <v>0.16660824999999999</v>
      </c>
      <c r="J51" s="205"/>
    </row>
    <row r="52" spans="1:10" ht="15.75" thickBot="1" x14ac:dyDescent="0.3">
      <c r="A52" s="179"/>
      <c r="B52" s="177"/>
      <c r="C52" s="4">
        <v>2.7481000000000002E-2</v>
      </c>
      <c r="D52" s="74">
        <v>2</v>
      </c>
      <c r="E52" s="32">
        <f t="shared" si="0"/>
        <v>5.4962000000000004E-2</v>
      </c>
      <c r="F52" s="177"/>
      <c r="G52" s="33">
        <v>2.7481000000000002E-2</v>
      </c>
      <c r="H52" s="84">
        <v>2</v>
      </c>
      <c r="I52" s="32">
        <f t="shared" si="1"/>
        <v>5.4962000000000004E-2</v>
      </c>
      <c r="J52" s="206"/>
    </row>
    <row r="53" spans="1:10" x14ac:dyDescent="0.25">
      <c r="A53" s="178">
        <v>13</v>
      </c>
      <c r="B53" s="175" t="s">
        <v>6</v>
      </c>
      <c r="C53" s="17">
        <v>0.1412844</v>
      </c>
      <c r="D53" s="75">
        <v>0.5</v>
      </c>
      <c r="E53" s="19">
        <f t="shared" si="0"/>
        <v>7.0642200000000002E-2</v>
      </c>
      <c r="F53" s="175" t="s">
        <v>6</v>
      </c>
      <c r="G53" s="20">
        <v>0.1412844</v>
      </c>
      <c r="H53" s="21">
        <v>0.5</v>
      </c>
      <c r="I53" s="19">
        <f t="shared" si="1"/>
        <v>7.0642200000000002E-2</v>
      </c>
      <c r="J53" s="163">
        <f>(SUM(E53:E57)-(SUM(I53:I57)))</f>
        <v>0</v>
      </c>
    </row>
    <row r="54" spans="1:10" x14ac:dyDescent="0.25">
      <c r="A54" s="183"/>
      <c r="B54" s="176"/>
      <c r="C54" s="22">
        <v>0.27321309999999999</v>
      </c>
      <c r="D54" s="72">
        <v>0.5</v>
      </c>
      <c r="E54" s="24">
        <f t="shared" si="0"/>
        <v>0.13660654999999999</v>
      </c>
      <c r="F54" s="176"/>
      <c r="G54" s="25">
        <v>0.27321309999999999</v>
      </c>
      <c r="H54" s="83">
        <v>0.5</v>
      </c>
      <c r="I54" s="24">
        <f t="shared" si="1"/>
        <v>0.13660654999999999</v>
      </c>
      <c r="J54" s="164"/>
    </row>
    <row r="55" spans="1:10" x14ac:dyDescent="0.25">
      <c r="A55" s="183"/>
      <c r="B55" s="176"/>
      <c r="C55" s="27">
        <v>0.18462989999999999</v>
      </c>
      <c r="D55" s="73">
        <v>0.7</v>
      </c>
      <c r="E55" s="24">
        <f t="shared" si="0"/>
        <v>0.12924092999999998</v>
      </c>
      <c r="F55" s="176"/>
      <c r="G55" s="29">
        <v>0.18462989999999999</v>
      </c>
      <c r="H55" s="85">
        <v>0.7</v>
      </c>
      <c r="I55" s="24">
        <f t="shared" si="1"/>
        <v>0.12924092999999998</v>
      </c>
      <c r="J55" s="164"/>
    </row>
    <row r="56" spans="1:10" x14ac:dyDescent="0.25">
      <c r="A56" s="183"/>
      <c r="B56" s="176"/>
      <c r="C56" s="86">
        <v>0.25504130000000003</v>
      </c>
      <c r="D56" s="77">
        <v>1</v>
      </c>
      <c r="E56" s="24">
        <f t="shared" si="0"/>
        <v>0.25504130000000003</v>
      </c>
      <c r="F56" s="176"/>
      <c r="G56" s="78">
        <v>0.25504130000000003</v>
      </c>
      <c r="H56" s="87">
        <v>1</v>
      </c>
      <c r="I56" s="24">
        <f t="shared" si="1"/>
        <v>0.25504130000000003</v>
      </c>
      <c r="J56" s="164"/>
    </row>
    <row r="57" spans="1:10" ht="15.75" thickBot="1" x14ac:dyDescent="0.3">
      <c r="A57" s="179"/>
      <c r="B57" s="177"/>
      <c r="C57" s="4">
        <v>2.3436100000000001E-2</v>
      </c>
      <c r="D57" s="74">
        <v>2</v>
      </c>
      <c r="E57" s="32">
        <f t="shared" si="0"/>
        <v>4.6872200000000003E-2</v>
      </c>
      <c r="F57" s="177"/>
      <c r="G57" s="33">
        <v>2.3436100000000001E-2</v>
      </c>
      <c r="H57" s="84">
        <v>2</v>
      </c>
      <c r="I57" s="32">
        <f t="shared" si="1"/>
        <v>4.6872200000000003E-2</v>
      </c>
      <c r="J57" s="165"/>
    </row>
    <row r="58" spans="1:10" x14ac:dyDescent="0.25">
      <c r="A58" s="178">
        <v>14</v>
      </c>
      <c r="B58" s="175" t="s">
        <v>7</v>
      </c>
      <c r="C58" s="17">
        <v>0.15341480000000002</v>
      </c>
      <c r="D58" s="18">
        <v>0.5</v>
      </c>
      <c r="E58" s="19">
        <f t="shared" si="0"/>
        <v>7.6707400000000009E-2</v>
      </c>
      <c r="F58" s="175" t="s">
        <v>7</v>
      </c>
      <c r="G58" s="20">
        <v>0.15341480000000002</v>
      </c>
      <c r="H58" s="21">
        <v>0.5</v>
      </c>
      <c r="I58" s="19">
        <f t="shared" si="1"/>
        <v>7.6707400000000009E-2</v>
      </c>
      <c r="J58" s="163">
        <f>(SUM(E58:E59)-(SUM(I58:I59)))</f>
        <v>0</v>
      </c>
    </row>
    <row r="59" spans="1:10" ht="15.75" thickBot="1" x14ac:dyDescent="0.3">
      <c r="A59" s="179"/>
      <c r="B59" s="177"/>
      <c r="C59" s="4">
        <v>0.12271550000000001</v>
      </c>
      <c r="D59" s="74">
        <v>2</v>
      </c>
      <c r="E59" s="32">
        <f t="shared" si="0"/>
        <v>0.24543100000000001</v>
      </c>
      <c r="F59" s="177"/>
      <c r="G59" s="33">
        <v>0.12271550000000001</v>
      </c>
      <c r="H59" s="84">
        <v>2</v>
      </c>
      <c r="I59" s="32">
        <f t="shared" si="1"/>
        <v>0.24543100000000001</v>
      </c>
      <c r="J59" s="165"/>
    </row>
    <row r="60" spans="1:10" x14ac:dyDescent="0.25">
      <c r="A60" s="169">
        <v>15</v>
      </c>
      <c r="B60" s="180" t="s">
        <v>41</v>
      </c>
      <c r="C60" s="35">
        <v>0.1412844</v>
      </c>
      <c r="D60" s="54">
        <v>0.5</v>
      </c>
      <c r="E60" s="37">
        <f t="shared" si="0"/>
        <v>7.0642200000000002E-2</v>
      </c>
      <c r="F60" s="180" t="s">
        <v>42</v>
      </c>
      <c r="G60" s="35">
        <v>0.1412844</v>
      </c>
      <c r="H60" s="36">
        <v>0.5</v>
      </c>
      <c r="I60" s="37">
        <f t="shared" si="1"/>
        <v>7.0642200000000002E-2</v>
      </c>
      <c r="J60" s="166">
        <f>(SUM(E60:E65)-(SUM(I60:I66)))</f>
        <v>0.21128820999999998</v>
      </c>
    </row>
    <row r="61" spans="1:10" x14ac:dyDescent="0.25">
      <c r="A61" s="170"/>
      <c r="B61" s="181"/>
      <c r="C61" s="38">
        <v>0.23721310000000001</v>
      </c>
      <c r="D61" s="56">
        <v>0.5</v>
      </c>
      <c r="E61" s="40">
        <f t="shared" si="0"/>
        <v>0.11860655000000001</v>
      </c>
      <c r="F61" s="181"/>
      <c r="G61" s="38">
        <v>0.23721310000000001</v>
      </c>
      <c r="H61" s="57">
        <v>0.5</v>
      </c>
      <c r="I61" s="40">
        <f t="shared" si="1"/>
        <v>0.11860655000000001</v>
      </c>
      <c r="J61" s="167"/>
    </row>
    <row r="62" spans="1:10" x14ac:dyDescent="0.25">
      <c r="A62" s="170"/>
      <c r="B62" s="181"/>
      <c r="C62" s="41">
        <v>0.84384510000000001</v>
      </c>
      <c r="D62" s="59">
        <v>0.7</v>
      </c>
      <c r="E62" s="40">
        <f t="shared" si="0"/>
        <v>0.59069156999999994</v>
      </c>
      <c r="F62" s="181"/>
      <c r="G62" s="41">
        <v>0.18462989999999999</v>
      </c>
      <c r="H62" s="60">
        <v>0.7</v>
      </c>
      <c r="I62" s="40">
        <f t="shared" si="1"/>
        <v>0.12924092999999998</v>
      </c>
      <c r="J62" s="167"/>
    </row>
    <row r="63" spans="1:10" x14ac:dyDescent="0.25">
      <c r="A63" s="170"/>
      <c r="B63" s="181"/>
      <c r="C63" s="43">
        <v>0.27709060000000002</v>
      </c>
      <c r="D63" s="62">
        <v>1</v>
      </c>
      <c r="E63" s="40">
        <f t="shared" si="0"/>
        <v>0.27709060000000002</v>
      </c>
      <c r="F63" s="181"/>
      <c r="G63" s="43">
        <v>0.25260310000000002</v>
      </c>
      <c r="H63" s="63">
        <v>1</v>
      </c>
      <c r="I63" s="40">
        <f t="shared" si="1"/>
        <v>0.25260310000000002</v>
      </c>
      <c r="J63" s="167"/>
    </row>
    <row r="64" spans="1:10" x14ac:dyDescent="0.25">
      <c r="A64" s="170"/>
      <c r="B64" s="181"/>
      <c r="C64" s="41">
        <v>0.13605310000000001</v>
      </c>
      <c r="D64" s="60">
        <v>0.7</v>
      </c>
      <c r="E64" s="40">
        <f t="shared" si="0"/>
        <v>9.5237169999999996E-2</v>
      </c>
      <c r="F64" s="181"/>
      <c r="G64" s="43">
        <v>0.171018</v>
      </c>
      <c r="H64" s="63">
        <v>1</v>
      </c>
      <c r="I64" s="40">
        <f t="shared" si="1"/>
        <v>0.171018</v>
      </c>
      <c r="J64" s="167"/>
    </row>
    <row r="65" spans="1:10" x14ac:dyDescent="0.25">
      <c r="A65" s="170"/>
      <c r="B65" s="181"/>
      <c r="C65" s="15">
        <v>4.5708499999999999E-2</v>
      </c>
      <c r="D65" s="88">
        <v>2</v>
      </c>
      <c r="E65" s="40">
        <f t="shared" si="0"/>
        <v>9.1416999999999998E-2</v>
      </c>
      <c r="F65" s="181"/>
      <c r="G65" s="43">
        <v>7.48201E-2</v>
      </c>
      <c r="H65" s="63">
        <v>1</v>
      </c>
      <c r="I65" s="40">
        <f t="shared" si="1"/>
        <v>7.48201E-2</v>
      </c>
      <c r="J65" s="167"/>
    </row>
    <row r="66" spans="1:10" ht="15.75" thickBot="1" x14ac:dyDescent="0.3">
      <c r="A66" s="171"/>
      <c r="B66" s="182"/>
      <c r="C66" s="16"/>
      <c r="D66" s="66"/>
      <c r="E66" s="46"/>
      <c r="F66" s="182"/>
      <c r="G66" s="16">
        <v>0.10773300000000001</v>
      </c>
      <c r="H66" s="66">
        <v>2</v>
      </c>
      <c r="I66" s="46">
        <f t="shared" si="1"/>
        <v>0.21546600000000002</v>
      </c>
      <c r="J66" s="168"/>
    </row>
    <row r="67" spans="1:10" x14ac:dyDescent="0.25">
      <c r="A67" s="157">
        <v>16</v>
      </c>
      <c r="B67" s="160" t="s">
        <v>8</v>
      </c>
      <c r="C67" s="17">
        <v>0.28957010000000005</v>
      </c>
      <c r="D67" s="18">
        <v>0.5</v>
      </c>
      <c r="E67" s="19">
        <f t="shared" si="0"/>
        <v>0.14478505000000003</v>
      </c>
      <c r="F67" s="160" t="s">
        <v>8</v>
      </c>
      <c r="G67" s="20">
        <v>0.28957010000000005</v>
      </c>
      <c r="H67" s="21">
        <v>0.5</v>
      </c>
      <c r="I67" s="19">
        <f t="shared" si="1"/>
        <v>0.14478505000000003</v>
      </c>
      <c r="J67" s="163">
        <f>(SUM(E67:E69)-SUM(I67:I69))</f>
        <v>0</v>
      </c>
    </row>
    <row r="68" spans="1:10" x14ac:dyDescent="0.25">
      <c r="A68" s="158"/>
      <c r="B68" s="161"/>
      <c r="C68" s="76">
        <v>0.36885649999999998</v>
      </c>
      <c r="D68" s="82">
        <v>1</v>
      </c>
      <c r="E68" s="24">
        <f t="shared" si="0"/>
        <v>0.36885649999999998</v>
      </c>
      <c r="F68" s="161"/>
      <c r="G68" s="78">
        <v>0.36885649999999998</v>
      </c>
      <c r="H68" s="87">
        <v>1</v>
      </c>
      <c r="I68" s="24">
        <f t="shared" si="1"/>
        <v>0.36885649999999998</v>
      </c>
      <c r="J68" s="164"/>
    </row>
    <row r="69" spans="1:10" ht="15.75" thickBot="1" x14ac:dyDescent="0.3">
      <c r="A69" s="159"/>
      <c r="B69" s="162"/>
      <c r="C69" s="4">
        <v>0.1032146</v>
      </c>
      <c r="D69" s="74">
        <v>2</v>
      </c>
      <c r="E69" s="32">
        <f t="shared" ref="E69:E85" si="2">C69*D69</f>
        <v>0.20642920000000001</v>
      </c>
      <c r="F69" s="162"/>
      <c r="G69" s="33">
        <v>0.1032146</v>
      </c>
      <c r="H69" s="84">
        <v>2</v>
      </c>
      <c r="I69" s="32">
        <f t="shared" ref="I69:I85" si="3">G69*H69</f>
        <v>0.20642920000000001</v>
      </c>
      <c r="J69" s="165"/>
    </row>
    <row r="70" spans="1:10" x14ac:dyDescent="0.25">
      <c r="A70" s="169">
        <v>17</v>
      </c>
      <c r="B70" s="172" t="s">
        <v>43</v>
      </c>
      <c r="C70" s="35">
        <v>0.1412844</v>
      </c>
      <c r="D70" s="54">
        <v>0.5</v>
      </c>
      <c r="E70" s="37">
        <f t="shared" si="2"/>
        <v>7.0642200000000002E-2</v>
      </c>
      <c r="F70" s="172" t="s">
        <v>44</v>
      </c>
      <c r="G70" s="35">
        <v>0.25242530000000002</v>
      </c>
      <c r="H70" s="36">
        <v>0.5</v>
      </c>
      <c r="I70" s="37">
        <f t="shared" si="3"/>
        <v>0.12621265000000001</v>
      </c>
      <c r="J70" s="166">
        <f>(SUM(E70:E75)-(SUM(I70:I74)))</f>
        <v>0.59077407999999987</v>
      </c>
    </row>
    <row r="71" spans="1:10" x14ac:dyDescent="0.25">
      <c r="A71" s="170"/>
      <c r="B71" s="173"/>
      <c r="C71" s="38">
        <v>0.27321309999999999</v>
      </c>
      <c r="D71" s="56">
        <v>0.5</v>
      </c>
      <c r="E71" s="40">
        <f t="shared" si="2"/>
        <v>0.13660654999999999</v>
      </c>
      <c r="F71" s="173"/>
      <c r="G71" s="41">
        <v>1.7787000000000001E-2</v>
      </c>
      <c r="H71" s="42">
        <v>0.7</v>
      </c>
      <c r="I71" s="40">
        <f t="shared" si="3"/>
        <v>1.2450899999999999E-2</v>
      </c>
      <c r="J71" s="167"/>
    </row>
    <row r="72" spans="1:10" x14ac:dyDescent="0.25">
      <c r="A72" s="170"/>
      <c r="B72" s="173"/>
      <c r="C72" s="41">
        <v>0.84384510000000001</v>
      </c>
      <c r="D72" s="59">
        <v>0.7</v>
      </c>
      <c r="E72" s="40">
        <f t="shared" si="2"/>
        <v>0.59069156999999994</v>
      </c>
      <c r="F72" s="173"/>
      <c r="G72" s="41">
        <v>0.91375170000000006</v>
      </c>
      <c r="H72" s="42">
        <v>0.7</v>
      </c>
      <c r="I72" s="40">
        <f t="shared" si="3"/>
        <v>0.63962618999999998</v>
      </c>
      <c r="J72" s="167"/>
    </row>
    <row r="73" spans="1:10" x14ac:dyDescent="0.25">
      <c r="A73" s="170"/>
      <c r="B73" s="173"/>
      <c r="C73" s="61">
        <v>0.27709060000000002</v>
      </c>
      <c r="D73" s="62">
        <v>1</v>
      </c>
      <c r="E73" s="40">
        <f t="shared" si="2"/>
        <v>0.27709060000000002</v>
      </c>
      <c r="F73" s="173"/>
      <c r="G73" s="43">
        <v>0.12179000000000001</v>
      </c>
      <c r="H73" s="63">
        <v>1</v>
      </c>
      <c r="I73" s="40">
        <f t="shared" si="3"/>
        <v>0.12179000000000001</v>
      </c>
      <c r="J73" s="167"/>
    </row>
    <row r="74" spans="1:10" x14ac:dyDescent="0.25">
      <c r="A74" s="170"/>
      <c r="B74" s="173"/>
      <c r="C74" s="61">
        <v>0.54942749999999996</v>
      </c>
      <c r="D74" s="62">
        <v>1</v>
      </c>
      <c r="E74" s="40">
        <f t="shared" si="2"/>
        <v>0.54942749999999996</v>
      </c>
      <c r="F74" s="173"/>
      <c r="G74" s="15">
        <v>0.15815969999999999</v>
      </c>
      <c r="H74" s="88">
        <v>2</v>
      </c>
      <c r="I74" s="40">
        <f t="shared" si="3"/>
        <v>0.31631939999999997</v>
      </c>
      <c r="J74" s="167"/>
    </row>
    <row r="75" spans="1:10" ht="15.75" thickBot="1" x14ac:dyDescent="0.3">
      <c r="A75" s="171"/>
      <c r="B75" s="174"/>
      <c r="C75" s="16">
        <v>9.1357400000000005E-2</v>
      </c>
      <c r="D75" s="66">
        <v>2</v>
      </c>
      <c r="E75" s="46">
        <f t="shared" si="2"/>
        <v>0.18271480000000001</v>
      </c>
      <c r="F75" s="174"/>
      <c r="G75" s="16"/>
      <c r="H75" s="66"/>
      <c r="I75" s="46"/>
      <c r="J75" s="168"/>
    </row>
    <row r="76" spans="1:10" x14ac:dyDescent="0.25">
      <c r="A76" s="157">
        <v>18</v>
      </c>
      <c r="B76" s="160" t="s">
        <v>9</v>
      </c>
      <c r="C76" s="89">
        <v>0.1412844</v>
      </c>
      <c r="D76" s="75">
        <v>0.5</v>
      </c>
      <c r="E76" s="19">
        <f t="shared" si="2"/>
        <v>7.0642200000000002E-2</v>
      </c>
      <c r="F76" s="160" t="s">
        <v>9</v>
      </c>
      <c r="G76" s="20">
        <v>0.1412844</v>
      </c>
      <c r="H76" s="48">
        <v>0.5</v>
      </c>
      <c r="I76" s="19">
        <f t="shared" si="3"/>
        <v>7.0642200000000002E-2</v>
      </c>
      <c r="J76" s="163">
        <f>(SUM(E76:E80))-SUM(I76:I80)</f>
        <v>0</v>
      </c>
    </row>
    <row r="77" spans="1:10" x14ac:dyDescent="0.25">
      <c r="A77" s="158"/>
      <c r="B77" s="161"/>
      <c r="C77" s="90">
        <v>0.23721310000000001</v>
      </c>
      <c r="D77" s="72">
        <v>0.5</v>
      </c>
      <c r="E77" s="24">
        <f t="shared" si="2"/>
        <v>0.11860655000000001</v>
      </c>
      <c r="F77" s="161"/>
      <c r="G77" s="25">
        <v>0.23721310000000001</v>
      </c>
      <c r="H77" s="26">
        <v>0.5</v>
      </c>
      <c r="I77" s="24">
        <f t="shared" si="3"/>
        <v>0.11860655000000001</v>
      </c>
      <c r="J77" s="164"/>
    </row>
    <row r="78" spans="1:10" x14ac:dyDescent="0.25">
      <c r="A78" s="158"/>
      <c r="B78" s="161"/>
      <c r="C78" s="3">
        <v>1.4758613</v>
      </c>
      <c r="D78" s="73">
        <v>0.7</v>
      </c>
      <c r="E78" s="24">
        <f t="shared" si="2"/>
        <v>1.03310291</v>
      </c>
      <c r="F78" s="161"/>
      <c r="G78" s="29">
        <v>1.4758613</v>
      </c>
      <c r="H78" s="30">
        <v>0.7</v>
      </c>
      <c r="I78" s="24">
        <f t="shared" si="3"/>
        <v>1.03310291</v>
      </c>
      <c r="J78" s="164"/>
    </row>
    <row r="79" spans="1:10" x14ac:dyDescent="0.25">
      <c r="A79" s="158"/>
      <c r="B79" s="161"/>
      <c r="C79" s="76">
        <v>0.13750030000000002</v>
      </c>
      <c r="D79" s="77">
        <v>1</v>
      </c>
      <c r="E79" s="24">
        <f t="shared" si="2"/>
        <v>0.13750030000000002</v>
      </c>
      <c r="F79" s="161"/>
      <c r="G79" s="78">
        <v>0.13750030000000002</v>
      </c>
      <c r="H79" s="91">
        <v>1</v>
      </c>
      <c r="I79" s="24">
        <f t="shared" si="3"/>
        <v>0.13750030000000002</v>
      </c>
      <c r="J79" s="164"/>
    </row>
    <row r="80" spans="1:10" ht="15.75" thickBot="1" x14ac:dyDescent="0.3">
      <c r="A80" s="159"/>
      <c r="B80" s="162"/>
      <c r="C80" s="4">
        <v>8.0610399999999999E-2</v>
      </c>
      <c r="D80" s="74">
        <v>2</v>
      </c>
      <c r="E80" s="32">
        <f t="shared" si="2"/>
        <v>0.1612208</v>
      </c>
      <c r="F80" s="162"/>
      <c r="G80" s="33">
        <v>8.0610399999999999E-2</v>
      </c>
      <c r="H80" s="34">
        <v>2</v>
      </c>
      <c r="I80" s="32">
        <f t="shared" si="3"/>
        <v>0.1612208</v>
      </c>
      <c r="J80" s="165"/>
    </row>
    <row r="81" spans="1:20" x14ac:dyDescent="0.25">
      <c r="A81" s="157">
        <v>19</v>
      </c>
      <c r="B81" s="160" t="s">
        <v>10</v>
      </c>
      <c r="C81" s="17">
        <v>0.52242529999999998</v>
      </c>
      <c r="D81" s="18">
        <v>0.5</v>
      </c>
      <c r="E81" s="19">
        <f t="shared" si="2"/>
        <v>0.26121264999999999</v>
      </c>
      <c r="F81" s="160" t="s">
        <v>10</v>
      </c>
      <c r="G81" s="20">
        <v>0.52242529999999998</v>
      </c>
      <c r="H81" s="48">
        <v>0.5</v>
      </c>
      <c r="I81" s="19">
        <f t="shared" si="3"/>
        <v>0.26121264999999999</v>
      </c>
      <c r="J81" s="163">
        <f>SUM((E81:E85))-SUM(I81:I85)</f>
        <v>0</v>
      </c>
    </row>
    <row r="82" spans="1:20" x14ac:dyDescent="0.25">
      <c r="A82" s="158"/>
      <c r="B82" s="161"/>
      <c r="C82" s="27">
        <v>1.7787000000000001E-2</v>
      </c>
      <c r="D82" s="81">
        <v>0.7</v>
      </c>
      <c r="E82" s="24">
        <f t="shared" si="2"/>
        <v>1.2450899999999999E-2</v>
      </c>
      <c r="F82" s="161"/>
      <c r="G82" s="29">
        <v>1.7787000000000001E-2</v>
      </c>
      <c r="H82" s="30">
        <v>0.7</v>
      </c>
      <c r="I82" s="24">
        <f t="shared" si="3"/>
        <v>1.2450899999999999E-2</v>
      </c>
      <c r="J82" s="164"/>
    </row>
    <row r="83" spans="1:20" x14ac:dyDescent="0.25">
      <c r="A83" s="158"/>
      <c r="B83" s="161"/>
      <c r="C83" s="27">
        <v>1.47086E-2</v>
      </c>
      <c r="D83" s="81">
        <v>0.7</v>
      </c>
      <c r="E83" s="24">
        <f t="shared" si="2"/>
        <v>1.0296019999999999E-2</v>
      </c>
      <c r="F83" s="161"/>
      <c r="G83" s="29">
        <v>1.47086E-2</v>
      </c>
      <c r="H83" s="30">
        <v>0.7</v>
      </c>
      <c r="I83" s="24">
        <f t="shared" si="3"/>
        <v>1.0296019999999999E-2</v>
      </c>
      <c r="J83" s="164"/>
    </row>
    <row r="84" spans="1:20" x14ac:dyDescent="0.25">
      <c r="A84" s="158"/>
      <c r="B84" s="161"/>
      <c r="C84" s="76">
        <v>0.13980879999999998</v>
      </c>
      <c r="D84" s="82">
        <v>1</v>
      </c>
      <c r="E84" s="24">
        <f t="shared" si="2"/>
        <v>0.13980879999999998</v>
      </c>
      <c r="F84" s="161"/>
      <c r="G84" s="78">
        <v>0.13980879999999998</v>
      </c>
      <c r="H84" s="79">
        <v>1</v>
      </c>
      <c r="I84" s="24">
        <f t="shared" si="3"/>
        <v>0.13980879999999998</v>
      </c>
      <c r="J84" s="164"/>
    </row>
    <row r="85" spans="1:20" ht="15.75" thickBot="1" x14ac:dyDescent="0.3">
      <c r="A85" s="159"/>
      <c r="B85" s="162"/>
      <c r="C85" s="4">
        <v>5.7153599999999999E-2</v>
      </c>
      <c r="D85" s="74">
        <v>2</v>
      </c>
      <c r="E85" s="32">
        <f t="shared" si="2"/>
        <v>0.1143072</v>
      </c>
      <c r="F85" s="162"/>
      <c r="G85" s="33">
        <v>5.7153599999999999E-2</v>
      </c>
      <c r="H85" s="34">
        <v>2</v>
      </c>
      <c r="I85" s="32">
        <f t="shared" si="3"/>
        <v>0.1143072</v>
      </c>
      <c r="J85" s="165"/>
    </row>
    <row r="89" spans="1:20" ht="105" x14ac:dyDescent="0.25">
      <c r="M89" s="7" t="s">
        <v>21</v>
      </c>
      <c r="N89" s="8" t="s">
        <v>22</v>
      </c>
      <c r="O89" s="9" t="s">
        <v>23</v>
      </c>
      <c r="P89" s="9" t="s">
        <v>24</v>
      </c>
      <c r="Q89" s="9" t="s">
        <v>19</v>
      </c>
      <c r="R89" s="9" t="s">
        <v>25</v>
      </c>
      <c r="S89" s="9" t="s">
        <v>26</v>
      </c>
      <c r="T89" s="9" t="s">
        <v>27</v>
      </c>
    </row>
    <row r="90" spans="1:20" ht="33" customHeight="1" x14ac:dyDescent="0.25">
      <c r="M90">
        <v>1</v>
      </c>
      <c r="N90" s="93">
        <v>50</v>
      </c>
      <c r="O90" t="s">
        <v>59</v>
      </c>
      <c r="P90">
        <v>18</v>
      </c>
      <c r="Q90" s="92">
        <v>0</v>
      </c>
      <c r="R90" s="94">
        <v>8</v>
      </c>
      <c r="S90" s="94">
        <v>0.1</v>
      </c>
      <c r="T90" s="101">
        <f>P90*(Q90*R90)/S90</f>
        <v>0</v>
      </c>
    </row>
    <row r="91" spans="1:20" x14ac:dyDescent="0.25">
      <c r="G91" s="10"/>
      <c r="H91" s="10"/>
      <c r="J91" s="10"/>
      <c r="M91">
        <v>2</v>
      </c>
      <c r="N91" s="93" t="s">
        <v>28</v>
      </c>
      <c r="O91" t="s">
        <v>51</v>
      </c>
      <c r="P91">
        <v>13</v>
      </c>
      <c r="Q91" s="92">
        <v>0.10287800000000002</v>
      </c>
      <c r="R91" s="95">
        <v>8</v>
      </c>
      <c r="S91" s="94">
        <v>0.1</v>
      </c>
      <c r="T91" s="101">
        <f t="shared" ref="T91:T107" si="4">P91*(Q91*R91)/S91</f>
        <v>106.99312000000002</v>
      </c>
    </row>
    <row r="92" spans="1:20" x14ac:dyDescent="0.25">
      <c r="G92" s="10"/>
      <c r="H92" s="10"/>
      <c r="J92" s="10"/>
      <c r="L92" t="s">
        <v>55</v>
      </c>
      <c r="M92">
        <v>3</v>
      </c>
      <c r="N92" s="93" t="s">
        <v>1</v>
      </c>
      <c r="O92" t="s">
        <v>48</v>
      </c>
      <c r="P92">
        <v>14</v>
      </c>
      <c r="Q92" s="92">
        <v>0</v>
      </c>
      <c r="R92" s="94">
        <v>8</v>
      </c>
      <c r="S92" s="94">
        <v>0.1</v>
      </c>
      <c r="T92" s="101">
        <f t="shared" si="4"/>
        <v>0</v>
      </c>
    </row>
    <row r="93" spans="1:20" x14ac:dyDescent="0.25">
      <c r="G93" s="10"/>
      <c r="H93" s="10"/>
      <c r="J93" s="10"/>
      <c r="M93">
        <v>4</v>
      </c>
      <c r="N93" s="93">
        <v>79</v>
      </c>
      <c r="O93" t="s">
        <v>33</v>
      </c>
      <c r="P93">
        <v>42</v>
      </c>
      <c r="Q93" s="92">
        <v>0</v>
      </c>
      <c r="R93" s="95">
        <v>8</v>
      </c>
      <c r="S93" s="94">
        <v>0.1</v>
      </c>
      <c r="T93" s="101">
        <f t="shared" si="4"/>
        <v>0</v>
      </c>
    </row>
    <row r="94" spans="1:20" x14ac:dyDescent="0.25">
      <c r="G94" s="10"/>
      <c r="H94" s="10"/>
      <c r="J94" s="10"/>
      <c r="M94">
        <v>5</v>
      </c>
      <c r="N94" s="93" t="s">
        <v>29</v>
      </c>
      <c r="O94" t="s">
        <v>48</v>
      </c>
      <c r="P94">
        <v>20</v>
      </c>
      <c r="Q94" s="92">
        <v>0.16162871000000001</v>
      </c>
      <c r="R94" s="94">
        <v>8</v>
      </c>
      <c r="S94" s="94">
        <v>0.1</v>
      </c>
      <c r="T94" s="101">
        <f t="shared" si="4"/>
        <v>258.60593599999999</v>
      </c>
    </row>
    <row r="95" spans="1:20" x14ac:dyDescent="0.25">
      <c r="G95" s="10"/>
      <c r="H95" s="10"/>
      <c r="J95" s="10"/>
      <c r="M95">
        <v>6</v>
      </c>
      <c r="N95" s="93" t="s">
        <v>2</v>
      </c>
      <c r="O95" t="s">
        <v>45</v>
      </c>
      <c r="P95">
        <v>10</v>
      </c>
      <c r="Q95" s="92">
        <v>0</v>
      </c>
      <c r="R95" s="95">
        <v>8</v>
      </c>
      <c r="S95" s="94">
        <v>0.1</v>
      </c>
      <c r="T95" s="101">
        <f t="shared" si="4"/>
        <v>0</v>
      </c>
    </row>
    <row r="96" spans="1:20" x14ac:dyDescent="0.25">
      <c r="G96" s="10"/>
      <c r="H96" s="10"/>
      <c r="J96" s="10"/>
      <c r="M96">
        <v>7</v>
      </c>
      <c r="N96" s="93" t="s">
        <v>3</v>
      </c>
      <c r="O96" t="s">
        <v>45</v>
      </c>
      <c r="P96">
        <v>10</v>
      </c>
      <c r="Q96" s="92">
        <v>0</v>
      </c>
      <c r="R96" s="94">
        <v>8</v>
      </c>
      <c r="S96" s="94">
        <v>0.1</v>
      </c>
      <c r="T96" s="101">
        <f t="shared" si="4"/>
        <v>0</v>
      </c>
    </row>
    <row r="97" spans="7:20" x14ac:dyDescent="0.25">
      <c r="G97" s="10"/>
      <c r="H97" s="10"/>
      <c r="J97" s="10"/>
      <c r="M97">
        <v>8</v>
      </c>
      <c r="N97" s="93">
        <v>43</v>
      </c>
      <c r="O97" t="s">
        <v>33</v>
      </c>
      <c r="P97">
        <v>42</v>
      </c>
      <c r="Q97" s="92">
        <v>0</v>
      </c>
      <c r="R97" s="95">
        <v>8</v>
      </c>
      <c r="S97" s="94">
        <v>0.1</v>
      </c>
      <c r="T97" s="101">
        <f t="shared" si="4"/>
        <v>0</v>
      </c>
    </row>
    <row r="98" spans="7:20" x14ac:dyDescent="0.25">
      <c r="G98" s="10"/>
      <c r="H98" s="10"/>
      <c r="J98" s="10"/>
      <c r="M98">
        <v>9</v>
      </c>
      <c r="N98" s="93" t="s">
        <v>4</v>
      </c>
      <c r="O98" t="s">
        <v>52</v>
      </c>
      <c r="P98">
        <v>14</v>
      </c>
      <c r="Q98" s="92">
        <v>0</v>
      </c>
      <c r="R98" s="94">
        <v>8</v>
      </c>
      <c r="S98" s="94">
        <v>0.1</v>
      </c>
      <c r="T98" s="101">
        <f t="shared" si="4"/>
        <v>0</v>
      </c>
    </row>
    <row r="99" spans="7:20" x14ac:dyDescent="0.25">
      <c r="G99" s="10"/>
      <c r="H99" s="10"/>
      <c r="J99" s="10"/>
      <c r="M99">
        <v>10</v>
      </c>
      <c r="N99" s="93" t="s">
        <v>5</v>
      </c>
      <c r="O99" t="s">
        <v>49</v>
      </c>
      <c r="P99">
        <v>42</v>
      </c>
      <c r="Q99" s="92">
        <v>0</v>
      </c>
      <c r="R99" s="95">
        <v>8</v>
      </c>
      <c r="S99" s="94">
        <v>0.1</v>
      </c>
      <c r="T99" s="101">
        <f t="shared" si="4"/>
        <v>0</v>
      </c>
    </row>
    <row r="100" spans="7:20" x14ac:dyDescent="0.25">
      <c r="G100" s="10"/>
      <c r="H100" s="10"/>
      <c r="J100" s="10"/>
      <c r="M100">
        <v>11</v>
      </c>
      <c r="N100" s="93" t="s">
        <v>30</v>
      </c>
      <c r="O100" t="s">
        <v>45</v>
      </c>
      <c r="P100">
        <v>10</v>
      </c>
      <c r="Q100" s="92">
        <v>2.6483557399999995</v>
      </c>
      <c r="R100" s="94">
        <v>8</v>
      </c>
      <c r="S100" s="94">
        <v>0.1</v>
      </c>
      <c r="T100" s="101">
        <f t="shared" si="4"/>
        <v>2118.6845919999996</v>
      </c>
    </row>
    <row r="101" spans="7:20" x14ac:dyDescent="0.25">
      <c r="G101" s="10"/>
      <c r="H101" s="10"/>
      <c r="J101" s="10"/>
      <c r="M101">
        <v>12</v>
      </c>
      <c r="N101" s="93">
        <v>39</v>
      </c>
      <c r="O101" t="s">
        <v>53</v>
      </c>
      <c r="P101">
        <v>14</v>
      </c>
      <c r="Q101" s="92">
        <v>0</v>
      </c>
      <c r="R101" s="95">
        <v>8</v>
      </c>
      <c r="S101" s="94">
        <v>0.1</v>
      </c>
      <c r="T101" s="101">
        <f t="shared" si="4"/>
        <v>0</v>
      </c>
    </row>
    <row r="102" spans="7:20" x14ac:dyDescent="0.25">
      <c r="G102" s="10"/>
      <c r="H102" s="10"/>
      <c r="J102" s="10"/>
      <c r="M102">
        <v>13</v>
      </c>
      <c r="N102" s="93" t="s">
        <v>6</v>
      </c>
      <c r="O102" t="s">
        <v>50</v>
      </c>
      <c r="P102">
        <v>34</v>
      </c>
      <c r="Q102" s="92">
        <v>0</v>
      </c>
      <c r="R102" s="94">
        <v>8</v>
      </c>
      <c r="S102" s="94">
        <v>0.1</v>
      </c>
      <c r="T102" s="101">
        <f t="shared" si="4"/>
        <v>0</v>
      </c>
    </row>
    <row r="103" spans="7:20" x14ac:dyDescent="0.25">
      <c r="G103" s="10"/>
      <c r="H103" s="10"/>
      <c r="J103" s="10"/>
      <c r="L103" t="s">
        <v>57</v>
      </c>
      <c r="M103" s="96">
        <v>14</v>
      </c>
      <c r="N103" s="97" t="s">
        <v>7</v>
      </c>
      <c r="O103" s="96" t="s">
        <v>47</v>
      </c>
      <c r="P103" s="96"/>
      <c r="Q103" s="98">
        <v>0</v>
      </c>
      <c r="R103" s="99">
        <v>8</v>
      </c>
      <c r="S103" s="100">
        <v>0.1</v>
      </c>
      <c r="T103" s="102">
        <f t="shared" si="4"/>
        <v>0</v>
      </c>
    </row>
    <row r="104" spans="7:20" x14ac:dyDescent="0.25">
      <c r="G104" s="10"/>
      <c r="H104" s="10"/>
      <c r="J104" s="10"/>
      <c r="M104">
        <v>15</v>
      </c>
      <c r="N104" s="93" t="s">
        <v>31</v>
      </c>
      <c r="O104" t="s">
        <v>48</v>
      </c>
      <c r="P104">
        <v>20</v>
      </c>
      <c r="Q104" s="92">
        <v>0.21128820999999998</v>
      </c>
      <c r="R104" s="94">
        <v>8</v>
      </c>
      <c r="S104" s="94">
        <v>0.1</v>
      </c>
      <c r="T104" s="101">
        <f t="shared" si="4"/>
        <v>338.06113599999992</v>
      </c>
    </row>
    <row r="105" spans="7:20" x14ac:dyDescent="0.25">
      <c r="G105" s="10"/>
      <c r="H105" s="10"/>
      <c r="J105" s="10"/>
      <c r="M105">
        <v>16</v>
      </c>
      <c r="N105" s="93" t="s">
        <v>8</v>
      </c>
      <c r="O105" t="s">
        <v>56</v>
      </c>
      <c r="P105">
        <v>16</v>
      </c>
      <c r="Q105" s="92">
        <v>0</v>
      </c>
      <c r="R105" s="95">
        <v>8</v>
      </c>
      <c r="S105" s="94">
        <v>0.1</v>
      </c>
      <c r="T105" s="101">
        <f>P105*(Q105*R105)/S105</f>
        <v>0</v>
      </c>
    </row>
    <row r="106" spans="7:20" x14ac:dyDescent="0.25">
      <c r="G106" s="10"/>
      <c r="H106" s="10"/>
      <c r="J106" s="10"/>
      <c r="L106" t="s">
        <v>58</v>
      </c>
      <c r="M106" s="96">
        <v>17</v>
      </c>
      <c r="N106" s="97" t="s">
        <v>32</v>
      </c>
      <c r="O106" s="96" t="s">
        <v>46</v>
      </c>
      <c r="P106" s="96"/>
      <c r="Q106" s="98">
        <v>0.59077407999999987</v>
      </c>
      <c r="R106" s="100">
        <v>8</v>
      </c>
      <c r="S106" s="100">
        <v>0.1</v>
      </c>
      <c r="T106" s="102">
        <f t="shared" si="4"/>
        <v>0</v>
      </c>
    </row>
    <row r="107" spans="7:20" x14ac:dyDescent="0.25">
      <c r="G107" s="10"/>
      <c r="H107" s="10"/>
      <c r="J107" s="10"/>
      <c r="M107">
        <v>18</v>
      </c>
      <c r="N107" s="93" t="s">
        <v>9</v>
      </c>
      <c r="O107" t="s">
        <v>49</v>
      </c>
      <c r="P107">
        <v>42</v>
      </c>
      <c r="Q107" s="92">
        <v>0</v>
      </c>
      <c r="R107" s="95">
        <v>8</v>
      </c>
      <c r="S107" s="94">
        <v>0.1</v>
      </c>
      <c r="T107" s="101">
        <f t="shared" si="4"/>
        <v>0</v>
      </c>
    </row>
    <row r="108" spans="7:20" ht="15.75" thickBot="1" x14ac:dyDescent="0.3">
      <c r="G108" s="10"/>
      <c r="H108" s="10"/>
      <c r="J108" s="10"/>
      <c r="M108">
        <v>19</v>
      </c>
      <c r="N108" s="93" t="s">
        <v>10</v>
      </c>
      <c r="O108" t="s">
        <v>54</v>
      </c>
      <c r="P108">
        <v>26</v>
      </c>
      <c r="Q108" s="92">
        <v>0</v>
      </c>
      <c r="R108" s="94">
        <v>8</v>
      </c>
      <c r="S108" s="94">
        <v>0.1</v>
      </c>
      <c r="T108" s="101">
        <f>P108*(Q108*R108)/S108</f>
        <v>0</v>
      </c>
    </row>
    <row r="109" spans="7:20" ht="15.75" thickBot="1" x14ac:dyDescent="0.3">
      <c r="G109" s="10"/>
      <c r="H109" s="10"/>
      <c r="J109" s="10"/>
      <c r="T109" s="103">
        <f>SUM(T90:T108)</f>
        <v>2822.3447839999994</v>
      </c>
    </row>
    <row r="110" spans="7:20" x14ac:dyDescent="0.25">
      <c r="G110" s="10"/>
      <c r="H110" s="10"/>
      <c r="J110" s="10"/>
    </row>
    <row r="111" spans="7:20" x14ac:dyDescent="0.25">
      <c r="G111" s="10"/>
      <c r="H111" s="10"/>
      <c r="J111" s="10"/>
    </row>
    <row r="112" spans="7:20" x14ac:dyDescent="0.25">
      <c r="G112" s="10"/>
      <c r="H112" s="10"/>
      <c r="J112" s="10"/>
    </row>
    <row r="113" spans="7:10" x14ac:dyDescent="0.25">
      <c r="G113" s="10"/>
      <c r="H113" s="10"/>
      <c r="J113" s="10"/>
    </row>
    <row r="114" spans="7:10" x14ac:dyDescent="0.25">
      <c r="G114" s="10"/>
      <c r="H114" s="10"/>
      <c r="J114" s="10"/>
    </row>
    <row r="115" spans="7:10" x14ac:dyDescent="0.25">
      <c r="G115" s="10"/>
      <c r="H115" s="10"/>
      <c r="J115" s="10"/>
    </row>
    <row r="116" spans="7:10" x14ac:dyDescent="0.25">
      <c r="G116" s="10"/>
      <c r="H116" s="10"/>
      <c r="J116" s="10"/>
    </row>
    <row r="117" spans="7:10" x14ac:dyDescent="0.25">
      <c r="G117" s="10"/>
      <c r="H117" s="10"/>
      <c r="J117" s="10"/>
    </row>
    <row r="118" spans="7:10" x14ac:dyDescent="0.25">
      <c r="G118" s="10"/>
      <c r="H118" s="10"/>
      <c r="J118" s="10"/>
    </row>
    <row r="119" spans="7:10" x14ac:dyDescent="0.25">
      <c r="G119" s="10"/>
      <c r="H119" s="10"/>
      <c r="J119" s="10"/>
    </row>
    <row r="120" spans="7:10" x14ac:dyDescent="0.25">
      <c r="G120" s="10"/>
      <c r="H120" s="10"/>
      <c r="J120" s="10"/>
    </row>
    <row r="121" spans="7:10" x14ac:dyDescent="0.25">
      <c r="G121" s="10"/>
      <c r="H121" s="10"/>
      <c r="J121" s="10"/>
    </row>
    <row r="122" spans="7:10" x14ac:dyDescent="0.25">
      <c r="G122" s="10"/>
      <c r="H122" s="10"/>
      <c r="J122" s="10"/>
    </row>
    <row r="123" spans="7:10" x14ac:dyDescent="0.25">
      <c r="G123" s="10"/>
      <c r="H123" s="10"/>
      <c r="J123" s="10"/>
    </row>
    <row r="124" spans="7:10" x14ac:dyDescent="0.25">
      <c r="G124" s="10"/>
      <c r="H124" s="10"/>
      <c r="J124" s="10"/>
    </row>
    <row r="125" spans="7:10" x14ac:dyDescent="0.25">
      <c r="G125" s="10"/>
      <c r="H125" s="10"/>
      <c r="J125" s="10"/>
    </row>
    <row r="126" spans="7:10" x14ac:dyDescent="0.25">
      <c r="G126" s="10"/>
      <c r="H126" s="10"/>
      <c r="J126" s="10"/>
    </row>
    <row r="127" spans="7:10" x14ac:dyDescent="0.25">
      <c r="G127" s="10"/>
      <c r="H127" s="10"/>
      <c r="J127" s="10"/>
    </row>
    <row r="128" spans="7:10" x14ac:dyDescent="0.25">
      <c r="G128" s="10"/>
      <c r="H128" s="10"/>
      <c r="J128" s="10"/>
    </row>
    <row r="129" spans="7:10" x14ac:dyDescent="0.25">
      <c r="G129" s="10"/>
      <c r="H129" s="10"/>
      <c r="J129" s="10"/>
    </row>
    <row r="130" spans="7:10" x14ac:dyDescent="0.25">
      <c r="G130" s="10"/>
      <c r="H130" s="10"/>
      <c r="J130" s="10"/>
    </row>
    <row r="131" spans="7:10" x14ac:dyDescent="0.25">
      <c r="G131" s="10"/>
      <c r="H131" s="10"/>
      <c r="J131" s="1"/>
    </row>
    <row r="132" spans="7:10" x14ac:dyDescent="0.25">
      <c r="G132" s="10"/>
      <c r="H132" s="10"/>
    </row>
    <row r="133" spans="7:10" x14ac:dyDescent="0.25">
      <c r="G133" s="10"/>
      <c r="H133" s="10"/>
    </row>
    <row r="134" spans="7:10" x14ac:dyDescent="0.25">
      <c r="G134" s="10"/>
      <c r="H134" s="10"/>
    </row>
    <row r="135" spans="7:10" x14ac:dyDescent="0.25">
      <c r="G135" s="10"/>
      <c r="H135" s="10"/>
    </row>
    <row r="136" spans="7:10" x14ac:dyDescent="0.25">
      <c r="G136" s="10"/>
      <c r="H136" s="10"/>
    </row>
    <row r="137" spans="7:10" x14ac:dyDescent="0.25">
      <c r="G137" s="10"/>
      <c r="H137" s="10"/>
    </row>
    <row r="138" spans="7:10" x14ac:dyDescent="0.25">
      <c r="G138" s="10"/>
      <c r="H138" s="10"/>
    </row>
    <row r="139" spans="7:10" x14ac:dyDescent="0.25">
      <c r="G139" s="10"/>
      <c r="H139" s="10"/>
    </row>
    <row r="140" spans="7:10" x14ac:dyDescent="0.25">
      <c r="G140" s="10"/>
      <c r="H140" s="10"/>
    </row>
    <row r="141" spans="7:10" x14ac:dyDescent="0.25">
      <c r="G141" s="10"/>
      <c r="H141" s="10"/>
    </row>
    <row r="142" spans="7:10" x14ac:dyDescent="0.25">
      <c r="G142" s="10"/>
      <c r="H142" s="10"/>
    </row>
    <row r="143" spans="7:10" x14ac:dyDescent="0.25">
      <c r="G143" s="10"/>
      <c r="H143" s="10"/>
    </row>
    <row r="144" spans="7:10" x14ac:dyDescent="0.25">
      <c r="G144" s="10"/>
      <c r="H144" s="10"/>
    </row>
    <row r="145" spans="7:8" x14ac:dyDescent="0.25">
      <c r="G145" s="10"/>
      <c r="H145" s="10"/>
    </row>
    <row r="146" spans="7:8" x14ac:dyDescent="0.25">
      <c r="G146" s="10"/>
      <c r="H146" s="10"/>
    </row>
    <row r="147" spans="7:8" x14ac:dyDescent="0.25">
      <c r="G147" s="10"/>
      <c r="H147" s="10"/>
    </row>
    <row r="148" spans="7:8" x14ac:dyDescent="0.25">
      <c r="G148" s="10"/>
      <c r="H148" s="10"/>
    </row>
    <row r="149" spans="7:8" x14ac:dyDescent="0.25">
      <c r="G149" s="10"/>
      <c r="H149" s="10"/>
    </row>
    <row r="150" spans="7:8" x14ac:dyDescent="0.25">
      <c r="G150" s="10"/>
      <c r="H150" s="10"/>
    </row>
    <row r="151" spans="7:8" x14ac:dyDescent="0.25">
      <c r="G151" s="10"/>
      <c r="H151" s="10"/>
    </row>
    <row r="152" spans="7:8" x14ac:dyDescent="0.25">
      <c r="G152" s="10"/>
      <c r="H152" s="10"/>
    </row>
    <row r="153" spans="7:8" x14ac:dyDescent="0.25">
      <c r="G153" s="10"/>
      <c r="H153" s="10"/>
    </row>
    <row r="154" spans="7:8" x14ac:dyDescent="0.25">
      <c r="G154" s="10"/>
      <c r="H154" s="10"/>
    </row>
    <row r="155" spans="7:8" x14ac:dyDescent="0.25">
      <c r="G155" s="10"/>
      <c r="H155" s="10"/>
    </row>
    <row r="156" spans="7:8" x14ac:dyDescent="0.25">
      <c r="G156" s="10"/>
      <c r="H156" s="10"/>
    </row>
    <row r="157" spans="7:8" x14ac:dyDescent="0.25">
      <c r="G157" s="10"/>
      <c r="H157" s="10"/>
    </row>
    <row r="158" spans="7:8" x14ac:dyDescent="0.25">
      <c r="G158" s="10"/>
      <c r="H158" s="10"/>
    </row>
    <row r="159" spans="7:8" x14ac:dyDescent="0.25">
      <c r="G159" s="10"/>
      <c r="H159" s="10"/>
    </row>
    <row r="160" spans="7:8" x14ac:dyDescent="0.25">
      <c r="G160" s="10"/>
      <c r="H160" s="10"/>
    </row>
    <row r="161" spans="7:8" x14ac:dyDescent="0.25">
      <c r="G161" s="10"/>
      <c r="H161" s="10"/>
    </row>
    <row r="162" spans="7:8" x14ac:dyDescent="0.25">
      <c r="G162" s="10"/>
      <c r="H162" s="10"/>
    </row>
    <row r="163" spans="7:8" x14ac:dyDescent="0.25">
      <c r="G163" s="10"/>
      <c r="H163" s="10"/>
    </row>
    <row r="164" spans="7:8" x14ac:dyDescent="0.25">
      <c r="G164" s="10"/>
      <c r="H164" s="10"/>
    </row>
    <row r="165" spans="7:8" x14ac:dyDescent="0.25">
      <c r="G165" s="10"/>
      <c r="H165" s="10"/>
    </row>
    <row r="166" spans="7:8" x14ac:dyDescent="0.25">
      <c r="G166" s="10"/>
      <c r="H166" s="10"/>
    </row>
    <row r="167" spans="7:8" x14ac:dyDescent="0.25">
      <c r="G167" s="10"/>
      <c r="H167" s="10"/>
    </row>
    <row r="168" spans="7:8" x14ac:dyDescent="0.25">
      <c r="G168" s="10"/>
      <c r="H168" s="10"/>
    </row>
    <row r="169" spans="7:8" x14ac:dyDescent="0.25">
      <c r="G169" s="10"/>
      <c r="H169" s="10"/>
    </row>
    <row r="170" spans="7:8" x14ac:dyDescent="0.25">
      <c r="G170" s="10"/>
      <c r="H170" s="10"/>
    </row>
    <row r="171" spans="7:8" x14ac:dyDescent="0.25">
      <c r="G171" s="10"/>
      <c r="H171" s="10"/>
    </row>
    <row r="172" spans="7:8" x14ac:dyDescent="0.25">
      <c r="G172" s="10"/>
      <c r="H172" s="10"/>
    </row>
    <row r="173" spans="7:8" x14ac:dyDescent="0.25">
      <c r="G173" s="10"/>
      <c r="H173" s="10"/>
    </row>
  </sheetData>
  <mergeCells count="82">
    <mergeCell ref="F3:F6"/>
    <mergeCell ref="F7:F11"/>
    <mergeCell ref="F12:F13"/>
    <mergeCell ref="F14:F17"/>
    <mergeCell ref="F18:F24"/>
    <mergeCell ref="J50:J52"/>
    <mergeCell ref="F25:F29"/>
    <mergeCell ref="F30:F34"/>
    <mergeCell ref="F35:F39"/>
    <mergeCell ref="F40:F43"/>
    <mergeCell ref="J30:J34"/>
    <mergeCell ref="J35:J39"/>
    <mergeCell ref="J40:J43"/>
    <mergeCell ref="J44:J45"/>
    <mergeCell ref="J46:J49"/>
    <mergeCell ref="J25:J29"/>
    <mergeCell ref="A35:A39"/>
    <mergeCell ref="F44:F45"/>
    <mergeCell ref="F46:F49"/>
    <mergeCell ref="F50:F52"/>
    <mergeCell ref="B35:B39"/>
    <mergeCell ref="A40:A43"/>
    <mergeCell ref="B40:B43"/>
    <mergeCell ref="A44:A45"/>
    <mergeCell ref="B44:B45"/>
    <mergeCell ref="A46:A49"/>
    <mergeCell ref="B46:B49"/>
    <mergeCell ref="A50:A52"/>
    <mergeCell ref="B50:B52"/>
    <mergeCell ref="J1:J2"/>
    <mergeCell ref="I1:I2"/>
    <mergeCell ref="A1:A2"/>
    <mergeCell ref="B1:B2"/>
    <mergeCell ref="E1:E2"/>
    <mergeCell ref="F1:F2"/>
    <mergeCell ref="A3:A6"/>
    <mergeCell ref="B3:B6"/>
    <mergeCell ref="A7:A11"/>
    <mergeCell ref="B7:B11"/>
    <mergeCell ref="A12:A13"/>
    <mergeCell ref="B12:B13"/>
    <mergeCell ref="J53:J57"/>
    <mergeCell ref="J58:J59"/>
    <mergeCell ref="J60:J66"/>
    <mergeCell ref="F53:F57"/>
    <mergeCell ref="F58:F59"/>
    <mergeCell ref="F60:F66"/>
    <mergeCell ref="J3:J6"/>
    <mergeCell ref="J7:J11"/>
    <mergeCell ref="J12:J13"/>
    <mergeCell ref="J14:J17"/>
    <mergeCell ref="J18:J24"/>
    <mergeCell ref="A25:A29"/>
    <mergeCell ref="B25:B29"/>
    <mergeCell ref="A30:A34"/>
    <mergeCell ref="B30:B34"/>
    <mergeCell ref="A14:A17"/>
    <mergeCell ref="A18:A24"/>
    <mergeCell ref="B18:B24"/>
    <mergeCell ref="B14:B17"/>
    <mergeCell ref="B53:B57"/>
    <mergeCell ref="A58:A59"/>
    <mergeCell ref="B58:B59"/>
    <mergeCell ref="A60:A66"/>
    <mergeCell ref="B60:B66"/>
    <mergeCell ref="A53:A57"/>
    <mergeCell ref="A76:A80"/>
    <mergeCell ref="B76:B80"/>
    <mergeCell ref="A81:A85"/>
    <mergeCell ref="B81:B85"/>
    <mergeCell ref="J67:J69"/>
    <mergeCell ref="J70:J75"/>
    <mergeCell ref="J76:J80"/>
    <mergeCell ref="J81:J85"/>
    <mergeCell ref="B67:B69"/>
    <mergeCell ref="A67:A69"/>
    <mergeCell ref="A70:A75"/>
    <mergeCell ref="B70:B75"/>
    <mergeCell ref="F67:F69"/>
    <mergeCell ref="F70:F75"/>
    <mergeCell ref="F76:F80"/>
    <mergeCell ref="F81:F8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7477-72CE-4580-9F74-92CCD0DDFBE3}">
  <dimension ref="A1:X92"/>
  <sheetViews>
    <sheetView tabSelected="1" topLeftCell="A73" zoomScale="85" zoomScaleNormal="85" workbookViewId="0">
      <selection activeCell="Q91" sqref="Q91:T92"/>
    </sheetView>
  </sheetViews>
  <sheetFormatPr defaultRowHeight="15" x14ac:dyDescent="0.25"/>
  <cols>
    <col min="3" max="3" width="13.7109375" customWidth="1"/>
    <col min="7" max="7" width="15.28515625" customWidth="1"/>
    <col min="15" max="15" width="18.85546875" bestFit="1" customWidth="1"/>
    <col min="16" max="16" width="16" customWidth="1"/>
    <col min="17" max="17" width="9.7109375" bestFit="1" customWidth="1"/>
    <col min="18" max="18" width="10.7109375" customWidth="1"/>
    <col min="19" max="19" width="12.42578125" customWidth="1"/>
    <col min="20" max="20" width="17.85546875" customWidth="1"/>
  </cols>
  <sheetData>
    <row r="1" spans="1:22" ht="15" customHeight="1" x14ac:dyDescent="0.25">
      <c r="G1" s="209" t="s">
        <v>76</v>
      </c>
      <c r="H1" s="209"/>
      <c r="I1" s="209"/>
      <c r="J1" s="209"/>
      <c r="K1" s="209"/>
      <c r="L1" s="209"/>
      <c r="M1" s="209"/>
      <c r="N1" s="209"/>
      <c r="O1" s="209"/>
      <c r="R1" s="210" t="s">
        <v>71</v>
      </c>
      <c r="S1" s="210"/>
      <c r="T1" s="210"/>
    </row>
    <row r="2" spans="1:22" ht="15" customHeight="1" x14ac:dyDescent="0.25">
      <c r="G2" s="209"/>
      <c r="H2" s="209"/>
      <c r="I2" s="209"/>
      <c r="J2" s="209"/>
      <c r="K2" s="209"/>
      <c r="L2" s="209"/>
      <c r="M2" s="209"/>
      <c r="N2" s="209"/>
      <c r="O2" s="209"/>
      <c r="R2" s="210"/>
      <c r="S2" s="210"/>
      <c r="T2" s="210"/>
    </row>
    <row r="3" spans="1:22" ht="18.75" customHeight="1" x14ac:dyDescent="0.25">
      <c r="A3" s="211" t="s">
        <v>72</v>
      </c>
      <c r="B3" s="211"/>
      <c r="C3" s="211"/>
      <c r="D3" s="211"/>
      <c r="E3" s="211"/>
      <c r="F3" s="211"/>
      <c r="G3" s="211"/>
      <c r="H3" s="211"/>
      <c r="I3" s="211"/>
      <c r="J3" s="211"/>
      <c r="M3" s="211" t="s">
        <v>73</v>
      </c>
      <c r="N3" s="211"/>
      <c r="O3" s="211"/>
      <c r="P3" s="211"/>
      <c r="Q3" s="211"/>
      <c r="R3" s="211"/>
      <c r="S3" s="211"/>
      <c r="T3" s="211"/>
      <c r="U3" s="153"/>
      <c r="V3" s="153"/>
    </row>
    <row r="4" spans="1:22" ht="15.75" thickBot="1" x14ac:dyDescent="0.3"/>
    <row r="5" spans="1:22" ht="15.75" thickBot="1" x14ac:dyDescent="0.3">
      <c r="A5" s="234" t="s">
        <v>21</v>
      </c>
      <c r="B5" s="212" t="s">
        <v>15</v>
      </c>
      <c r="C5" s="113" t="s">
        <v>11</v>
      </c>
      <c r="D5" s="114" t="s">
        <v>12</v>
      </c>
      <c r="E5" s="214" t="s">
        <v>11</v>
      </c>
      <c r="F5" s="212" t="s">
        <v>15</v>
      </c>
      <c r="G5" s="113" t="s">
        <v>13</v>
      </c>
      <c r="H5" s="114" t="s">
        <v>12</v>
      </c>
      <c r="I5" s="214" t="s">
        <v>20</v>
      </c>
      <c r="J5" s="212" t="s">
        <v>19</v>
      </c>
    </row>
    <row r="6" spans="1:22" ht="96" customHeight="1" thickBot="1" x14ac:dyDescent="0.3">
      <c r="A6" s="234"/>
      <c r="B6" s="213"/>
      <c r="C6" s="115" t="s">
        <v>16</v>
      </c>
      <c r="D6" s="116" t="s">
        <v>17</v>
      </c>
      <c r="E6" s="215"/>
      <c r="F6" s="213"/>
      <c r="G6" s="115" t="s">
        <v>70</v>
      </c>
      <c r="H6" s="116" t="s">
        <v>17</v>
      </c>
      <c r="I6" s="215"/>
      <c r="J6" s="213"/>
      <c r="M6" s="235" t="s">
        <v>21</v>
      </c>
      <c r="N6" s="236" t="s">
        <v>22</v>
      </c>
      <c r="O6" s="237" t="s">
        <v>23</v>
      </c>
      <c r="P6" s="237" t="s">
        <v>69</v>
      </c>
      <c r="Q6" s="237" t="s">
        <v>19</v>
      </c>
      <c r="R6" s="237" t="s">
        <v>68</v>
      </c>
      <c r="S6" s="237" t="s">
        <v>26</v>
      </c>
      <c r="T6" s="238" t="s">
        <v>78</v>
      </c>
    </row>
    <row r="7" spans="1:22" ht="15.75" thickBot="1" x14ac:dyDescent="0.3">
      <c r="A7" s="233">
        <v>1</v>
      </c>
      <c r="B7" s="219">
        <v>39</v>
      </c>
      <c r="C7" s="117">
        <v>0.1412844</v>
      </c>
      <c r="D7" s="75">
        <v>0.5</v>
      </c>
      <c r="E7" s="118">
        <f t="shared" ref="E7:E14" si="0">C7*D7</f>
        <v>7.0642200000000002E-2</v>
      </c>
      <c r="F7" s="175">
        <v>39</v>
      </c>
      <c r="G7" s="119">
        <v>0.1412844</v>
      </c>
      <c r="H7" s="21">
        <v>0.5</v>
      </c>
      <c r="I7" s="118">
        <f t="shared" ref="I7:I14" si="1">G7*H7</f>
        <v>7.0642200000000002E-2</v>
      </c>
      <c r="J7" s="204">
        <f>(E7+E8+E9)-(I7+I8+I9)</f>
        <v>0</v>
      </c>
      <c r="M7" s="239">
        <v>1</v>
      </c>
      <c r="N7" s="108">
        <v>39</v>
      </c>
      <c r="O7" s="108" t="s">
        <v>61</v>
      </c>
      <c r="P7" s="108">
        <v>15</v>
      </c>
      <c r="Q7" s="109">
        <v>0</v>
      </c>
      <c r="R7" s="108">
        <v>8</v>
      </c>
      <c r="S7" s="108">
        <v>0.1</v>
      </c>
      <c r="T7" s="240">
        <f>(2*P7)*((Q7*R7)/S7)</f>
        <v>0</v>
      </c>
    </row>
    <row r="8" spans="1:22" ht="15.75" thickBot="1" x14ac:dyDescent="0.3">
      <c r="A8" s="233"/>
      <c r="B8" s="217"/>
      <c r="C8" s="120">
        <v>0.33321649999999997</v>
      </c>
      <c r="D8" s="72">
        <v>0.5</v>
      </c>
      <c r="E8" s="121">
        <f t="shared" si="0"/>
        <v>0.16660824999999999</v>
      </c>
      <c r="F8" s="176"/>
      <c r="G8" s="122">
        <v>0.33321649999999997</v>
      </c>
      <c r="H8" s="83">
        <v>0.5</v>
      </c>
      <c r="I8" s="121">
        <f t="shared" si="1"/>
        <v>0.16660824999999999</v>
      </c>
      <c r="J8" s="205"/>
      <c r="M8" s="239">
        <v>2</v>
      </c>
      <c r="N8" s="108">
        <v>43</v>
      </c>
      <c r="O8" s="108" t="s">
        <v>62</v>
      </c>
      <c r="P8" s="108">
        <v>21</v>
      </c>
      <c r="Q8" s="109">
        <v>0</v>
      </c>
      <c r="R8" s="108">
        <v>8</v>
      </c>
      <c r="S8" s="108">
        <v>0.1</v>
      </c>
      <c r="T8" s="240">
        <f t="shared" ref="T8:T25" si="2">(2*P8)*((Q8*R8)/S8)</f>
        <v>0</v>
      </c>
    </row>
    <row r="9" spans="1:22" ht="15.75" thickBot="1" x14ac:dyDescent="0.3">
      <c r="A9" s="233"/>
      <c r="B9" s="218"/>
      <c r="C9" s="123">
        <v>2.7481000000000002E-2</v>
      </c>
      <c r="D9" s="74">
        <v>2</v>
      </c>
      <c r="E9" s="124">
        <f t="shared" si="0"/>
        <v>5.4962000000000004E-2</v>
      </c>
      <c r="F9" s="177"/>
      <c r="G9" s="125">
        <v>2.7481000000000002E-2</v>
      </c>
      <c r="H9" s="84">
        <v>2</v>
      </c>
      <c r="I9" s="124">
        <f t="shared" si="1"/>
        <v>5.4962000000000004E-2</v>
      </c>
      <c r="J9" s="206"/>
      <c r="M9" s="239">
        <v>3</v>
      </c>
      <c r="N9" s="108">
        <v>50</v>
      </c>
      <c r="O9" s="108" t="s">
        <v>62</v>
      </c>
      <c r="P9" s="108">
        <v>21</v>
      </c>
      <c r="Q9" s="109">
        <v>0</v>
      </c>
      <c r="R9" s="108">
        <v>8</v>
      </c>
      <c r="S9" s="108">
        <v>0.1</v>
      </c>
      <c r="T9" s="240">
        <f t="shared" si="2"/>
        <v>0</v>
      </c>
    </row>
    <row r="10" spans="1:22" ht="15.75" thickBot="1" x14ac:dyDescent="0.3">
      <c r="A10" s="233">
        <v>2</v>
      </c>
      <c r="B10" s="216">
        <v>43</v>
      </c>
      <c r="C10" s="117">
        <v>0.1412844</v>
      </c>
      <c r="D10" s="75">
        <v>0.5</v>
      </c>
      <c r="E10" s="118">
        <f t="shared" si="0"/>
        <v>7.0642200000000002E-2</v>
      </c>
      <c r="F10" s="175">
        <v>43</v>
      </c>
      <c r="G10" s="119">
        <v>0.1412844</v>
      </c>
      <c r="H10" s="21">
        <v>0.5</v>
      </c>
      <c r="I10" s="118">
        <f t="shared" si="1"/>
        <v>7.0642200000000002E-2</v>
      </c>
      <c r="J10" s="204">
        <f>(E10+E11+E12+E13+E14)-(I10+I11+I12+I13+I14)</f>
        <v>0</v>
      </c>
      <c r="M10" s="239">
        <v>4</v>
      </c>
      <c r="N10" s="108" t="s">
        <v>37</v>
      </c>
      <c r="O10" s="108" t="s">
        <v>63</v>
      </c>
      <c r="P10" s="108">
        <v>18</v>
      </c>
      <c r="Q10" s="109">
        <v>0</v>
      </c>
      <c r="R10" s="108">
        <v>8</v>
      </c>
      <c r="S10" s="108">
        <v>0.1</v>
      </c>
      <c r="T10" s="240">
        <f t="shared" si="2"/>
        <v>0</v>
      </c>
    </row>
    <row r="11" spans="1:22" ht="15.75" thickBot="1" x14ac:dyDescent="0.3">
      <c r="A11" s="233"/>
      <c r="B11" s="217"/>
      <c r="C11" s="120">
        <v>0.23721310000000001</v>
      </c>
      <c r="D11" s="72">
        <v>0.5</v>
      </c>
      <c r="E11" s="121">
        <f t="shared" si="0"/>
        <v>0.11860655000000001</v>
      </c>
      <c r="F11" s="176"/>
      <c r="G11" s="122">
        <v>0.23721310000000001</v>
      </c>
      <c r="H11" s="26">
        <v>0.5</v>
      </c>
      <c r="I11" s="121">
        <f t="shared" si="1"/>
        <v>0.11860655000000001</v>
      </c>
      <c r="J11" s="205"/>
      <c r="M11" s="241">
        <v>5</v>
      </c>
      <c r="N11" s="111" t="s">
        <v>0</v>
      </c>
      <c r="O11" s="111" t="s">
        <v>64</v>
      </c>
      <c r="P11" s="111">
        <v>17</v>
      </c>
      <c r="Q11" s="112">
        <v>0.10287800000000002</v>
      </c>
      <c r="R11" s="111">
        <v>8</v>
      </c>
      <c r="S11" s="111">
        <v>0.1</v>
      </c>
      <c r="T11" s="242">
        <f t="shared" si="2"/>
        <v>279.82816000000008</v>
      </c>
    </row>
    <row r="12" spans="1:22" ht="15.75" thickBot="1" x14ac:dyDescent="0.3">
      <c r="A12" s="233"/>
      <c r="B12" s="217"/>
      <c r="C12" s="126">
        <v>0.55595889999999992</v>
      </c>
      <c r="D12" s="81">
        <v>0.7</v>
      </c>
      <c r="E12" s="121">
        <f t="shared" si="0"/>
        <v>0.38917122999999992</v>
      </c>
      <c r="F12" s="176"/>
      <c r="G12" s="127">
        <v>0.55595889999999992</v>
      </c>
      <c r="H12" s="30">
        <v>0.7</v>
      </c>
      <c r="I12" s="121">
        <f t="shared" si="1"/>
        <v>0.38917122999999992</v>
      </c>
      <c r="J12" s="205"/>
      <c r="M12" s="239">
        <v>6</v>
      </c>
      <c r="N12" s="108" t="s">
        <v>6</v>
      </c>
      <c r="O12" s="108" t="s">
        <v>65</v>
      </c>
      <c r="P12" s="108">
        <v>18</v>
      </c>
      <c r="Q12" s="109">
        <v>0</v>
      </c>
      <c r="R12" s="108">
        <v>8</v>
      </c>
      <c r="S12" s="108">
        <v>0.1</v>
      </c>
      <c r="T12" s="240">
        <f t="shared" si="2"/>
        <v>0</v>
      </c>
    </row>
    <row r="13" spans="1:22" ht="15.75" thickBot="1" x14ac:dyDescent="0.3">
      <c r="A13" s="233"/>
      <c r="B13" s="217"/>
      <c r="C13" s="128">
        <v>0.37486450000000004</v>
      </c>
      <c r="D13" s="82">
        <v>1</v>
      </c>
      <c r="E13" s="121">
        <f t="shared" si="0"/>
        <v>0.37486450000000004</v>
      </c>
      <c r="F13" s="176"/>
      <c r="G13" s="129">
        <v>0.37486450000000004</v>
      </c>
      <c r="H13" s="79">
        <v>1</v>
      </c>
      <c r="I13" s="121">
        <f t="shared" si="1"/>
        <v>0.37486450000000004</v>
      </c>
      <c r="J13" s="205"/>
      <c r="M13" s="239">
        <v>7</v>
      </c>
      <c r="N13" s="108" t="s">
        <v>7</v>
      </c>
      <c r="O13" s="108" t="s">
        <v>64</v>
      </c>
      <c r="P13" s="108">
        <v>17</v>
      </c>
      <c r="Q13" s="109">
        <v>0</v>
      </c>
      <c r="R13" s="108">
        <v>8</v>
      </c>
      <c r="S13" s="108">
        <v>0.1</v>
      </c>
      <c r="T13" s="240">
        <f t="shared" si="2"/>
        <v>0</v>
      </c>
    </row>
    <row r="14" spans="1:22" ht="15.75" thickBot="1" x14ac:dyDescent="0.3">
      <c r="A14" s="233"/>
      <c r="B14" s="218"/>
      <c r="C14" s="123">
        <v>5.6892699999999997E-2</v>
      </c>
      <c r="D14" s="74">
        <v>2</v>
      </c>
      <c r="E14" s="124">
        <f t="shared" si="0"/>
        <v>0.11378539999999999</v>
      </c>
      <c r="F14" s="177"/>
      <c r="G14" s="125">
        <v>5.6892699999999997E-2</v>
      </c>
      <c r="H14" s="34">
        <v>2</v>
      </c>
      <c r="I14" s="124">
        <f t="shared" si="1"/>
        <v>0.11378539999999999</v>
      </c>
      <c r="J14" s="206"/>
      <c r="M14" s="239">
        <v>8</v>
      </c>
      <c r="N14" s="108" t="s">
        <v>1</v>
      </c>
      <c r="O14" s="108" t="s">
        <v>63</v>
      </c>
      <c r="P14" s="108">
        <v>18</v>
      </c>
      <c r="Q14" s="109">
        <v>0</v>
      </c>
      <c r="R14" s="108">
        <v>8</v>
      </c>
      <c r="S14" s="108">
        <v>0.1</v>
      </c>
      <c r="T14" s="240">
        <f t="shared" si="2"/>
        <v>0</v>
      </c>
    </row>
    <row r="15" spans="1:22" ht="15.75" thickBot="1" x14ac:dyDescent="0.3">
      <c r="A15" s="233">
        <v>3</v>
      </c>
      <c r="B15" s="216">
        <v>50</v>
      </c>
      <c r="C15" s="117">
        <v>0.1412844</v>
      </c>
      <c r="D15" s="18">
        <v>0.5</v>
      </c>
      <c r="E15" s="118">
        <f>C15*D15</f>
        <v>7.0642200000000002E-2</v>
      </c>
      <c r="F15" s="175">
        <v>50</v>
      </c>
      <c r="G15" s="119">
        <v>0.1412844</v>
      </c>
      <c r="H15" s="21">
        <v>0.5</v>
      </c>
      <c r="I15" s="118">
        <f>G15*H15</f>
        <v>7.0642200000000002E-2</v>
      </c>
      <c r="J15" s="204">
        <f>(E15+E16+E17+E18)-(I15+I16+I17+I18)</f>
        <v>0</v>
      </c>
      <c r="M15" s="241">
        <v>9</v>
      </c>
      <c r="N15" s="111" t="s">
        <v>41</v>
      </c>
      <c r="O15" s="111" t="s">
        <v>62</v>
      </c>
      <c r="P15" s="111">
        <v>21</v>
      </c>
      <c r="Q15" s="112">
        <v>0.16500620999999982</v>
      </c>
      <c r="R15" s="111">
        <v>8</v>
      </c>
      <c r="S15" s="111">
        <v>0.1</v>
      </c>
      <c r="T15" s="242">
        <f t="shared" si="2"/>
        <v>554.42086559999939</v>
      </c>
    </row>
    <row r="16" spans="1:22" ht="15.75" thickBot="1" x14ac:dyDescent="0.3">
      <c r="A16" s="233"/>
      <c r="B16" s="217"/>
      <c r="C16" s="120">
        <v>0.23721310000000001</v>
      </c>
      <c r="D16" s="23">
        <v>0.5</v>
      </c>
      <c r="E16" s="121">
        <f t="shared" ref="E16:E42" si="3">C16*D16</f>
        <v>0.11860655000000001</v>
      </c>
      <c r="F16" s="176"/>
      <c r="G16" s="122">
        <v>0.23721310000000001</v>
      </c>
      <c r="H16" s="26">
        <v>0.5</v>
      </c>
      <c r="I16" s="121">
        <f t="shared" ref="I16:I68" si="4">G16*H16</f>
        <v>0.11860655000000001</v>
      </c>
      <c r="J16" s="205"/>
      <c r="M16" s="239">
        <v>10</v>
      </c>
      <c r="N16" s="108" t="s">
        <v>5</v>
      </c>
      <c r="O16" s="108" t="s">
        <v>62</v>
      </c>
      <c r="P16" s="108">
        <v>21</v>
      </c>
      <c r="Q16" s="109">
        <v>0</v>
      </c>
      <c r="R16" s="108">
        <v>8</v>
      </c>
      <c r="S16" s="108">
        <v>0.1</v>
      </c>
      <c r="T16" s="240">
        <f t="shared" si="2"/>
        <v>0</v>
      </c>
    </row>
    <row r="17" spans="1:20" ht="15.75" thickBot="1" x14ac:dyDescent="0.3">
      <c r="A17" s="233"/>
      <c r="B17" s="217"/>
      <c r="C17" s="126">
        <v>0.81079489999999999</v>
      </c>
      <c r="D17" s="28">
        <v>0.7</v>
      </c>
      <c r="E17" s="121">
        <f t="shared" si="3"/>
        <v>0.56755643</v>
      </c>
      <c r="F17" s="176"/>
      <c r="G17" s="127">
        <v>0.81079489999999999</v>
      </c>
      <c r="H17" s="30">
        <v>0.7</v>
      </c>
      <c r="I17" s="121">
        <f t="shared" si="4"/>
        <v>0.56755643</v>
      </c>
      <c r="J17" s="205"/>
      <c r="M17" s="239">
        <v>11</v>
      </c>
      <c r="N17" s="108" t="s">
        <v>8</v>
      </c>
      <c r="O17" s="108" t="s">
        <v>66</v>
      </c>
      <c r="P17" s="108">
        <v>16</v>
      </c>
      <c r="Q17" s="109">
        <v>0</v>
      </c>
      <c r="R17" s="108">
        <v>8</v>
      </c>
      <c r="S17" s="108">
        <v>0.1</v>
      </c>
      <c r="T17" s="240">
        <f t="shared" si="2"/>
        <v>0</v>
      </c>
    </row>
    <row r="18" spans="1:20" ht="15.75" thickBot="1" x14ac:dyDescent="0.3">
      <c r="A18" s="233"/>
      <c r="B18" s="218"/>
      <c r="C18" s="123">
        <v>0.19275600000000001</v>
      </c>
      <c r="D18" s="31">
        <v>2</v>
      </c>
      <c r="E18" s="124">
        <f t="shared" si="3"/>
        <v>0.38551200000000002</v>
      </c>
      <c r="F18" s="177"/>
      <c r="G18" s="123">
        <v>0.19275600000000001</v>
      </c>
      <c r="H18" s="34">
        <v>2</v>
      </c>
      <c r="I18" s="124">
        <f t="shared" si="4"/>
        <v>0.38551200000000002</v>
      </c>
      <c r="J18" s="206"/>
      <c r="M18" s="239">
        <v>12</v>
      </c>
      <c r="N18" s="108">
        <v>79</v>
      </c>
      <c r="O18" s="108" t="s">
        <v>62</v>
      </c>
      <c r="P18" s="108">
        <v>21</v>
      </c>
      <c r="Q18" s="109">
        <v>0</v>
      </c>
      <c r="R18" s="108">
        <v>8</v>
      </c>
      <c r="S18" s="108">
        <v>0.1</v>
      </c>
      <c r="T18" s="240">
        <f t="shared" si="2"/>
        <v>0</v>
      </c>
    </row>
    <row r="19" spans="1:20" ht="15.75" thickBot="1" x14ac:dyDescent="0.3">
      <c r="A19" s="233">
        <v>4</v>
      </c>
      <c r="B19" s="216" t="s">
        <v>37</v>
      </c>
      <c r="C19" s="117">
        <v>0.1412844</v>
      </c>
      <c r="D19" s="75">
        <v>0.5</v>
      </c>
      <c r="E19" s="118">
        <f t="shared" si="3"/>
        <v>7.0642200000000002E-2</v>
      </c>
      <c r="F19" s="175" t="s">
        <v>38</v>
      </c>
      <c r="G19" s="119">
        <v>0.1412844</v>
      </c>
      <c r="H19" s="21">
        <v>0.5</v>
      </c>
      <c r="I19" s="118">
        <f t="shared" si="4"/>
        <v>7.0642200000000002E-2</v>
      </c>
      <c r="J19" s="204">
        <f>(E19+E20+E21+E22)-(I19+I20+I21+I22)</f>
        <v>0</v>
      </c>
      <c r="M19" s="241">
        <v>13</v>
      </c>
      <c r="N19" s="111" t="s">
        <v>35</v>
      </c>
      <c r="O19" s="111" t="s">
        <v>63</v>
      </c>
      <c r="P19" s="111">
        <v>18</v>
      </c>
      <c r="Q19" s="112">
        <v>0.16164520999999987</v>
      </c>
      <c r="R19" s="111">
        <v>8</v>
      </c>
      <c r="S19" s="111">
        <v>0.1</v>
      </c>
      <c r="T19" s="242">
        <f t="shared" si="2"/>
        <v>465.53820479999962</v>
      </c>
    </row>
    <row r="20" spans="1:20" ht="15.75" thickBot="1" x14ac:dyDescent="0.3">
      <c r="A20" s="233"/>
      <c r="B20" s="217"/>
      <c r="C20" s="120">
        <v>0.23721310000000001</v>
      </c>
      <c r="D20" s="72">
        <v>0.5</v>
      </c>
      <c r="E20" s="121">
        <f t="shared" si="3"/>
        <v>0.11860655000000001</v>
      </c>
      <c r="F20" s="176"/>
      <c r="G20" s="122">
        <v>0.23721310000000001</v>
      </c>
      <c r="H20" s="26">
        <v>0.5</v>
      </c>
      <c r="I20" s="121">
        <f t="shared" si="4"/>
        <v>0.11860655000000001</v>
      </c>
      <c r="J20" s="205"/>
      <c r="M20" s="239">
        <v>14</v>
      </c>
      <c r="N20" s="110" t="s">
        <v>2</v>
      </c>
      <c r="O20" s="108" t="s">
        <v>45</v>
      </c>
      <c r="P20" s="108">
        <v>7</v>
      </c>
      <c r="Q20" s="109">
        <v>0</v>
      </c>
      <c r="R20" s="108">
        <v>8</v>
      </c>
      <c r="S20" s="108">
        <v>0.1</v>
      </c>
      <c r="T20" s="240">
        <f t="shared" si="2"/>
        <v>0</v>
      </c>
    </row>
    <row r="21" spans="1:20" ht="15.75" thickBot="1" x14ac:dyDescent="0.3">
      <c r="A21" s="233"/>
      <c r="B21" s="217"/>
      <c r="C21" s="126">
        <v>0.46903069999999997</v>
      </c>
      <c r="D21" s="73">
        <v>0.7</v>
      </c>
      <c r="E21" s="121">
        <f t="shared" si="3"/>
        <v>0.32832148999999994</v>
      </c>
      <c r="F21" s="176"/>
      <c r="G21" s="127">
        <v>0.46903069999999997</v>
      </c>
      <c r="H21" s="30">
        <v>0.7</v>
      </c>
      <c r="I21" s="121">
        <f t="shared" si="4"/>
        <v>0.32832148999999994</v>
      </c>
      <c r="J21" s="205"/>
      <c r="M21" s="241">
        <v>15</v>
      </c>
      <c r="N21" s="111" t="s">
        <v>43</v>
      </c>
      <c r="O21" s="111" t="s">
        <v>63</v>
      </c>
      <c r="P21" s="111">
        <v>18</v>
      </c>
      <c r="Q21" s="112">
        <v>0.59077407999999987</v>
      </c>
      <c r="R21" s="111">
        <v>8</v>
      </c>
      <c r="S21" s="111">
        <v>0.1</v>
      </c>
      <c r="T21" s="242">
        <f t="shared" si="2"/>
        <v>1701.4293503999995</v>
      </c>
    </row>
    <row r="22" spans="1:20" ht="15.75" thickBot="1" x14ac:dyDescent="0.3">
      <c r="A22" s="233"/>
      <c r="B22" s="218"/>
      <c r="C22" s="123">
        <v>4.9820900000000001E-2</v>
      </c>
      <c r="D22" s="74">
        <v>2</v>
      </c>
      <c r="E22" s="124">
        <f t="shared" si="3"/>
        <v>9.9641800000000003E-2</v>
      </c>
      <c r="F22" s="177"/>
      <c r="G22" s="125">
        <v>4.9820900000000001E-2</v>
      </c>
      <c r="H22" s="34">
        <v>2</v>
      </c>
      <c r="I22" s="124">
        <f t="shared" si="4"/>
        <v>9.9641800000000003E-2</v>
      </c>
      <c r="J22" s="206"/>
      <c r="M22" s="241">
        <v>16</v>
      </c>
      <c r="N22" s="111" t="s">
        <v>39</v>
      </c>
      <c r="O22" s="111" t="s">
        <v>45</v>
      </c>
      <c r="P22" s="111">
        <v>7</v>
      </c>
      <c r="Q22" s="112">
        <v>2.6519131399999996</v>
      </c>
      <c r="R22" s="111">
        <v>8</v>
      </c>
      <c r="S22" s="111">
        <v>0.1</v>
      </c>
      <c r="T22" s="242">
        <f t="shared" si="2"/>
        <v>2970.1427167999996</v>
      </c>
    </row>
    <row r="23" spans="1:20" ht="15.75" thickBot="1" x14ac:dyDescent="0.3">
      <c r="A23" s="233">
        <v>5</v>
      </c>
      <c r="B23" s="220" t="s">
        <v>0</v>
      </c>
      <c r="C23" s="130">
        <v>0.1412844</v>
      </c>
      <c r="D23" s="36">
        <v>0.5</v>
      </c>
      <c r="E23" s="131">
        <f t="shared" si="3"/>
        <v>7.0642200000000002E-2</v>
      </c>
      <c r="F23" s="194" t="s">
        <v>34</v>
      </c>
      <c r="G23" s="130">
        <v>0.1412844</v>
      </c>
      <c r="H23" s="36">
        <v>0.5</v>
      </c>
      <c r="I23" s="131">
        <f t="shared" si="4"/>
        <v>7.0642200000000002E-2</v>
      </c>
      <c r="J23" s="223">
        <f>(SUM(E23:E27)-(SUM(I23:I27)))</f>
        <v>0.10287800000000002</v>
      </c>
      <c r="M23" s="239">
        <v>17</v>
      </c>
      <c r="N23" s="108" t="s">
        <v>10</v>
      </c>
      <c r="O23" s="108" t="s">
        <v>67</v>
      </c>
      <c r="P23" s="108">
        <v>17</v>
      </c>
      <c r="Q23" s="109">
        <v>0</v>
      </c>
      <c r="R23" s="108">
        <v>8</v>
      </c>
      <c r="S23" s="108">
        <v>0.1</v>
      </c>
      <c r="T23" s="240">
        <f t="shared" si="2"/>
        <v>0</v>
      </c>
    </row>
    <row r="24" spans="1:20" ht="15.75" thickBot="1" x14ac:dyDescent="0.3">
      <c r="A24" s="233"/>
      <c r="B24" s="221"/>
      <c r="C24" s="132">
        <v>0.23721310000000001</v>
      </c>
      <c r="D24" s="39">
        <v>0.5</v>
      </c>
      <c r="E24" s="133">
        <f t="shared" si="3"/>
        <v>0.11860655000000001</v>
      </c>
      <c r="F24" s="195"/>
      <c r="G24" s="132">
        <v>0.23721310000000001</v>
      </c>
      <c r="H24" s="39">
        <v>0.5</v>
      </c>
      <c r="I24" s="133">
        <f t="shared" si="4"/>
        <v>0.11860655000000001</v>
      </c>
      <c r="J24" s="224"/>
      <c r="M24" s="239">
        <v>18</v>
      </c>
      <c r="N24" s="108" t="s">
        <v>9</v>
      </c>
      <c r="O24" s="108" t="s">
        <v>62</v>
      </c>
      <c r="P24" s="108">
        <v>21</v>
      </c>
      <c r="Q24" s="109">
        <v>0</v>
      </c>
      <c r="R24" s="108">
        <v>8</v>
      </c>
      <c r="S24" s="108">
        <v>0.1</v>
      </c>
      <c r="T24" s="240">
        <f t="shared" si="2"/>
        <v>0</v>
      </c>
    </row>
    <row r="25" spans="1:20" ht="15.75" thickBot="1" x14ac:dyDescent="0.3">
      <c r="A25" s="233"/>
      <c r="B25" s="221"/>
      <c r="C25" s="134">
        <v>0.18462989999999999</v>
      </c>
      <c r="D25" s="42">
        <v>0.7</v>
      </c>
      <c r="E25" s="133">
        <f t="shared" si="3"/>
        <v>0.12924092999999998</v>
      </c>
      <c r="F25" s="195"/>
      <c r="G25" s="134">
        <v>0.18462989999999999</v>
      </c>
      <c r="H25" s="42">
        <v>0.7</v>
      </c>
      <c r="I25" s="133">
        <f t="shared" si="4"/>
        <v>0.12924092999999998</v>
      </c>
      <c r="J25" s="224"/>
      <c r="M25" s="243">
        <v>19</v>
      </c>
      <c r="N25" s="244" t="s">
        <v>3</v>
      </c>
      <c r="O25" s="244" t="s">
        <v>45</v>
      </c>
      <c r="P25" s="244">
        <v>7</v>
      </c>
      <c r="Q25" s="245">
        <v>0</v>
      </c>
      <c r="R25" s="244">
        <v>8</v>
      </c>
      <c r="S25" s="244">
        <v>0.1</v>
      </c>
      <c r="T25" s="246">
        <f t="shared" si="2"/>
        <v>0</v>
      </c>
    </row>
    <row r="26" spans="1:20" ht="15.75" thickBot="1" x14ac:dyDescent="0.3">
      <c r="A26" s="233"/>
      <c r="B26" s="221"/>
      <c r="C26" s="135">
        <v>0.1846459</v>
      </c>
      <c r="D26" s="44">
        <v>1</v>
      </c>
      <c r="E26" s="133">
        <f t="shared" si="3"/>
        <v>0.1846459</v>
      </c>
      <c r="F26" s="195"/>
      <c r="G26" s="135">
        <v>0.1846459</v>
      </c>
      <c r="H26" s="44">
        <v>1</v>
      </c>
      <c r="I26" s="133">
        <f t="shared" si="4"/>
        <v>0.1846459</v>
      </c>
      <c r="J26" s="224"/>
      <c r="S26" s="247" t="s">
        <v>77</v>
      </c>
      <c r="T26" s="248">
        <f>SUM(T7:T25)</f>
        <v>5971.3592975999982</v>
      </c>
    </row>
    <row r="27" spans="1:20" ht="15.75" thickBot="1" x14ac:dyDescent="0.3">
      <c r="A27" s="233"/>
      <c r="B27" s="222"/>
      <c r="C27" s="136">
        <v>0.13062299999999999</v>
      </c>
      <c r="D27" s="45">
        <v>2</v>
      </c>
      <c r="E27" s="137">
        <f t="shared" si="3"/>
        <v>0.26124599999999998</v>
      </c>
      <c r="F27" s="196"/>
      <c r="G27" s="136">
        <v>7.9184000000000004E-2</v>
      </c>
      <c r="H27" s="45">
        <v>2</v>
      </c>
      <c r="I27" s="137">
        <f t="shared" si="4"/>
        <v>0.15836800000000001</v>
      </c>
      <c r="J27" s="225"/>
    </row>
    <row r="28" spans="1:20" ht="15.75" thickBot="1" x14ac:dyDescent="0.3">
      <c r="A28" s="233">
        <v>6</v>
      </c>
      <c r="B28" s="216" t="s">
        <v>6</v>
      </c>
      <c r="C28" s="117">
        <v>0.1412844</v>
      </c>
      <c r="D28" s="75">
        <v>0.5</v>
      </c>
      <c r="E28" s="118">
        <f t="shared" si="3"/>
        <v>7.0642200000000002E-2</v>
      </c>
      <c r="F28" s="175" t="s">
        <v>6</v>
      </c>
      <c r="G28" s="119">
        <v>0.1412844</v>
      </c>
      <c r="H28" s="21">
        <v>0.5</v>
      </c>
      <c r="I28" s="118">
        <f t="shared" si="4"/>
        <v>7.0642200000000002E-2</v>
      </c>
      <c r="J28" s="204">
        <f>(SUM(E28:E32)-(SUM(I28:I32)))</f>
        <v>0</v>
      </c>
    </row>
    <row r="29" spans="1:20" ht="15.75" thickBot="1" x14ac:dyDescent="0.3">
      <c r="A29" s="233"/>
      <c r="B29" s="217"/>
      <c r="C29" s="120">
        <v>0.27321309999999999</v>
      </c>
      <c r="D29" s="72">
        <v>0.5</v>
      </c>
      <c r="E29" s="121">
        <f t="shared" si="3"/>
        <v>0.13660654999999999</v>
      </c>
      <c r="F29" s="176"/>
      <c r="G29" s="122">
        <v>0.27321309999999999</v>
      </c>
      <c r="H29" s="83">
        <v>0.5</v>
      </c>
      <c r="I29" s="121">
        <f t="shared" si="4"/>
        <v>0.13660654999999999</v>
      </c>
      <c r="J29" s="205"/>
    </row>
    <row r="30" spans="1:20" ht="15.75" thickBot="1" x14ac:dyDescent="0.3">
      <c r="A30" s="233"/>
      <c r="B30" s="217"/>
      <c r="C30" s="126">
        <v>0.18462989999999999</v>
      </c>
      <c r="D30" s="73">
        <v>0.7</v>
      </c>
      <c r="E30" s="121">
        <f t="shared" si="3"/>
        <v>0.12924092999999998</v>
      </c>
      <c r="F30" s="176"/>
      <c r="G30" s="127">
        <v>0.18462989999999999</v>
      </c>
      <c r="H30" s="85">
        <v>0.7</v>
      </c>
      <c r="I30" s="121">
        <f t="shared" si="4"/>
        <v>0.12924092999999998</v>
      </c>
      <c r="J30" s="205"/>
    </row>
    <row r="31" spans="1:20" ht="15.75" thickBot="1" x14ac:dyDescent="0.3">
      <c r="A31" s="233"/>
      <c r="B31" s="217"/>
      <c r="C31" s="138">
        <v>0.25504130000000003</v>
      </c>
      <c r="D31" s="77">
        <v>1</v>
      </c>
      <c r="E31" s="121">
        <f t="shared" si="3"/>
        <v>0.25504130000000003</v>
      </c>
      <c r="F31" s="176"/>
      <c r="G31" s="129">
        <v>0.25504130000000003</v>
      </c>
      <c r="H31" s="87">
        <v>1</v>
      </c>
      <c r="I31" s="121">
        <f t="shared" si="4"/>
        <v>0.25504130000000003</v>
      </c>
      <c r="J31" s="205"/>
    </row>
    <row r="32" spans="1:20" ht="15.75" thickBot="1" x14ac:dyDescent="0.3">
      <c r="A32" s="233"/>
      <c r="B32" s="218"/>
      <c r="C32" s="123">
        <v>2.3436100000000001E-2</v>
      </c>
      <c r="D32" s="74">
        <v>2</v>
      </c>
      <c r="E32" s="124">
        <f t="shared" si="3"/>
        <v>4.6872200000000003E-2</v>
      </c>
      <c r="F32" s="177"/>
      <c r="G32" s="125">
        <v>2.3436100000000001E-2</v>
      </c>
      <c r="H32" s="84">
        <v>2</v>
      </c>
      <c r="I32" s="124">
        <f t="shared" si="4"/>
        <v>4.6872200000000003E-2</v>
      </c>
      <c r="J32" s="206"/>
    </row>
    <row r="33" spans="1:10" ht="15.75" thickBot="1" x14ac:dyDescent="0.3">
      <c r="A33" s="233">
        <v>7</v>
      </c>
      <c r="B33" s="216" t="s">
        <v>7</v>
      </c>
      <c r="C33" s="117">
        <v>0.15341480000000002</v>
      </c>
      <c r="D33" s="18">
        <v>0.5</v>
      </c>
      <c r="E33" s="118">
        <f t="shared" si="3"/>
        <v>7.6707400000000009E-2</v>
      </c>
      <c r="F33" s="175" t="s">
        <v>7</v>
      </c>
      <c r="G33" s="119">
        <v>0.15341480000000002</v>
      </c>
      <c r="H33" s="21">
        <v>0.5</v>
      </c>
      <c r="I33" s="118">
        <f t="shared" si="4"/>
        <v>7.6707400000000009E-2</v>
      </c>
      <c r="J33" s="204">
        <f>(SUM(E33:E34)-(SUM(I33:I34)))</f>
        <v>0</v>
      </c>
    </row>
    <row r="34" spans="1:10" ht="15.75" thickBot="1" x14ac:dyDescent="0.3">
      <c r="A34" s="233"/>
      <c r="B34" s="218"/>
      <c r="C34" s="123">
        <v>0.12271550000000001</v>
      </c>
      <c r="D34" s="74">
        <v>2</v>
      </c>
      <c r="E34" s="124">
        <f t="shared" si="3"/>
        <v>0.24543100000000001</v>
      </c>
      <c r="F34" s="177"/>
      <c r="G34" s="125">
        <v>0.12271550000000001</v>
      </c>
      <c r="H34" s="84">
        <v>2</v>
      </c>
      <c r="I34" s="124">
        <f t="shared" si="4"/>
        <v>0.24543100000000001</v>
      </c>
      <c r="J34" s="206"/>
    </row>
    <row r="35" spans="1:10" ht="15.75" thickBot="1" x14ac:dyDescent="0.3">
      <c r="A35" s="233">
        <v>8</v>
      </c>
      <c r="B35" s="216" t="s">
        <v>1</v>
      </c>
      <c r="C35" s="117">
        <v>0.27503670000000002</v>
      </c>
      <c r="D35" s="47">
        <v>0.5</v>
      </c>
      <c r="E35" s="118">
        <f t="shared" si="3"/>
        <v>0.13751835000000001</v>
      </c>
      <c r="F35" s="175" t="s">
        <v>1</v>
      </c>
      <c r="G35" s="119">
        <v>0.27503670000000002</v>
      </c>
      <c r="H35" s="48">
        <v>0.5</v>
      </c>
      <c r="I35" s="118">
        <f t="shared" si="4"/>
        <v>0.13751835000000001</v>
      </c>
      <c r="J35" s="204">
        <f>(E35+E36)-(I35+I36)</f>
        <v>0</v>
      </c>
    </row>
    <row r="36" spans="1:10" ht="15.75" thickBot="1" x14ac:dyDescent="0.3">
      <c r="A36" s="233"/>
      <c r="B36" s="218"/>
      <c r="C36" s="123">
        <v>9.0046000000000001E-2</v>
      </c>
      <c r="D36" s="31">
        <v>2</v>
      </c>
      <c r="E36" s="124">
        <f t="shared" si="3"/>
        <v>0.180092</v>
      </c>
      <c r="F36" s="177"/>
      <c r="G36" s="125">
        <v>9.0046000000000001E-2</v>
      </c>
      <c r="H36" s="34">
        <v>2</v>
      </c>
      <c r="I36" s="124">
        <f t="shared" si="4"/>
        <v>0.180092</v>
      </c>
      <c r="J36" s="206"/>
    </row>
    <row r="37" spans="1:10" ht="15.75" thickBot="1" x14ac:dyDescent="0.3">
      <c r="A37" s="233">
        <v>9</v>
      </c>
      <c r="B37" s="226" t="s">
        <v>41</v>
      </c>
      <c r="C37" s="130">
        <v>0.1412844</v>
      </c>
      <c r="D37" s="54">
        <v>0.5</v>
      </c>
      <c r="E37" s="131">
        <f t="shared" si="3"/>
        <v>7.0642200000000002E-2</v>
      </c>
      <c r="F37" s="180" t="s">
        <v>42</v>
      </c>
      <c r="G37" s="130">
        <v>0.1412844</v>
      </c>
      <c r="H37" s="36">
        <v>0.5</v>
      </c>
      <c r="I37" s="131">
        <f t="shared" si="4"/>
        <v>7.0642200000000002E-2</v>
      </c>
      <c r="J37" s="223">
        <f>(SUM(E37:E42)-(SUM(I37:I43)))</f>
        <v>0.16500620999999982</v>
      </c>
    </row>
    <row r="38" spans="1:10" ht="15.75" thickBot="1" x14ac:dyDescent="0.3">
      <c r="A38" s="233"/>
      <c r="B38" s="227"/>
      <c r="C38" s="132">
        <v>0.23721310000000001</v>
      </c>
      <c r="D38" s="56">
        <v>0.5</v>
      </c>
      <c r="E38" s="133">
        <f t="shared" si="3"/>
        <v>0.11860655000000001</v>
      </c>
      <c r="F38" s="181"/>
      <c r="G38" s="132">
        <v>0.23721310000000001</v>
      </c>
      <c r="H38" s="57">
        <v>0.5</v>
      </c>
      <c r="I38" s="133">
        <f t="shared" si="4"/>
        <v>0.11860655000000001</v>
      </c>
      <c r="J38" s="224"/>
    </row>
    <row r="39" spans="1:10" ht="15.75" thickBot="1" x14ac:dyDescent="0.3">
      <c r="A39" s="233"/>
      <c r="B39" s="227"/>
      <c r="C39" s="134">
        <v>0.84384510000000001</v>
      </c>
      <c r="D39" s="59">
        <v>0.7</v>
      </c>
      <c r="E39" s="133">
        <f t="shared" si="3"/>
        <v>0.59069156999999994</v>
      </c>
      <c r="F39" s="181"/>
      <c r="G39" s="134">
        <v>0.18462989999999999</v>
      </c>
      <c r="H39" s="60">
        <v>0.7</v>
      </c>
      <c r="I39" s="133">
        <f t="shared" si="4"/>
        <v>0.12924092999999998</v>
      </c>
      <c r="J39" s="224"/>
    </row>
    <row r="40" spans="1:10" ht="15.75" thickBot="1" x14ac:dyDescent="0.3">
      <c r="A40" s="233"/>
      <c r="B40" s="227"/>
      <c r="C40" s="135">
        <v>0.27709060000000002</v>
      </c>
      <c r="D40" s="62">
        <v>1</v>
      </c>
      <c r="E40" s="133">
        <f t="shared" si="3"/>
        <v>0.27709060000000002</v>
      </c>
      <c r="F40" s="181"/>
      <c r="G40" s="135">
        <v>0.25260310000000002</v>
      </c>
      <c r="H40" s="63">
        <v>1</v>
      </c>
      <c r="I40" s="133">
        <f t="shared" si="4"/>
        <v>0.25260310000000002</v>
      </c>
      <c r="J40" s="224"/>
    </row>
    <row r="41" spans="1:10" ht="15.75" thickBot="1" x14ac:dyDescent="0.3">
      <c r="A41" s="233"/>
      <c r="B41" s="227"/>
      <c r="C41" s="134">
        <f>80.5391/1000</f>
        <v>8.0539100000000002E-2</v>
      </c>
      <c r="D41" s="60">
        <v>0.7</v>
      </c>
      <c r="E41" s="133">
        <f t="shared" si="3"/>
        <v>5.6377369999999996E-2</v>
      </c>
      <c r="F41" s="181"/>
      <c r="G41" s="135">
        <v>0.171018</v>
      </c>
      <c r="H41" s="63">
        <v>1</v>
      </c>
      <c r="I41" s="133">
        <f t="shared" si="4"/>
        <v>0.171018</v>
      </c>
      <c r="J41" s="224"/>
    </row>
    <row r="42" spans="1:10" ht="15.75" thickBot="1" x14ac:dyDescent="0.3">
      <c r="A42" s="233"/>
      <c r="B42" s="227"/>
      <c r="C42" s="139">
        <v>4.1997399999999997E-2</v>
      </c>
      <c r="D42" s="88">
        <v>2</v>
      </c>
      <c r="E42" s="133">
        <f t="shared" si="3"/>
        <v>8.3994799999999994E-2</v>
      </c>
      <c r="F42" s="181"/>
      <c r="G42" s="135">
        <v>7.48201E-2</v>
      </c>
      <c r="H42" s="63">
        <v>1</v>
      </c>
      <c r="I42" s="133">
        <f t="shared" si="4"/>
        <v>7.48201E-2</v>
      </c>
      <c r="J42" s="224"/>
    </row>
    <row r="43" spans="1:10" ht="15.75" thickBot="1" x14ac:dyDescent="0.3">
      <c r="A43" s="233"/>
      <c r="B43" s="228"/>
      <c r="C43" s="136"/>
      <c r="D43" s="66"/>
      <c r="E43" s="137"/>
      <c r="F43" s="182"/>
      <c r="G43" s="136">
        <v>0.10773300000000001</v>
      </c>
      <c r="H43" s="66">
        <v>2</v>
      </c>
      <c r="I43" s="137">
        <f t="shared" si="4"/>
        <v>0.21546600000000002</v>
      </c>
      <c r="J43" s="225"/>
    </row>
    <row r="44" spans="1:10" ht="15.75" thickBot="1" x14ac:dyDescent="0.3">
      <c r="A44" s="233">
        <v>10</v>
      </c>
      <c r="B44" s="216" t="s">
        <v>5</v>
      </c>
      <c r="C44" s="117">
        <v>0.47993000000000002</v>
      </c>
      <c r="D44" s="75">
        <v>0.5</v>
      </c>
      <c r="E44" s="118">
        <f t="shared" ref="E44:E58" si="5">C44*D44</f>
        <v>0.23996500000000001</v>
      </c>
      <c r="F44" s="175" t="s">
        <v>5</v>
      </c>
      <c r="G44" s="119">
        <v>0.47993000000000002</v>
      </c>
      <c r="H44" s="48">
        <v>0.5</v>
      </c>
      <c r="I44" s="118">
        <f t="shared" si="4"/>
        <v>0.23996500000000001</v>
      </c>
      <c r="J44" s="204">
        <f>(E44+E45)-(I44+I45)</f>
        <v>0</v>
      </c>
    </row>
    <row r="45" spans="1:10" ht="15.75" thickBot="1" x14ac:dyDescent="0.3">
      <c r="A45" s="233"/>
      <c r="B45" s="218"/>
      <c r="C45" s="123">
        <v>0.15623910000000002</v>
      </c>
      <c r="D45" s="74">
        <v>2</v>
      </c>
      <c r="E45" s="124">
        <f t="shared" si="5"/>
        <v>0.31247820000000004</v>
      </c>
      <c r="F45" s="177"/>
      <c r="G45" s="125">
        <v>0.15623910000000002</v>
      </c>
      <c r="H45" s="34">
        <v>2</v>
      </c>
      <c r="I45" s="124">
        <f t="shared" si="4"/>
        <v>0.31247820000000004</v>
      </c>
      <c r="J45" s="206"/>
    </row>
    <row r="46" spans="1:10" ht="15.75" thickBot="1" x14ac:dyDescent="0.3">
      <c r="A46" s="233">
        <v>11</v>
      </c>
      <c r="B46" s="229" t="s">
        <v>8</v>
      </c>
      <c r="C46" s="117">
        <v>0.28957010000000005</v>
      </c>
      <c r="D46" s="18">
        <v>0.5</v>
      </c>
      <c r="E46" s="118">
        <f t="shared" si="5"/>
        <v>0.14478505000000003</v>
      </c>
      <c r="F46" s="160" t="s">
        <v>8</v>
      </c>
      <c r="G46" s="119">
        <v>0.28957010000000005</v>
      </c>
      <c r="H46" s="21">
        <v>0.5</v>
      </c>
      <c r="I46" s="118">
        <f t="shared" si="4"/>
        <v>0.14478505000000003</v>
      </c>
      <c r="J46" s="204">
        <f>(SUM(E46:E48)-SUM(I46:I48))</f>
        <v>0</v>
      </c>
    </row>
    <row r="47" spans="1:10" ht="15.75" thickBot="1" x14ac:dyDescent="0.3">
      <c r="A47" s="233"/>
      <c r="B47" s="230"/>
      <c r="C47" s="128">
        <v>0.36885649999999998</v>
      </c>
      <c r="D47" s="82">
        <v>1</v>
      </c>
      <c r="E47" s="121">
        <f t="shared" si="5"/>
        <v>0.36885649999999998</v>
      </c>
      <c r="F47" s="161"/>
      <c r="G47" s="129">
        <v>0.36885649999999998</v>
      </c>
      <c r="H47" s="87">
        <v>1</v>
      </c>
      <c r="I47" s="121">
        <f t="shared" si="4"/>
        <v>0.36885649999999998</v>
      </c>
      <c r="J47" s="205"/>
    </row>
    <row r="48" spans="1:10" ht="15.75" thickBot="1" x14ac:dyDescent="0.3">
      <c r="A48" s="233"/>
      <c r="B48" s="231"/>
      <c r="C48" s="123">
        <v>0.1032146</v>
      </c>
      <c r="D48" s="74">
        <v>2</v>
      </c>
      <c r="E48" s="124">
        <f t="shared" si="5"/>
        <v>0.20642920000000001</v>
      </c>
      <c r="F48" s="162"/>
      <c r="G48" s="125">
        <v>0.1032146</v>
      </c>
      <c r="H48" s="84">
        <v>2</v>
      </c>
      <c r="I48" s="124">
        <f t="shared" si="4"/>
        <v>0.20642920000000001</v>
      </c>
      <c r="J48" s="206"/>
    </row>
    <row r="49" spans="1:16" ht="15.75" thickBot="1" x14ac:dyDescent="0.3">
      <c r="A49" s="233">
        <v>12</v>
      </c>
      <c r="B49" s="216">
        <v>79</v>
      </c>
      <c r="C49" s="117">
        <v>0.1412844</v>
      </c>
      <c r="D49" s="18">
        <v>0.5</v>
      </c>
      <c r="E49" s="118">
        <f t="shared" si="5"/>
        <v>7.0642200000000002E-2</v>
      </c>
      <c r="F49" s="175">
        <v>79</v>
      </c>
      <c r="G49" s="119">
        <v>0.1412844</v>
      </c>
      <c r="H49" s="21">
        <v>0.5</v>
      </c>
      <c r="I49" s="118">
        <f t="shared" si="4"/>
        <v>7.0642200000000002E-2</v>
      </c>
      <c r="J49" s="204">
        <f>(SUM(E49:E52))-(SUM(I49:I52))</f>
        <v>0</v>
      </c>
    </row>
    <row r="50" spans="1:16" ht="15.75" thickBot="1" x14ac:dyDescent="0.3">
      <c r="A50" s="233"/>
      <c r="B50" s="217"/>
      <c r="C50" s="120">
        <v>0.23721310000000001</v>
      </c>
      <c r="D50" s="23">
        <v>0.5</v>
      </c>
      <c r="E50" s="121">
        <f t="shared" si="5"/>
        <v>0.11860655000000001</v>
      </c>
      <c r="F50" s="176"/>
      <c r="G50" s="122">
        <v>0.23721310000000001</v>
      </c>
      <c r="H50" s="26">
        <v>0.5</v>
      </c>
      <c r="I50" s="121">
        <f t="shared" si="4"/>
        <v>0.11860655000000001</v>
      </c>
      <c r="J50" s="205"/>
    </row>
    <row r="51" spans="1:16" ht="15.75" thickBot="1" x14ac:dyDescent="0.3">
      <c r="A51" s="233"/>
      <c r="B51" s="217"/>
      <c r="C51" s="126">
        <v>1.1316995999999999</v>
      </c>
      <c r="D51" s="28">
        <v>0.7</v>
      </c>
      <c r="E51" s="121">
        <f t="shared" si="5"/>
        <v>0.79218971999999988</v>
      </c>
      <c r="F51" s="176"/>
      <c r="G51" s="127">
        <v>1.1316995999999999</v>
      </c>
      <c r="H51" s="30">
        <v>0.7</v>
      </c>
      <c r="I51" s="121">
        <f t="shared" si="4"/>
        <v>0.79218971999999988</v>
      </c>
      <c r="J51" s="205"/>
    </row>
    <row r="52" spans="1:16" ht="15.75" thickBot="1" x14ac:dyDescent="0.3">
      <c r="A52" s="233"/>
      <c r="B52" s="232"/>
      <c r="C52" s="140">
        <v>0.14133580000000001</v>
      </c>
      <c r="D52" s="49">
        <v>2</v>
      </c>
      <c r="E52" s="141">
        <f t="shared" si="5"/>
        <v>0.28267160000000002</v>
      </c>
      <c r="F52" s="187"/>
      <c r="G52" s="142">
        <v>0.14133580000000001</v>
      </c>
      <c r="H52" s="52">
        <v>2</v>
      </c>
      <c r="I52" s="141">
        <f t="shared" si="4"/>
        <v>0.28267160000000002</v>
      </c>
      <c r="J52" s="205"/>
    </row>
    <row r="53" spans="1:16" ht="15.75" thickBot="1" x14ac:dyDescent="0.3">
      <c r="A53" s="233">
        <v>13</v>
      </c>
      <c r="B53" s="191" t="s">
        <v>35</v>
      </c>
      <c r="C53" s="143">
        <v>0.1412844</v>
      </c>
      <c r="D53" s="54">
        <v>0.5</v>
      </c>
      <c r="E53" s="131">
        <f t="shared" si="5"/>
        <v>7.0642200000000002E-2</v>
      </c>
      <c r="F53" s="191" t="s">
        <v>36</v>
      </c>
      <c r="G53" s="130">
        <v>0.1412844</v>
      </c>
      <c r="H53" s="36">
        <v>0.5</v>
      </c>
      <c r="I53" s="131">
        <f t="shared" si="4"/>
        <v>7.0642200000000002E-2</v>
      </c>
      <c r="J53" s="223">
        <f>SUM(E53:E58)-SUM(I53:I58)</f>
        <v>0.16164520999999987</v>
      </c>
    </row>
    <row r="54" spans="1:16" ht="15.75" thickBot="1" x14ac:dyDescent="0.3">
      <c r="A54" s="233"/>
      <c r="B54" s="192"/>
      <c r="C54" s="144">
        <v>0.23721310000000001</v>
      </c>
      <c r="D54" s="56">
        <v>0.5</v>
      </c>
      <c r="E54" s="133">
        <f t="shared" si="5"/>
        <v>0.11860655000000001</v>
      </c>
      <c r="F54" s="192"/>
      <c r="G54" s="132">
        <v>0.23721310000000001</v>
      </c>
      <c r="H54" s="57">
        <v>0.5</v>
      </c>
      <c r="I54" s="133">
        <f t="shared" si="4"/>
        <v>0.11860655000000001</v>
      </c>
      <c r="J54" s="224"/>
      <c r="O54" s="1"/>
      <c r="P54" s="104"/>
    </row>
    <row r="55" spans="1:16" ht="15.75" thickBot="1" x14ac:dyDescent="0.3">
      <c r="A55" s="233"/>
      <c r="B55" s="192"/>
      <c r="C55" s="145">
        <v>0.84384510000000001</v>
      </c>
      <c r="D55" s="59">
        <v>0.7</v>
      </c>
      <c r="E55" s="133">
        <f t="shared" si="5"/>
        <v>0.59069156999999994</v>
      </c>
      <c r="F55" s="192"/>
      <c r="G55" s="134">
        <v>0.18462989999999999</v>
      </c>
      <c r="H55" s="60">
        <v>0.7</v>
      </c>
      <c r="I55" s="133">
        <f t="shared" si="4"/>
        <v>0.12924092999999998</v>
      </c>
      <c r="J55" s="224"/>
      <c r="O55" s="1"/>
      <c r="P55" s="104"/>
    </row>
    <row r="56" spans="1:16" ht="15.75" thickBot="1" x14ac:dyDescent="0.3">
      <c r="A56" s="233"/>
      <c r="B56" s="192"/>
      <c r="C56" s="146">
        <v>0.27709060000000002</v>
      </c>
      <c r="D56" s="62">
        <v>1</v>
      </c>
      <c r="E56" s="133">
        <f t="shared" si="5"/>
        <v>0.27709060000000002</v>
      </c>
      <c r="F56" s="192"/>
      <c r="G56" s="135">
        <v>0.25260310000000002</v>
      </c>
      <c r="H56" s="63">
        <v>1</v>
      </c>
      <c r="I56" s="133">
        <f t="shared" si="4"/>
        <v>0.25260310000000002</v>
      </c>
      <c r="J56" s="224"/>
      <c r="M56" s="1"/>
      <c r="N56" s="1"/>
      <c r="O56" s="1"/>
      <c r="P56" s="105"/>
    </row>
    <row r="57" spans="1:16" ht="15.75" thickBot="1" x14ac:dyDescent="0.3">
      <c r="A57" s="233"/>
      <c r="B57" s="192"/>
      <c r="C57" s="145">
        <v>0.13605310000000001</v>
      </c>
      <c r="D57" s="59">
        <v>0.7</v>
      </c>
      <c r="E57" s="133">
        <f t="shared" si="5"/>
        <v>9.5237169999999996E-2</v>
      </c>
      <c r="F57" s="192"/>
      <c r="G57" s="135">
        <v>0.171018</v>
      </c>
      <c r="H57" s="63">
        <v>1</v>
      </c>
      <c r="I57" s="133">
        <f t="shared" si="4"/>
        <v>0.171018</v>
      </c>
      <c r="J57" s="224"/>
      <c r="M57" s="104"/>
      <c r="N57" s="104"/>
      <c r="O57" s="1"/>
      <c r="P57" s="106"/>
    </row>
    <row r="58" spans="1:16" ht="15.75" thickBot="1" x14ac:dyDescent="0.3">
      <c r="A58" s="233"/>
      <c r="B58" s="192"/>
      <c r="C58" s="139">
        <v>7.5839100000000007E-2</v>
      </c>
      <c r="D58" s="64">
        <v>2</v>
      </c>
      <c r="E58" s="133">
        <f t="shared" si="5"/>
        <v>0.15167820000000001</v>
      </c>
      <c r="F58" s="192"/>
      <c r="G58" s="135">
        <v>0.4001903</v>
      </c>
      <c r="H58" s="63">
        <v>1</v>
      </c>
      <c r="I58" s="133">
        <f t="shared" si="4"/>
        <v>0.4001903</v>
      </c>
      <c r="J58" s="224"/>
      <c r="M58" s="104"/>
      <c r="N58" s="104"/>
      <c r="O58" s="1"/>
      <c r="P58" s="106"/>
    </row>
    <row r="59" spans="1:16" ht="15.75" thickBot="1" x14ac:dyDescent="0.3">
      <c r="A59" s="233"/>
      <c r="B59" s="193"/>
      <c r="C59" s="136"/>
      <c r="D59" s="65"/>
      <c r="E59" s="137"/>
      <c r="F59" s="193"/>
      <c r="G59" s="136">
        <v>0.14235349999999999</v>
      </c>
      <c r="H59" s="66">
        <v>2</v>
      </c>
      <c r="I59" s="137">
        <f t="shared" si="4"/>
        <v>0.28470699999999999</v>
      </c>
      <c r="J59" s="225"/>
      <c r="M59" s="105"/>
      <c r="N59" s="105"/>
      <c r="O59" s="1"/>
      <c r="P59" s="1"/>
    </row>
    <row r="60" spans="1:16" ht="15.75" thickBot="1" x14ac:dyDescent="0.3">
      <c r="A60" s="233">
        <v>14</v>
      </c>
      <c r="B60" s="219" t="s">
        <v>2</v>
      </c>
      <c r="C60" s="147">
        <v>0.52242529999999998</v>
      </c>
      <c r="D60" s="68">
        <v>0.5</v>
      </c>
      <c r="E60" s="148">
        <f t="shared" ref="E60:E88" si="6">C60*D60</f>
        <v>0.26121264999999999</v>
      </c>
      <c r="F60" s="185" t="s">
        <v>2</v>
      </c>
      <c r="G60" s="147">
        <v>0.52242529999999998</v>
      </c>
      <c r="H60" s="71">
        <v>0.5</v>
      </c>
      <c r="I60" s="148">
        <f t="shared" si="4"/>
        <v>0.26121264999999999</v>
      </c>
      <c r="J60" s="205">
        <f>SUM(E60:E63)-SUM(I60:I63)</f>
        <v>0</v>
      </c>
      <c r="M60" s="106"/>
      <c r="N60" s="106"/>
      <c r="O60" s="1"/>
      <c r="P60" s="1"/>
    </row>
    <row r="61" spans="1:16" ht="15.75" thickBot="1" x14ac:dyDescent="0.3">
      <c r="A61" s="233"/>
      <c r="B61" s="217"/>
      <c r="C61" s="126">
        <v>1.7787000000000001E-2</v>
      </c>
      <c r="D61" s="73">
        <v>0.7</v>
      </c>
      <c r="E61" s="121">
        <f t="shared" si="6"/>
        <v>1.2450899999999999E-2</v>
      </c>
      <c r="F61" s="176"/>
      <c r="G61" s="127">
        <v>1.7787000000000001E-2</v>
      </c>
      <c r="H61" s="30">
        <v>0.7</v>
      </c>
      <c r="I61" s="121">
        <f t="shared" si="4"/>
        <v>1.2450899999999999E-2</v>
      </c>
      <c r="J61" s="205"/>
      <c r="M61" s="106"/>
      <c r="N61" s="106"/>
    </row>
    <row r="62" spans="1:16" ht="15.75" thickBot="1" x14ac:dyDescent="0.3">
      <c r="A62" s="233"/>
      <c r="B62" s="217"/>
      <c r="C62" s="126">
        <v>0.25793640000000001</v>
      </c>
      <c r="D62" s="73">
        <v>0.7</v>
      </c>
      <c r="E62" s="121">
        <f t="shared" si="6"/>
        <v>0.18055547999999999</v>
      </c>
      <c r="F62" s="176"/>
      <c r="G62" s="127">
        <v>0.25793640000000001</v>
      </c>
      <c r="H62" s="30">
        <v>0.7</v>
      </c>
      <c r="I62" s="121">
        <f t="shared" si="4"/>
        <v>0.18055547999999999</v>
      </c>
      <c r="J62" s="205"/>
      <c r="M62" s="1"/>
      <c r="N62" s="1"/>
    </row>
    <row r="63" spans="1:16" ht="15.75" thickBot="1" x14ac:dyDescent="0.3">
      <c r="A63" s="233"/>
      <c r="B63" s="218"/>
      <c r="C63" s="123">
        <v>0.19008150000000001</v>
      </c>
      <c r="D63" s="74">
        <v>2</v>
      </c>
      <c r="E63" s="124">
        <f t="shared" si="6"/>
        <v>0.38016300000000003</v>
      </c>
      <c r="F63" s="177"/>
      <c r="G63" s="125">
        <v>0.19008150000000001</v>
      </c>
      <c r="H63" s="34">
        <v>2</v>
      </c>
      <c r="I63" s="124">
        <f t="shared" si="4"/>
        <v>0.38016300000000003</v>
      </c>
      <c r="J63" s="206"/>
      <c r="M63" s="1"/>
      <c r="N63" s="106"/>
    </row>
    <row r="64" spans="1:16" ht="15.75" thickBot="1" x14ac:dyDescent="0.3">
      <c r="A64" s="233">
        <v>15</v>
      </c>
      <c r="B64" s="191" t="s">
        <v>43</v>
      </c>
      <c r="C64" s="130">
        <v>0.1412844</v>
      </c>
      <c r="D64" s="54">
        <v>0.5</v>
      </c>
      <c r="E64" s="131">
        <f t="shared" si="6"/>
        <v>7.0642200000000002E-2</v>
      </c>
      <c r="F64" s="172" t="s">
        <v>44</v>
      </c>
      <c r="G64" s="130">
        <v>0.25242530000000002</v>
      </c>
      <c r="H64" s="36">
        <v>0.5</v>
      </c>
      <c r="I64" s="131">
        <f t="shared" si="4"/>
        <v>0.12621265000000001</v>
      </c>
      <c r="J64" s="223">
        <f>(SUM(E64:E69)-(SUM(I64:I68)))</f>
        <v>0.59077407999999987</v>
      </c>
      <c r="M64" s="1"/>
      <c r="N64" s="1"/>
    </row>
    <row r="65" spans="1:14" ht="15.75" thickBot="1" x14ac:dyDescent="0.3">
      <c r="A65" s="233"/>
      <c r="B65" s="192"/>
      <c r="C65" s="132">
        <v>0.27321309999999999</v>
      </c>
      <c r="D65" s="56">
        <v>0.5</v>
      </c>
      <c r="E65" s="133">
        <f t="shared" si="6"/>
        <v>0.13660654999999999</v>
      </c>
      <c r="F65" s="173"/>
      <c r="G65" s="134">
        <v>1.7787000000000001E-2</v>
      </c>
      <c r="H65" s="42">
        <v>0.7</v>
      </c>
      <c r="I65" s="133">
        <f t="shared" si="4"/>
        <v>1.2450899999999999E-2</v>
      </c>
      <c r="J65" s="224"/>
      <c r="M65" s="1"/>
      <c r="N65" s="1"/>
    </row>
    <row r="66" spans="1:14" ht="15.75" thickBot="1" x14ac:dyDescent="0.3">
      <c r="A66" s="233"/>
      <c r="B66" s="192"/>
      <c r="C66" s="134">
        <v>0.84384510000000001</v>
      </c>
      <c r="D66" s="59">
        <v>0.7</v>
      </c>
      <c r="E66" s="133">
        <f>C66*D66</f>
        <v>0.59069156999999994</v>
      </c>
      <c r="F66" s="173"/>
      <c r="G66" s="134">
        <v>0.91375170000000006</v>
      </c>
      <c r="H66" s="42">
        <v>0.7</v>
      </c>
      <c r="I66" s="133">
        <f t="shared" si="4"/>
        <v>0.63962618999999998</v>
      </c>
      <c r="J66" s="224"/>
    </row>
    <row r="67" spans="1:14" ht="15.75" thickBot="1" x14ac:dyDescent="0.3">
      <c r="A67" s="233"/>
      <c r="B67" s="192"/>
      <c r="C67" s="146">
        <v>0.27709060000000002</v>
      </c>
      <c r="D67" s="62">
        <v>1</v>
      </c>
      <c r="E67" s="133">
        <f>C67*D67</f>
        <v>0.27709060000000002</v>
      </c>
      <c r="F67" s="173"/>
      <c r="G67" s="135">
        <v>0.12179000000000001</v>
      </c>
      <c r="H67" s="63">
        <v>1</v>
      </c>
      <c r="I67" s="133">
        <f t="shared" si="4"/>
        <v>0.12179000000000001</v>
      </c>
      <c r="J67" s="224"/>
    </row>
    <row r="68" spans="1:14" ht="15.75" thickBot="1" x14ac:dyDescent="0.3">
      <c r="A68" s="233"/>
      <c r="B68" s="192"/>
      <c r="C68" s="146">
        <v>0.54942749999999996</v>
      </c>
      <c r="D68" s="62">
        <v>1</v>
      </c>
      <c r="E68" s="133">
        <f>C68*D68</f>
        <v>0.54942749999999996</v>
      </c>
      <c r="F68" s="173"/>
      <c r="G68" s="139">
        <v>0.15815969999999999</v>
      </c>
      <c r="H68" s="88">
        <v>2</v>
      </c>
      <c r="I68" s="133">
        <f t="shared" si="4"/>
        <v>0.31631939999999997</v>
      </c>
      <c r="J68" s="224"/>
    </row>
    <row r="69" spans="1:14" ht="15.75" thickBot="1" x14ac:dyDescent="0.3">
      <c r="A69" s="233"/>
      <c r="B69" s="193"/>
      <c r="C69" s="136">
        <v>9.1357400000000005E-2</v>
      </c>
      <c r="D69" s="66">
        <v>2</v>
      </c>
      <c r="E69" s="137">
        <f>C69*D69</f>
        <v>0.18271480000000001</v>
      </c>
      <c r="F69" s="174"/>
      <c r="G69" s="136"/>
      <c r="H69" s="66"/>
      <c r="I69" s="149"/>
      <c r="J69" s="225"/>
    </row>
    <row r="70" spans="1:14" ht="15.75" thickBot="1" x14ac:dyDescent="0.3">
      <c r="A70" s="233">
        <v>16</v>
      </c>
      <c r="B70" s="220" t="s">
        <v>39</v>
      </c>
      <c r="C70" s="130">
        <v>0.1412844</v>
      </c>
      <c r="D70" s="36">
        <v>0.5</v>
      </c>
      <c r="E70" s="131">
        <f t="shared" si="6"/>
        <v>7.0642200000000002E-2</v>
      </c>
      <c r="F70" s="194" t="s">
        <v>60</v>
      </c>
      <c r="G70" s="130">
        <v>0.52242529999999998</v>
      </c>
      <c r="H70" s="36">
        <v>0.5</v>
      </c>
      <c r="I70" s="131">
        <f t="shared" ref="I70:I88" si="7">G70*H70</f>
        <v>0.26121264999999999</v>
      </c>
      <c r="J70" s="223">
        <f>(E70+E71+E72+E73)+(I70+I71+I72+I73)</f>
        <v>2.6519131399999996</v>
      </c>
    </row>
    <row r="71" spans="1:14" ht="15.75" thickBot="1" x14ac:dyDescent="0.3">
      <c r="A71" s="233"/>
      <c r="B71" s="221"/>
      <c r="C71" s="132">
        <v>0.23721310000000001</v>
      </c>
      <c r="D71" s="57">
        <v>0.5</v>
      </c>
      <c r="E71" s="133">
        <f t="shared" si="6"/>
        <v>0.11860655000000001</v>
      </c>
      <c r="F71" s="195"/>
      <c r="G71" s="134">
        <v>1.7787000000000001E-2</v>
      </c>
      <c r="H71" s="60">
        <v>0.7</v>
      </c>
      <c r="I71" s="133">
        <f t="shared" si="7"/>
        <v>1.2450899999999999E-2</v>
      </c>
      <c r="J71" s="224"/>
    </row>
    <row r="72" spans="1:14" ht="15.75" thickBot="1" x14ac:dyDescent="0.3">
      <c r="A72" s="233"/>
      <c r="B72" s="221"/>
      <c r="C72" s="134">
        <v>1.9445741000000001</v>
      </c>
      <c r="D72" s="60">
        <v>0.7</v>
      </c>
      <c r="E72" s="133">
        <f t="shared" si="6"/>
        <v>1.3612018699999999</v>
      </c>
      <c r="F72" s="195"/>
      <c r="G72" s="134">
        <v>1.0889571</v>
      </c>
      <c r="H72" s="60">
        <v>0.7</v>
      </c>
      <c r="I72" s="133">
        <f t="shared" si="7"/>
        <v>0.76226996999999996</v>
      </c>
      <c r="J72" s="224"/>
    </row>
    <row r="73" spans="1:14" ht="15.75" thickBot="1" x14ac:dyDescent="0.3">
      <c r="A73" s="233"/>
      <c r="B73" s="222"/>
      <c r="C73" s="136">
        <v>1.6400400000000002E-2</v>
      </c>
      <c r="D73" s="66">
        <v>2</v>
      </c>
      <c r="E73" s="137">
        <f t="shared" si="6"/>
        <v>3.2800800000000005E-2</v>
      </c>
      <c r="F73" s="196"/>
      <c r="G73" s="136">
        <v>1.6364099999999999E-2</v>
      </c>
      <c r="H73" s="66">
        <v>2</v>
      </c>
      <c r="I73" s="137">
        <f t="shared" si="7"/>
        <v>3.2728199999999999E-2</v>
      </c>
      <c r="J73" s="225"/>
    </row>
    <row r="74" spans="1:14" ht="15.75" thickBot="1" x14ac:dyDescent="0.3">
      <c r="A74" s="233">
        <v>17</v>
      </c>
      <c r="B74" s="229" t="s">
        <v>10</v>
      </c>
      <c r="C74" s="117">
        <v>0.52242529999999998</v>
      </c>
      <c r="D74" s="18">
        <v>0.5</v>
      </c>
      <c r="E74" s="118">
        <f t="shared" si="6"/>
        <v>0.26121264999999999</v>
      </c>
      <c r="F74" s="160" t="s">
        <v>10</v>
      </c>
      <c r="G74" s="119">
        <v>0.52242529999999998</v>
      </c>
      <c r="H74" s="48">
        <v>0.5</v>
      </c>
      <c r="I74" s="118">
        <f t="shared" si="7"/>
        <v>0.26121264999999999</v>
      </c>
      <c r="J74" s="204">
        <f>SUM((E74:E78))-SUM(I74:I78)</f>
        <v>0</v>
      </c>
    </row>
    <row r="75" spans="1:14" ht="15.75" thickBot="1" x14ac:dyDescent="0.3">
      <c r="A75" s="233"/>
      <c r="B75" s="230"/>
      <c r="C75" s="126">
        <v>1.7787000000000001E-2</v>
      </c>
      <c r="D75" s="81">
        <v>0.7</v>
      </c>
      <c r="E75" s="121">
        <f t="shared" si="6"/>
        <v>1.2450899999999999E-2</v>
      </c>
      <c r="F75" s="161"/>
      <c r="G75" s="127">
        <v>1.7787000000000001E-2</v>
      </c>
      <c r="H75" s="30">
        <v>0.7</v>
      </c>
      <c r="I75" s="121">
        <f t="shared" si="7"/>
        <v>1.2450899999999999E-2</v>
      </c>
      <c r="J75" s="205"/>
    </row>
    <row r="76" spans="1:14" ht="15.75" thickBot="1" x14ac:dyDescent="0.3">
      <c r="A76" s="233"/>
      <c r="B76" s="230"/>
      <c r="C76" s="126">
        <v>1.47086E-2</v>
      </c>
      <c r="D76" s="81">
        <v>0.7</v>
      </c>
      <c r="E76" s="121">
        <f t="shared" si="6"/>
        <v>1.0296019999999999E-2</v>
      </c>
      <c r="F76" s="161"/>
      <c r="G76" s="127">
        <v>1.47086E-2</v>
      </c>
      <c r="H76" s="30">
        <v>0.7</v>
      </c>
      <c r="I76" s="121">
        <f t="shared" si="7"/>
        <v>1.0296019999999999E-2</v>
      </c>
      <c r="J76" s="205"/>
    </row>
    <row r="77" spans="1:14" ht="15.75" thickBot="1" x14ac:dyDescent="0.3">
      <c r="A77" s="233"/>
      <c r="B77" s="230"/>
      <c r="C77" s="128">
        <v>0.13980879999999998</v>
      </c>
      <c r="D77" s="82">
        <v>1</v>
      </c>
      <c r="E77" s="121">
        <f t="shared" si="6"/>
        <v>0.13980879999999998</v>
      </c>
      <c r="F77" s="161"/>
      <c r="G77" s="129">
        <v>0.13980879999999998</v>
      </c>
      <c r="H77" s="79">
        <v>1</v>
      </c>
      <c r="I77" s="121">
        <f t="shared" si="7"/>
        <v>0.13980879999999998</v>
      </c>
      <c r="J77" s="205"/>
    </row>
    <row r="78" spans="1:14" ht="15.75" thickBot="1" x14ac:dyDescent="0.3">
      <c r="A78" s="233"/>
      <c r="B78" s="231"/>
      <c r="C78" s="123">
        <v>5.7153599999999999E-2</v>
      </c>
      <c r="D78" s="74">
        <v>2</v>
      </c>
      <c r="E78" s="124">
        <f t="shared" si="6"/>
        <v>0.1143072</v>
      </c>
      <c r="F78" s="162"/>
      <c r="G78" s="125">
        <v>5.7153599999999999E-2</v>
      </c>
      <c r="H78" s="34">
        <v>2</v>
      </c>
      <c r="I78" s="124">
        <f t="shared" si="7"/>
        <v>0.1143072</v>
      </c>
      <c r="J78" s="206"/>
    </row>
    <row r="79" spans="1:14" ht="15.75" thickBot="1" x14ac:dyDescent="0.3">
      <c r="A79" s="233">
        <v>18</v>
      </c>
      <c r="B79" s="229" t="s">
        <v>9</v>
      </c>
      <c r="C79" s="150">
        <v>0.1412844</v>
      </c>
      <c r="D79" s="75">
        <v>0.5</v>
      </c>
      <c r="E79" s="118">
        <f t="shared" si="6"/>
        <v>7.0642200000000002E-2</v>
      </c>
      <c r="F79" s="160" t="s">
        <v>9</v>
      </c>
      <c r="G79" s="119">
        <v>0.1412844</v>
      </c>
      <c r="H79" s="48">
        <v>0.5</v>
      </c>
      <c r="I79" s="118">
        <f t="shared" si="7"/>
        <v>7.0642200000000002E-2</v>
      </c>
      <c r="J79" s="204">
        <f>(SUM(E79:E83))-SUM(I79:I83)</f>
        <v>0</v>
      </c>
    </row>
    <row r="80" spans="1:14" ht="15.75" thickBot="1" x14ac:dyDescent="0.3">
      <c r="A80" s="233"/>
      <c r="B80" s="230"/>
      <c r="C80" s="151">
        <v>0.23721310000000001</v>
      </c>
      <c r="D80" s="72">
        <v>0.5</v>
      </c>
      <c r="E80" s="121">
        <f t="shared" si="6"/>
        <v>0.11860655000000001</v>
      </c>
      <c r="F80" s="161"/>
      <c r="G80" s="122">
        <v>0.23721310000000001</v>
      </c>
      <c r="H80" s="26">
        <v>0.5</v>
      </c>
      <c r="I80" s="121">
        <f t="shared" si="7"/>
        <v>0.11860655000000001</v>
      </c>
      <c r="J80" s="205"/>
    </row>
    <row r="81" spans="1:24" ht="15.75" thickBot="1" x14ac:dyDescent="0.3">
      <c r="A81" s="233"/>
      <c r="B81" s="230"/>
      <c r="C81" s="152">
        <v>1.4758613</v>
      </c>
      <c r="D81" s="73">
        <v>0.7</v>
      </c>
      <c r="E81" s="121">
        <f t="shared" si="6"/>
        <v>1.03310291</v>
      </c>
      <c r="F81" s="161"/>
      <c r="G81" s="127">
        <v>1.4758613</v>
      </c>
      <c r="H81" s="30">
        <v>0.7</v>
      </c>
      <c r="I81" s="121">
        <f t="shared" si="7"/>
        <v>1.03310291</v>
      </c>
      <c r="J81" s="205"/>
    </row>
    <row r="82" spans="1:24" ht="15.75" thickBot="1" x14ac:dyDescent="0.3">
      <c r="A82" s="233"/>
      <c r="B82" s="230"/>
      <c r="C82" s="128">
        <v>0.13750030000000002</v>
      </c>
      <c r="D82" s="77">
        <v>1</v>
      </c>
      <c r="E82" s="121">
        <f t="shared" si="6"/>
        <v>0.13750030000000002</v>
      </c>
      <c r="F82" s="161"/>
      <c r="G82" s="129">
        <v>0.13750030000000002</v>
      </c>
      <c r="H82" s="91">
        <v>1</v>
      </c>
      <c r="I82" s="121">
        <f t="shared" si="7"/>
        <v>0.13750030000000002</v>
      </c>
      <c r="J82" s="205"/>
    </row>
    <row r="83" spans="1:24" ht="15.75" thickBot="1" x14ac:dyDescent="0.3">
      <c r="A83" s="233"/>
      <c r="B83" s="231"/>
      <c r="C83" s="123">
        <v>8.0610399999999999E-2</v>
      </c>
      <c r="D83" s="74">
        <v>2</v>
      </c>
      <c r="E83" s="124">
        <f t="shared" si="6"/>
        <v>0.1612208</v>
      </c>
      <c r="F83" s="162"/>
      <c r="G83" s="125">
        <v>8.0610399999999999E-2</v>
      </c>
      <c r="H83" s="34">
        <v>2</v>
      </c>
      <c r="I83" s="124">
        <f t="shared" si="7"/>
        <v>0.1612208</v>
      </c>
      <c r="J83" s="206"/>
    </row>
    <row r="84" spans="1:24" ht="15.75" thickBot="1" x14ac:dyDescent="0.3">
      <c r="A84" s="233">
        <v>19</v>
      </c>
      <c r="B84" s="216" t="s">
        <v>3</v>
      </c>
      <c r="C84" s="117">
        <v>0.1412844</v>
      </c>
      <c r="D84" s="75">
        <v>0.5</v>
      </c>
      <c r="E84" s="118">
        <f t="shared" si="6"/>
        <v>7.0642200000000002E-2</v>
      </c>
      <c r="F84" s="175" t="s">
        <v>3</v>
      </c>
      <c r="G84" s="119">
        <v>0.1412844</v>
      </c>
      <c r="H84" s="48">
        <v>0.5</v>
      </c>
      <c r="I84" s="118">
        <f t="shared" si="7"/>
        <v>7.0642200000000002E-2</v>
      </c>
      <c r="J84" s="204">
        <f>(E84+E85+E86+E87+E88)-(I84+I85+I86+I87+I88)</f>
        <v>0</v>
      </c>
    </row>
    <row r="85" spans="1:24" ht="15.75" thickBot="1" x14ac:dyDescent="0.3">
      <c r="A85" s="233"/>
      <c r="B85" s="217"/>
      <c r="C85" s="120">
        <v>0.23721310000000001</v>
      </c>
      <c r="D85" s="72">
        <v>0.5</v>
      </c>
      <c r="E85" s="121">
        <f t="shared" si="6"/>
        <v>0.11860655000000001</v>
      </c>
      <c r="F85" s="176"/>
      <c r="G85" s="122">
        <v>0.23721310000000001</v>
      </c>
      <c r="H85" s="26">
        <v>0.5</v>
      </c>
      <c r="I85" s="121">
        <f t="shared" si="7"/>
        <v>0.11860655000000001</v>
      </c>
      <c r="J85" s="205"/>
    </row>
    <row r="86" spans="1:24" ht="15.75" thickBot="1" x14ac:dyDescent="0.3">
      <c r="A86" s="233"/>
      <c r="B86" s="217"/>
      <c r="C86" s="126">
        <v>1.4758613</v>
      </c>
      <c r="D86" s="73">
        <v>0.7</v>
      </c>
      <c r="E86" s="121">
        <f t="shared" si="6"/>
        <v>1.03310291</v>
      </c>
      <c r="F86" s="176"/>
      <c r="G86" s="127">
        <v>1.4758613</v>
      </c>
      <c r="H86" s="30">
        <v>0.7</v>
      </c>
      <c r="I86" s="121">
        <f t="shared" si="7"/>
        <v>1.03310291</v>
      </c>
      <c r="J86" s="205"/>
    </row>
    <row r="87" spans="1:24" ht="15.75" thickBot="1" x14ac:dyDescent="0.3">
      <c r="A87" s="233"/>
      <c r="B87" s="217"/>
      <c r="C87" s="128">
        <v>0.26971240000000002</v>
      </c>
      <c r="D87" s="77">
        <v>1</v>
      </c>
      <c r="E87" s="121">
        <f t="shared" si="6"/>
        <v>0.26971240000000002</v>
      </c>
      <c r="F87" s="176"/>
      <c r="G87" s="129">
        <v>0.26971240000000002</v>
      </c>
      <c r="H87" s="79">
        <v>1</v>
      </c>
      <c r="I87" s="121">
        <f t="shared" si="7"/>
        <v>0.26971240000000002</v>
      </c>
      <c r="J87" s="205"/>
    </row>
    <row r="88" spans="1:24" ht="15.75" thickBot="1" x14ac:dyDescent="0.3">
      <c r="A88" s="233"/>
      <c r="B88" s="218"/>
      <c r="C88" s="123">
        <v>4.62131E-2</v>
      </c>
      <c r="D88" s="74">
        <v>2</v>
      </c>
      <c r="E88" s="124">
        <f t="shared" si="6"/>
        <v>9.24262E-2</v>
      </c>
      <c r="F88" s="177"/>
      <c r="G88" s="125">
        <v>4.62131E-2</v>
      </c>
      <c r="H88" s="34">
        <v>2</v>
      </c>
      <c r="I88" s="124">
        <f t="shared" si="7"/>
        <v>9.24262E-2</v>
      </c>
      <c r="J88" s="206"/>
    </row>
    <row r="89" spans="1:24" ht="15" customHeight="1" x14ac:dyDescent="0.25">
      <c r="Q89" s="208" t="s">
        <v>74</v>
      </c>
      <c r="R89" s="208"/>
      <c r="S89" s="208"/>
      <c r="T89" s="208"/>
      <c r="U89" s="155"/>
    </row>
    <row r="90" spans="1:24" ht="15" customHeight="1" x14ac:dyDescent="0.25">
      <c r="A90" s="107"/>
      <c r="Q90" s="208"/>
      <c r="R90" s="208"/>
      <c r="S90" s="208"/>
      <c r="T90" s="208"/>
      <c r="U90" s="155"/>
    </row>
    <row r="91" spans="1:24" ht="15" customHeight="1" x14ac:dyDescent="0.25">
      <c r="A91" s="207" t="s">
        <v>75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9" t="s">
        <v>79</v>
      </c>
      <c r="R91" s="209"/>
      <c r="S91" s="209"/>
      <c r="T91" s="209"/>
      <c r="U91" s="156"/>
      <c r="V91" s="154"/>
      <c r="W91" s="154"/>
      <c r="X91" s="154"/>
    </row>
    <row r="92" spans="1:24" ht="15" customHeight="1" x14ac:dyDescent="0.25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9"/>
      <c r="R92" s="209"/>
      <c r="S92" s="209"/>
      <c r="T92" s="209"/>
      <c r="U92" s="156"/>
      <c r="V92" s="154"/>
      <c r="W92" s="154"/>
      <c r="X92" s="154"/>
    </row>
  </sheetData>
  <mergeCells count="89">
    <mergeCell ref="A84:A88"/>
    <mergeCell ref="A53:A59"/>
    <mergeCell ref="A60:A63"/>
    <mergeCell ref="A64:A69"/>
    <mergeCell ref="A70:A73"/>
    <mergeCell ref="A74:A78"/>
    <mergeCell ref="A79:A83"/>
    <mergeCell ref="A49:A52"/>
    <mergeCell ref="A5:A6"/>
    <mergeCell ref="A7:A9"/>
    <mergeCell ref="A10:A14"/>
    <mergeCell ref="A15:A18"/>
    <mergeCell ref="A19:A22"/>
    <mergeCell ref="A23:A27"/>
    <mergeCell ref="A28:A32"/>
    <mergeCell ref="A33:A34"/>
    <mergeCell ref="A35:A36"/>
    <mergeCell ref="A37:A43"/>
    <mergeCell ref="A44:A45"/>
    <mergeCell ref="A46:A48"/>
    <mergeCell ref="B79:B83"/>
    <mergeCell ref="F79:F83"/>
    <mergeCell ref="J79:J83"/>
    <mergeCell ref="B84:B88"/>
    <mergeCell ref="F84:F88"/>
    <mergeCell ref="J84:J88"/>
    <mergeCell ref="B70:B73"/>
    <mergeCell ref="F70:F73"/>
    <mergeCell ref="J70:J73"/>
    <mergeCell ref="B74:B78"/>
    <mergeCell ref="F74:F78"/>
    <mergeCell ref="J74:J78"/>
    <mergeCell ref="B60:B63"/>
    <mergeCell ref="F60:F63"/>
    <mergeCell ref="J60:J63"/>
    <mergeCell ref="B64:B69"/>
    <mergeCell ref="F64:F69"/>
    <mergeCell ref="J64:J69"/>
    <mergeCell ref="B49:B52"/>
    <mergeCell ref="F49:F52"/>
    <mergeCell ref="J49:J52"/>
    <mergeCell ref="B53:B59"/>
    <mergeCell ref="F53:F59"/>
    <mergeCell ref="J53:J59"/>
    <mergeCell ref="B44:B45"/>
    <mergeCell ref="F44:F45"/>
    <mergeCell ref="J44:J45"/>
    <mergeCell ref="B46:B48"/>
    <mergeCell ref="F46:F48"/>
    <mergeCell ref="J46:J48"/>
    <mergeCell ref="B35:B36"/>
    <mergeCell ref="F35:F36"/>
    <mergeCell ref="J35:J36"/>
    <mergeCell ref="B37:B43"/>
    <mergeCell ref="F37:F43"/>
    <mergeCell ref="J37:J43"/>
    <mergeCell ref="B28:B32"/>
    <mergeCell ref="F28:F32"/>
    <mergeCell ref="J28:J32"/>
    <mergeCell ref="B33:B34"/>
    <mergeCell ref="F33:F34"/>
    <mergeCell ref="J33:J34"/>
    <mergeCell ref="B19:B22"/>
    <mergeCell ref="F19:F22"/>
    <mergeCell ref="J19:J22"/>
    <mergeCell ref="B23:B27"/>
    <mergeCell ref="F23:F27"/>
    <mergeCell ref="J23:J27"/>
    <mergeCell ref="B15:B18"/>
    <mergeCell ref="F15:F18"/>
    <mergeCell ref="J15:J18"/>
    <mergeCell ref="B7:B9"/>
    <mergeCell ref="F7:F9"/>
    <mergeCell ref="A91:P92"/>
    <mergeCell ref="Q89:T90"/>
    <mergeCell ref="Q91:T92"/>
    <mergeCell ref="R1:T2"/>
    <mergeCell ref="G1:O2"/>
    <mergeCell ref="A3:J3"/>
    <mergeCell ref="M3:T3"/>
    <mergeCell ref="B5:B6"/>
    <mergeCell ref="E5:E6"/>
    <mergeCell ref="F5:F6"/>
    <mergeCell ref="I5:I6"/>
    <mergeCell ref="J5:J6"/>
    <mergeCell ref="J7:J9"/>
    <mergeCell ref="B10:B14"/>
    <mergeCell ref="F10:F14"/>
    <mergeCell ref="J10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Prota</dc:creator>
  <cp:lastModifiedBy>Myszka☺</cp:lastModifiedBy>
  <dcterms:created xsi:type="dcterms:W3CDTF">2019-06-10T20:43:14Z</dcterms:created>
  <dcterms:modified xsi:type="dcterms:W3CDTF">2019-06-13T11:09:23Z</dcterms:modified>
</cp:coreProperties>
</file>