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Monika\"/>
    </mc:Choice>
  </mc:AlternateContent>
  <xr:revisionPtr revIDLastSave="0" documentId="13_ncr:1_{B29EE81F-7C63-4F32-9642-4257FD2141CD}" xr6:coauthVersionLast="47" xr6:coauthVersionMax="47" xr10:uidLastSave="{00000000-0000-0000-0000-000000000000}"/>
  <bookViews>
    <workbookView xWindow="-98" yWindow="-98" windowWidth="20715" windowHeight="13155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M41" i="1"/>
  <c r="T32" i="1"/>
  <c r="T33" i="1"/>
  <c r="T34" i="1"/>
  <c r="T35" i="1"/>
  <c r="T36" i="1"/>
  <c r="T37" i="1"/>
  <c r="T38" i="1"/>
  <c r="T39" i="1"/>
  <c r="T40" i="1"/>
  <c r="T24" i="1"/>
  <c r="T26" i="1"/>
  <c r="T27" i="1"/>
  <c r="T28" i="1"/>
  <c r="T29" i="1"/>
  <c r="T30" i="1"/>
  <c r="T31" i="1"/>
  <c r="T25" i="1"/>
  <c r="T23" i="1"/>
  <c r="G24" i="1"/>
  <c r="G41" i="1" s="1"/>
  <c r="S41" i="1"/>
  <c r="S40" i="1"/>
  <c r="M40" i="1"/>
  <c r="R40" i="1"/>
  <c r="O40" i="1"/>
  <c r="P40" i="1"/>
  <c r="Q40" i="1"/>
  <c r="N40" i="1"/>
  <c r="R32" i="1"/>
  <c r="P32" i="1"/>
  <c r="Q32" i="1"/>
  <c r="O32" i="1"/>
  <c r="N32" i="1"/>
  <c r="L32" i="1"/>
  <c r="K32" i="1"/>
  <c r="J32" i="1"/>
  <c r="L40" i="1"/>
  <c r="K40" i="1"/>
  <c r="J40" i="1"/>
  <c r="H41" i="1"/>
  <c r="F41" i="1"/>
  <c r="E41" i="1"/>
  <c r="H40" i="1"/>
  <c r="G40" i="1"/>
  <c r="F40" i="1"/>
  <c r="E40" i="1"/>
  <c r="D40" i="1"/>
  <c r="D32" i="1"/>
  <c r="I40" i="1"/>
  <c r="I32" i="1"/>
  <c r="I24" i="1"/>
  <c r="M24" i="1"/>
  <c r="M32" i="1"/>
  <c r="P18" i="1"/>
  <c r="O19" i="1"/>
  <c r="S32" i="1"/>
  <c r="G30" i="1"/>
  <c r="G19" i="1"/>
  <c r="E20" i="1"/>
  <c r="E21" i="1"/>
  <c r="G36" i="1"/>
  <c r="D38" i="1"/>
  <c r="I38" i="1" s="1"/>
  <c r="D36" i="1"/>
  <c r="F36" i="1"/>
  <c r="F28" i="1"/>
  <c r="E26" i="1"/>
  <c r="J21" i="1"/>
  <c r="M21" i="1" s="1"/>
  <c r="L22" i="1"/>
  <c r="N22" i="1"/>
  <c r="R39" i="1"/>
  <c r="Q37" i="1"/>
  <c r="N39" i="1"/>
  <c r="P38" i="1"/>
  <c r="N35" i="1"/>
  <c r="N34" i="1"/>
  <c r="R27" i="1"/>
  <c r="R31" i="1"/>
  <c r="R29" i="1"/>
  <c r="Q30" i="1"/>
  <c r="P31" i="1"/>
  <c r="N31" i="1"/>
  <c r="N27" i="1"/>
  <c r="L38" i="1"/>
  <c r="M38" i="1" s="1"/>
  <c r="L35" i="1"/>
  <c r="L31" i="1"/>
  <c r="M31" i="1" s="1"/>
  <c r="L30" i="1"/>
  <c r="M30" i="1" s="1"/>
  <c r="L27" i="1"/>
  <c r="L20" i="1"/>
  <c r="E18" i="1"/>
  <c r="G22" i="1"/>
  <c r="G34" i="1"/>
  <c r="G38" i="1"/>
  <c r="F39" i="1"/>
  <c r="E37" i="1"/>
  <c r="E35" i="1"/>
  <c r="I35" i="1" s="1"/>
  <c r="D34" i="1"/>
  <c r="G28" i="1"/>
  <c r="D27" i="1"/>
  <c r="F20" i="1"/>
  <c r="D21" i="1"/>
  <c r="F26" i="1"/>
  <c r="E29" i="1"/>
  <c r="D31" i="1"/>
  <c r="R35" i="1"/>
  <c r="S35" i="1" s="1"/>
  <c r="R34" i="1"/>
  <c r="J38" i="1"/>
  <c r="J36" i="1"/>
  <c r="M36" i="1" s="1"/>
  <c r="J39" i="1"/>
  <c r="M39" i="1" s="1"/>
  <c r="J33" i="1"/>
  <c r="J34" i="1"/>
  <c r="K34" i="1"/>
  <c r="J26" i="1"/>
  <c r="O37" i="1"/>
  <c r="S37" i="1" s="1"/>
  <c r="O29" i="1"/>
  <c r="S29" i="1" s="1"/>
  <c r="O21" i="1"/>
  <c r="Q17" i="1"/>
  <c r="O26" i="1"/>
  <c r="S26" i="1" s="1"/>
  <c r="H37" i="1"/>
  <c r="I37" i="1" s="1"/>
  <c r="H29" i="1"/>
  <c r="H21" i="1"/>
  <c r="H36" i="1"/>
  <c r="H28" i="1"/>
  <c r="H20" i="1"/>
  <c r="H35" i="1"/>
  <c r="H27" i="1"/>
  <c r="H33" i="1"/>
  <c r="I33" i="1" s="1"/>
  <c r="H25" i="1"/>
  <c r="H17" i="1"/>
  <c r="H34" i="1"/>
  <c r="H26" i="1"/>
  <c r="K36" i="1"/>
  <c r="K23" i="1"/>
  <c r="R23" i="1"/>
  <c r="H23" i="1"/>
  <c r="K22" i="1"/>
  <c r="R33" i="1"/>
  <c r="S33" i="1" s="1"/>
  <c r="R25" i="1"/>
  <c r="R17" i="1"/>
  <c r="K37" i="1"/>
  <c r="K25" i="1"/>
  <c r="M25" i="1" s="1"/>
  <c r="K17" i="1"/>
  <c r="K26" i="1"/>
  <c r="J19" i="1"/>
  <c r="P23" i="1"/>
  <c r="K28" i="1"/>
  <c r="K20" i="1"/>
  <c r="K29" i="1"/>
  <c r="M29" i="1" s="1"/>
  <c r="K21" i="1"/>
  <c r="K18" i="1"/>
  <c r="R38" i="1"/>
  <c r="S38" i="1" s="1"/>
  <c r="R20" i="1"/>
  <c r="Q19" i="1"/>
  <c r="O36" i="1"/>
  <c r="O28" i="1"/>
  <c r="S28" i="1" s="1"/>
  <c r="O20" i="1"/>
  <c r="P36" i="1"/>
  <c r="P28" i="1"/>
  <c r="P20" i="1"/>
  <c r="O23" i="1"/>
  <c r="E23" i="1"/>
  <c r="H39" i="1"/>
  <c r="H31" i="1"/>
  <c r="J35" i="1"/>
  <c r="M35" i="1" s="1"/>
  <c r="J27" i="1"/>
  <c r="M27" i="1" s="1"/>
  <c r="N17" i="1"/>
  <c r="I34" i="1"/>
  <c r="S25" i="1"/>
  <c r="S30" i="1"/>
  <c r="S34" i="1"/>
  <c r="S36" i="1"/>
  <c r="S39" i="1"/>
  <c r="M28" i="1"/>
  <c r="M33" i="1"/>
  <c r="M37" i="1"/>
  <c r="B40" i="1"/>
  <c r="B24" i="1"/>
  <c r="B17" i="1" s="1"/>
  <c r="B32" i="1"/>
  <c r="I36" i="1"/>
  <c r="S27" i="1" l="1"/>
  <c r="S31" i="1"/>
  <c r="I39" i="1"/>
  <c r="M34" i="1"/>
  <c r="M26" i="1"/>
  <c r="B33" i="1"/>
  <c r="B25" i="1"/>
  <c r="B18" i="1"/>
  <c r="I25" i="1" l="1"/>
  <c r="M18" i="1"/>
  <c r="I18" i="1"/>
  <c r="T18" i="1" s="1"/>
  <c r="B19" i="1"/>
  <c r="B26" i="1"/>
  <c r="B27" i="1"/>
  <c r="B28" i="1"/>
  <c r="B29" i="1"/>
  <c r="B34" i="1"/>
  <c r="B36" i="1"/>
  <c r="B37" i="1"/>
  <c r="B35" i="1"/>
  <c r="B39" i="1"/>
  <c r="B38" i="1"/>
  <c r="B30" i="1"/>
  <c r="B31" i="1"/>
  <c r="B20" i="1"/>
  <c r="B21" i="1"/>
  <c r="S21" i="1" s="1"/>
  <c r="B41" i="1"/>
  <c r="B23" i="1"/>
  <c r="B22" i="1"/>
  <c r="S23" i="1" l="1"/>
  <c r="M23" i="1"/>
  <c r="I30" i="1"/>
  <c r="F32" i="1"/>
  <c r="H32" i="1"/>
  <c r="I27" i="1"/>
  <c r="M19" i="1"/>
  <c r="S22" i="1"/>
  <c r="S18" i="1"/>
  <c r="I22" i="1"/>
  <c r="D24" i="1"/>
  <c r="I20" i="1"/>
  <c r="S24" i="1" l="1"/>
  <c r="I29" i="1"/>
  <c r="R24" i="1"/>
  <c r="R41" i="1" s="1"/>
  <c r="I31" i="1"/>
  <c r="D41" i="1"/>
  <c r="I26" i="1"/>
  <c r="E32" i="1"/>
  <c r="I28" i="1"/>
  <c r="G32" i="1"/>
  <c r="I23" i="1"/>
  <c r="L24" i="1"/>
  <c r="L41" i="1" s="1"/>
  <c r="M22" i="1"/>
  <c r="T22" i="1" s="1"/>
  <c r="M17" i="1"/>
  <c r="J24" i="1"/>
  <c r="P24" i="1"/>
  <c r="P41" i="1" s="1"/>
  <c r="S17" i="1"/>
  <c r="Q24" i="1"/>
  <c r="Q41" i="1" s="1"/>
  <c r="S20" i="1"/>
  <c r="N24" i="1"/>
  <c r="K24" i="1"/>
  <c r="K41" i="1" s="1"/>
  <c r="M20" i="1"/>
  <c r="T20" i="1" s="1"/>
  <c r="S19" i="1"/>
  <c r="O24" i="1"/>
  <c r="O41" i="1" s="1"/>
  <c r="I17" i="1"/>
  <c r="I19" i="1"/>
  <c r="T19" i="1" s="1"/>
  <c r="E24" i="1"/>
  <c r="H24" i="1"/>
  <c r="F24" i="1"/>
  <c r="I21" i="1"/>
  <c r="J41" i="1" l="1"/>
  <c r="N41" i="1"/>
  <c r="T17" i="1"/>
  <c r="T21" i="1"/>
  <c r="I41" i="1" l="1"/>
</calcChain>
</file>

<file path=xl/sharedStrings.xml><?xml version="1.0" encoding="utf-8"?>
<sst xmlns="http://schemas.openxmlformats.org/spreadsheetml/2006/main" count="66" uniqueCount="39">
  <si>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</si>
  <si>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</si>
  <si>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</si>
  <si>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</si>
  <si>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</si>
  <si>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</si>
  <si>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</si>
  <si>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</si>
  <si>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</si>
  <si>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</si>
  <si>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Other</t>
  </si>
  <si>
    <t>Grand Total</t>
  </si>
  <si>
    <t>Seats and Restraints</t>
  </si>
  <si>
    <t>Lights and Instruments</t>
  </si>
  <si>
    <t>Average Costs</t>
  </si>
  <si>
    <t>Eletrical</t>
  </si>
  <si>
    <t>Population having cars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</si>
  <si>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</si>
  <si>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</si>
  <si>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</si>
  <si>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</si>
  <si>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</si>
  <si>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</si>
  <si>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</si>
  <si>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</si>
  <si>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</si>
  <si>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</si>
  <si>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</si>
  <si>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</si>
  <si>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</si>
  <si>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</si>
  <si>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</si>
  <si>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</si>
  <si>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</si>
  <si>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2017 to 2019 Repair Sales in BC</t>
  </si>
  <si>
    <t>Population in BC</t>
  </si>
  <si>
    <t>Precentage of Car Owners</t>
  </si>
  <si>
    <t>% of Repairs</t>
  </si>
  <si>
    <t>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</si>
</sst>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0" fontId="0" fillId="6" borderId="0" xfId="0" applyFill="1"/>
    <xf numFmtId="0" fontId="4" fillId="0" borderId="0" xfId="0" applyFont="1" applyAlignment="1">
      <alignment horizontal="left" vertical="top"/>
    </xf>
    <xf numFmtId="165" fontId="0" fillId="0" borderId="0" xfId="1" applyNumberFormat="1" applyFont="1"/>
    <xf numFmtId="165" fontId="0" fillId="4" borderId="0" xfId="0" applyNumberFormat="1" applyFill="1"/>
    <xf numFmtId="165" fontId="0" fillId="0" borderId="0" xfId="0" applyNumberFormat="1"/>
    <xf numFmtId="165" fontId="0" fillId="6" borderId="0" xfId="0" applyNumberFormat="1" applyFill="1"/>
    <xf numFmtId="165" fontId="0" fillId="5" borderId="0" xfId="0" applyNumberFormat="1" applyFill="1"/>
    <xf numFmtId="0" fontId="0" fillId="7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1" fontId="0" fillId="7" borderId="0" xfId="0" applyNumberFormat="1" applyFill="1" applyBorder="1"/>
    <xf numFmtId="164" fontId="3" fillId="0" borderId="0" xfId="0" applyNumberFormat="1" applyFont="1" applyBorder="1"/>
    <xf numFmtId="1" fontId="0" fillId="0" borderId="1" xfId="0" applyNumberFormat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X50"/>
  <sheetViews>
    <sheetView tabSelected="1" topLeftCell="G13" zoomScale="70" zoomScaleNormal="70" workbookViewId="0">
      <selection activeCell="O43" sqref="O43"/>
    </sheetView>
  </sheetViews>
  <sheetFormatPr defaultRowHeight="14.25" x14ac:dyDescent="0.45"/>
  <cols>
    <col min="1" max="1" width="30.86328125" customWidth="1"/>
    <col min="2" max="2" width="21.6640625" customWidth="1"/>
    <col min="3" max="3" width="15.796875" customWidth="1"/>
    <col min="4" max="4" width="18.33203125" customWidth="1"/>
    <col min="5" max="7" width="16.265625" customWidth="1"/>
    <col min="8" max="8" width="16.9296875" customWidth="1"/>
    <col min="9" max="9" width="18.9296875" customWidth="1"/>
    <col min="10" max="10" width="18.796875" customWidth="1"/>
    <col min="11" max="11" width="17.1328125" customWidth="1"/>
    <col min="12" max="12" width="19.1328125" customWidth="1"/>
    <col min="13" max="13" width="21.6640625" customWidth="1"/>
    <col min="14" max="14" width="18.33203125" customWidth="1"/>
    <col min="15" max="21" width="12.73046875" customWidth="1"/>
    <col min="22" max="22" width="18.3984375" customWidth="1"/>
    <col min="23" max="23" width="21.33203125" customWidth="1"/>
    <col min="24" max="24" width="19.73046875" customWidth="1"/>
    <col min="25" max="25" width="22.06640625" customWidth="1"/>
    <col min="26" max="26" width="19.06640625" customWidth="1"/>
    <col min="27" max="27" width="18.796875" customWidth="1"/>
    <col min="28" max="28" width="23.265625" customWidth="1"/>
    <col min="29" max="29" width="22.59765625" customWidth="1"/>
    <col min="30" max="31" width="19.796875" customWidth="1"/>
    <col min="32" max="32" width="20.33203125" customWidth="1"/>
    <col min="33" max="33" width="22.33203125" customWidth="1"/>
    <col min="34" max="34" width="21.9296875" customWidth="1"/>
    <col min="35" max="35" width="15.796875" customWidth="1"/>
    <col min="36" max="36" width="18.06640625" customWidth="1"/>
  </cols>
  <sheetData>
    <row r="2" spans="1:24" ht="38.25" x14ac:dyDescent="0.45">
      <c r="A2" s="11" t="s">
        <v>34</v>
      </c>
      <c r="B2" s="5"/>
    </row>
    <row r="3" spans="1:24" ht="18.600000000000001" customHeight="1" x14ac:dyDescent="0.45">
      <c r="A3" s="11"/>
      <c r="B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8.600000000000001" customHeight="1" x14ac:dyDescent="0.55000000000000004">
      <c r="A4" s="19" t="s">
        <v>14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8.600000000000001" customHeight="1" x14ac:dyDescent="0.45">
      <c r="A5" s="17" t="s">
        <v>12</v>
      </c>
      <c r="B5" s="17" t="s">
        <v>13</v>
      </c>
      <c r="C5" s="17" t="s">
        <v>0</v>
      </c>
      <c r="D5" s="17" t="s">
        <v>15</v>
      </c>
      <c r="E5" s="17" t="s">
        <v>2</v>
      </c>
      <c r="F5" s="17" t="s">
        <v>3</v>
      </c>
      <c r="G5" s="17" t="s">
        <v>4</v>
      </c>
      <c r="H5" s="17" t="s">
        <v>5</v>
      </c>
      <c r="I5" s="17" t="s">
        <v>6</v>
      </c>
      <c r="J5" s="17" t="s">
        <v>7</v>
      </c>
      <c r="K5" s="17" t="s">
        <v>8</v>
      </c>
      <c r="L5" s="17" t="s">
        <v>9</v>
      </c>
      <c r="M5" s="17" t="s"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8.600000000000001" customHeight="1" thickBot="1" x14ac:dyDescent="0.5">
      <c r="A6" s="18">
        <v>200</v>
      </c>
      <c r="B6" s="18">
        <v>1200</v>
      </c>
      <c r="C6" s="18">
        <v>200</v>
      </c>
      <c r="D6" s="18">
        <v>80</v>
      </c>
      <c r="E6" s="18">
        <v>120</v>
      </c>
      <c r="F6" s="18">
        <v>320</v>
      </c>
      <c r="G6" s="18">
        <v>700</v>
      </c>
      <c r="H6" s="18">
        <v>100</v>
      </c>
      <c r="I6" s="18">
        <v>800</v>
      </c>
      <c r="J6" s="18">
        <v>270</v>
      </c>
      <c r="K6" s="18">
        <v>440</v>
      </c>
      <c r="L6" s="18">
        <v>200</v>
      </c>
      <c r="M6" s="18">
        <v>100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8.600000000000001" customHeight="1" x14ac:dyDescent="0.4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8.600000000000001" customHeight="1" x14ac:dyDescent="0.55000000000000004">
      <c r="A8" s="23" t="s">
        <v>35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8.600000000000001" customHeight="1" x14ac:dyDescent="0.45">
      <c r="A9" s="22">
        <v>2019</v>
      </c>
      <c r="B9" s="22">
        <v>2018</v>
      </c>
      <c r="C9" s="22">
        <v>2017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8.600000000000001" customHeight="1" thickBot="1" x14ac:dyDescent="0.5">
      <c r="A10" s="24">
        <v>5070000</v>
      </c>
      <c r="B10" s="24">
        <v>5010000</v>
      </c>
      <c r="C10" s="24">
        <v>4920000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8.600000000000001" customHeight="1" x14ac:dyDescent="0.4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8.600000000000001" customHeight="1" x14ac:dyDescent="0.55000000000000004">
      <c r="A12" s="19" t="s">
        <v>37</v>
      </c>
      <c r="B12">
        <v>1E-3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6"/>
      <c r="O12" s="6"/>
      <c r="P12" s="6"/>
      <c r="Q12" s="6"/>
      <c r="R12" s="6"/>
      <c r="S12" s="6"/>
      <c r="T12" s="6"/>
    </row>
    <row r="13" spans="1:24" ht="18" customHeight="1" x14ac:dyDescent="0.55000000000000004">
      <c r="A13" s="19" t="s">
        <v>36</v>
      </c>
      <c r="B13">
        <v>0.65</v>
      </c>
      <c r="L13" s="6"/>
      <c r="M13" s="6"/>
      <c r="N13" s="6"/>
      <c r="O13" s="6"/>
      <c r="P13" s="6"/>
      <c r="Q13" s="6"/>
      <c r="R13" s="6"/>
      <c r="S13" s="6"/>
      <c r="T13" s="6"/>
    </row>
    <row r="15" spans="1:24" x14ac:dyDescent="0.45">
      <c r="A15" s="1"/>
      <c r="B15" s="1"/>
      <c r="C15" s="1"/>
      <c r="D15" s="1" t="s">
        <v>25</v>
      </c>
      <c r="E15" s="1"/>
      <c r="F15" s="1"/>
      <c r="G15" s="1"/>
      <c r="H15" s="1"/>
      <c r="I15" s="3"/>
      <c r="J15" s="1" t="s">
        <v>26</v>
      </c>
      <c r="K15" s="1"/>
      <c r="L15" s="1"/>
      <c r="M15" s="3"/>
      <c r="N15" s="1" t="s">
        <v>27</v>
      </c>
      <c r="O15" s="1"/>
      <c r="P15" s="1"/>
      <c r="Q15" s="1"/>
      <c r="R15" s="1"/>
      <c r="S15" s="10"/>
      <c r="T15" s="4"/>
    </row>
    <row r="16" spans="1:24" x14ac:dyDescent="0.45">
      <c r="A16" s="1" t="s">
        <v>30</v>
      </c>
      <c r="B16" s="1" t="s">
        <v>16</v>
      </c>
      <c r="C16" s="1" t="s">
        <v>17</v>
      </c>
      <c r="D16" s="1" t="s">
        <v>13</v>
      </c>
      <c r="E16" s="1" t="s">
        <v>0</v>
      </c>
      <c r="F16" s="1" t="s">
        <v>8</v>
      </c>
      <c r="G16" s="1" t="s">
        <v>9</v>
      </c>
      <c r="H16" s="1" t="s">
        <v>38</v>
      </c>
      <c r="I16" s="3" t="s">
        <v>28</v>
      </c>
      <c r="J16" s="1" t="s">
        <v>1</v>
      </c>
      <c r="K16" s="1" t="s">
        <v>6</v>
      </c>
      <c r="L16" s="1" t="s">
        <v>7</v>
      </c>
      <c r="M16" s="3" t="s">
        <v>29</v>
      </c>
      <c r="N16" s="1" t="s">
        <v>12</v>
      </c>
      <c r="O16" s="1" t="s">
        <v>2</v>
      </c>
      <c r="P16" s="1" t="s">
        <v>3</v>
      </c>
      <c r="Q16" s="1" t="s">
        <v>4</v>
      </c>
      <c r="R16" s="1" t="s">
        <v>5</v>
      </c>
      <c r="S16" s="10" t="s">
        <v>28</v>
      </c>
      <c r="T16" s="4" t="s">
        <v>11</v>
      </c>
    </row>
    <row r="17" spans="1:20" x14ac:dyDescent="0.45">
      <c r="A17" s="25">
        <v>2019</v>
      </c>
      <c r="B17" s="9">
        <f>B24*0.3</f>
        <v>988650</v>
      </c>
      <c r="C17" s="2" t="s">
        <v>18</v>
      </c>
      <c r="D17" s="12"/>
      <c r="E17" s="12"/>
      <c r="F17" s="12"/>
      <c r="G17" s="12"/>
      <c r="H17" s="12">
        <f>$B6 * (B17*B12)</f>
        <v>1186380</v>
      </c>
      <c r="I17" s="13">
        <f>SUM(D17:H17)</f>
        <v>1186380</v>
      </c>
      <c r="J17" s="12"/>
      <c r="K17" s="14">
        <f>$B6 * (B17*B12)</f>
        <v>1186380</v>
      </c>
      <c r="L17" s="14"/>
      <c r="M17" s="13">
        <f t="shared" ref="M17:M23" si="0">SUM(J17:L17)</f>
        <v>1186380</v>
      </c>
      <c r="N17" s="14">
        <f>$B6 * (B17*B12)</f>
        <v>1186380</v>
      </c>
      <c r="O17" s="14"/>
      <c r="P17" s="14"/>
      <c r="Q17" s="14">
        <f>$B6 * (B17*B12)</f>
        <v>1186380</v>
      </c>
      <c r="R17" s="14">
        <f>$B6 * (B17*B12)</f>
        <v>1186380</v>
      </c>
      <c r="S17" s="15">
        <f t="shared" ref="S17:S23" si="1">SUM(N17:R17)</f>
        <v>3559140</v>
      </c>
      <c r="T17" s="16">
        <f>SUM(I17+M17)</f>
        <v>2372760</v>
      </c>
    </row>
    <row r="18" spans="1:20" x14ac:dyDescent="0.45">
      <c r="A18" s="25"/>
      <c r="B18" s="9">
        <f>B24*0.27</f>
        <v>889785.00000000012</v>
      </c>
      <c r="C18" s="2" t="s">
        <v>19</v>
      </c>
      <c r="D18" s="12"/>
      <c r="E18" s="12">
        <f>$B6 * (B18*B12)</f>
        <v>1067742</v>
      </c>
      <c r="F18" s="12"/>
      <c r="G18" s="12"/>
      <c r="I18" s="13">
        <f t="shared" ref="I18:I39" si="2">SUM(D18:H18)</f>
        <v>1067742</v>
      </c>
      <c r="J18" s="14"/>
      <c r="K18" s="14">
        <f>$B6 * (B18*B12)</f>
        <v>1067742</v>
      </c>
      <c r="L18" s="14"/>
      <c r="M18" s="13">
        <f t="shared" si="0"/>
        <v>1067742</v>
      </c>
      <c r="N18" s="14"/>
      <c r="O18" s="14"/>
      <c r="P18" s="14">
        <f>$B6 * (B18*B12)</f>
        <v>1067742</v>
      </c>
      <c r="Q18" s="14"/>
      <c r="R18" s="14"/>
      <c r="S18" s="15">
        <f t="shared" si="1"/>
        <v>1067742</v>
      </c>
      <c r="T18" s="16">
        <f t="shared" ref="T18:T23" si="3">SUM(I18+M18)</f>
        <v>2135484</v>
      </c>
    </row>
    <row r="19" spans="1:20" x14ac:dyDescent="0.45">
      <c r="A19" s="25"/>
      <c r="B19" s="9">
        <f>B24*0.17</f>
        <v>560235</v>
      </c>
      <c r="C19" s="2" t="s">
        <v>20</v>
      </c>
      <c r="D19" s="12"/>
      <c r="E19" s="12"/>
      <c r="F19" s="12"/>
      <c r="G19" s="12">
        <f>$B6 * (B19*B12)</f>
        <v>672282</v>
      </c>
      <c r="H19" s="12"/>
      <c r="I19" s="13">
        <f t="shared" si="2"/>
        <v>672282</v>
      </c>
      <c r="J19" s="14">
        <f>$B6 * (B19*B12)</f>
        <v>672282</v>
      </c>
      <c r="K19" s="14"/>
      <c r="L19" s="14"/>
      <c r="M19" s="13">
        <f t="shared" si="0"/>
        <v>672282</v>
      </c>
      <c r="N19" s="14"/>
      <c r="O19" s="14">
        <f>$B6 * (B19*B12)</f>
        <v>672282</v>
      </c>
      <c r="P19" s="14"/>
      <c r="Q19" s="14">
        <f>$B6 * (B19*B12)</f>
        <v>672282</v>
      </c>
      <c r="R19" s="14"/>
      <c r="S19" s="15">
        <f t="shared" si="1"/>
        <v>1344564</v>
      </c>
      <c r="T19" s="16">
        <f t="shared" si="3"/>
        <v>1344564</v>
      </c>
    </row>
    <row r="20" spans="1:20" x14ac:dyDescent="0.45">
      <c r="A20" s="25"/>
      <c r="B20" s="9">
        <f>B24*0.09</f>
        <v>296595</v>
      </c>
      <c r="C20" s="2" t="s">
        <v>21</v>
      </c>
      <c r="D20" s="12"/>
      <c r="E20" s="12">
        <f>$B6 * (B20*B12)</f>
        <v>355914.00000000006</v>
      </c>
      <c r="F20" s="12">
        <f>$B6 * (B20*B12)</f>
        <v>355914.00000000006</v>
      </c>
      <c r="G20" s="12"/>
      <c r="H20" s="12">
        <f>$B6 * (B20*B12)</f>
        <v>355914.00000000006</v>
      </c>
      <c r="I20" s="13">
        <f t="shared" si="2"/>
        <v>1067742.0000000002</v>
      </c>
      <c r="J20" s="14"/>
      <c r="K20" s="14">
        <f>$B6 * (B20*B12)</f>
        <v>355914.00000000006</v>
      </c>
      <c r="L20" s="14">
        <f>$B6 * (B20*B12)</f>
        <v>355914.00000000006</v>
      </c>
      <c r="M20" s="13">
        <f t="shared" si="0"/>
        <v>711828.00000000012</v>
      </c>
      <c r="N20" s="14"/>
      <c r="O20" s="14">
        <f>$B6 * (B20*B12)</f>
        <v>355914.00000000006</v>
      </c>
      <c r="P20" s="14">
        <f>$B6 * (B20*B12)</f>
        <v>355914.00000000006</v>
      </c>
      <c r="Q20" s="14"/>
      <c r="R20" s="14">
        <f>$B6 * (B20*B12)</f>
        <v>355914.00000000006</v>
      </c>
      <c r="S20" s="15">
        <f t="shared" si="1"/>
        <v>1067742.0000000002</v>
      </c>
      <c r="T20" s="16">
        <f t="shared" si="3"/>
        <v>1779570.0000000005</v>
      </c>
    </row>
    <row r="21" spans="1:20" x14ac:dyDescent="0.45">
      <c r="A21" s="25"/>
      <c r="B21" s="9">
        <f>B24*0.07</f>
        <v>230685.00000000003</v>
      </c>
      <c r="C21" s="2" t="s">
        <v>22</v>
      </c>
      <c r="D21" s="12">
        <f>$B6 * (B21*B12)</f>
        <v>276822.00000000006</v>
      </c>
      <c r="E21" s="12">
        <f>$B6 * (B21*B12)</f>
        <v>276822.00000000006</v>
      </c>
      <c r="F21" s="12"/>
      <c r="G21" s="12"/>
      <c r="H21" s="12">
        <f>$B6 * (B21*B12)</f>
        <v>276822.00000000006</v>
      </c>
      <c r="I21" s="13">
        <f t="shared" si="2"/>
        <v>830466.00000000023</v>
      </c>
      <c r="J21" s="14">
        <f>$B6 * (B21*B12)</f>
        <v>276822.00000000006</v>
      </c>
      <c r="K21" s="14">
        <f>$B6 * (B21*B12)</f>
        <v>276822.00000000006</v>
      </c>
      <c r="L21" s="14"/>
      <c r="M21" s="13">
        <f t="shared" si="0"/>
        <v>553644.00000000012</v>
      </c>
      <c r="N21" s="14"/>
      <c r="O21" s="14">
        <f>$B6 * (B21*B12)</f>
        <v>276822.00000000006</v>
      </c>
      <c r="P21" s="14"/>
      <c r="Q21" s="14"/>
      <c r="R21" s="14"/>
      <c r="S21" s="15">
        <f t="shared" si="1"/>
        <v>276822.00000000006</v>
      </c>
      <c r="T21" s="16">
        <f t="shared" si="3"/>
        <v>1384110.0000000005</v>
      </c>
    </row>
    <row r="22" spans="1:20" x14ac:dyDescent="0.45">
      <c r="A22" s="25"/>
      <c r="B22" s="9">
        <f>B24*0.06</f>
        <v>197730</v>
      </c>
      <c r="C22" s="2" t="s">
        <v>23</v>
      </c>
      <c r="D22" s="12"/>
      <c r="E22" s="12"/>
      <c r="F22" s="12"/>
      <c r="G22" s="12">
        <f>$B6 * (B22*B12)</f>
        <v>237276.00000000003</v>
      </c>
      <c r="H22" s="12"/>
      <c r="I22" s="13">
        <f t="shared" si="2"/>
        <v>237276.00000000003</v>
      </c>
      <c r="J22" s="14"/>
      <c r="K22" s="14">
        <f>$B6 * (B22*B12)</f>
        <v>237276.00000000003</v>
      </c>
      <c r="L22" s="14">
        <f>$B6 * (B22*B12)</f>
        <v>237276.00000000003</v>
      </c>
      <c r="M22" s="13">
        <f t="shared" si="0"/>
        <v>474552.00000000006</v>
      </c>
      <c r="N22" s="14">
        <f>$B6 * (B22*B12)</f>
        <v>237276.00000000003</v>
      </c>
      <c r="O22" s="14"/>
      <c r="P22" s="14"/>
      <c r="Q22" s="14"/>
      <c r="R22" s="14"/>
      <c r="S22" s="15">
        <f t="shared" si="1"/>
        <v>237276.00000000003</v>
      </c>
      <c r="T22" s="16">
        <f t="shared" si="3"/>
        <v>711828.00000000012</v>
      </c>
    </row>
    <row r="23" spans="1:20" x14ac:dyDescent="0.45">
      <c r="A23" s="25"/>
      <c r="B23" s="9">
        <f>B24*0.04</f>
        <v>131820</v>
      </c>
      <c r="C23" s="2" t="s">
        <v>24</v>
      </c>
      <c r="D23" s="12"/>
      <c r="E23" s="12">
        <f>$B6 * (B23*B12)</f>
        <v>158184</v>
      </c>
      <c r="F23" s="12"/>
      <c r="G23" s="12"/>
      <c r="H23" s="12">
        <f>$B6 * (B23*B12)</f>
        <v>158184</v>
      </c>
      <c r="I23" s="13">
        <f>SUM(D23:H23)</f>
        <v>316368</v>
      </c>
      <c r="J23" s="14"/>
      <c r="K23" s="14">
        <f>$B6 * (B23*B12)</f>
        <v>158184</v>
      </c>
      <c r="L23" s="14"/>
      <c r="M23" s="13">
        <f t="shared" si="0"/>
        <v>158184</v>
      </c>
      <c r="N23" s="14"/>
      <c r="O23" s="14">
        <f>$B6 * (B23*B12)</f>
        <v>158184</v>
      </c>
      <c r="P23" s="14">
        <f>$B6 * (B23*B12)</f>
        <v>158184</v>
      </c>
      <c r="Q23" s="14"/>
      <c r="R23" s="14">
        <f>$B6 * (B23*B12)</f>
        <v>158184</v>
      </c>
      <c r="S23" s="15">
        <f t="shared" si="1"/>
        <v>474552</v>
      </c>
      <c r="T23" s="16">
        <f>SUM(I23+M23)</f>
        <v>474552</v>
      </c>
    </row>
    <row r="24" spans="1:20" x14ac:dyDescent="0.45">
      <c r="A24" s="26" t="s">
        <v>31</v>
      </c>
      <c r="B24" s="7">
        <f>A10*B13</f>
        <v>3295500</v>
      </c>
      <c r="C24" s="3"/>
      <c r="D24" s="13">
        <f t="shared" ref="D24:I24" si="4">SUM(D17:D23)</f>
        <v>276822.00000000006</v>
      </c>
      <c r="E24" s="13">
        <f t="shared" si="4"/>
        <v>1858662</v>
      </c>
      <c r="F24" s="13">
        <f t="shared" si="4"/>
        <v>355914.00000000006</v>
      </c>
      <c r="G24" s="13">
        <f t="shared" si="4"/>
        <v>909558</v>
      </c>
      <c r="H24" s="13">
        <f t="shared" si="4"/>
        <v>1977300</v>
      </c>
      <c r="I24" s="13">
        <f t="shared" si="4"/>
        <v>5378256</v>
      </c>
      <c r="J24" s="13">
        <f t="shared" ref="J24:R24" si="5">SUM(J17:J23)</f>
        <v>949104</v>
      </c>
      <c r="K24" s="13">
        <f t="shared" si="5"/>
        <v>3282318</v>
      </c>
      <c r="L24" s="13">
        <f t="shared" si="5"/>
        <v>593190.00000000012</v>
      </c>
      <c r="M24" s="13">
        <f>SUM(M17:M23)</f>
        <v>4824612</v>
      </c>
      <c r="N24" s="13">
        <f t="shared" si="5"/>
        <v>1423656</v>
      </c>
      <c r="O24" s="13">
        <f t="shared" si="5"/>
        <v>1463202</v>
      </c>
      <c r="P24" s="13">
        <f t="shared" si="5"/>
        <v>1581840</v>
      </c>
      <c r="Q24" s="13">
        <f t="shared" si="5"/>
        <v>1858662</v>
      </c>
      <c r="R24" s="13">
        <f t="shared" si="5"/>
        <v>1700478</v>
      </c>
      <c r="S24" s="15">
        <f>SUM(S17:S23)</f>
        <v>8027838</v>
      </c>
      <c r="T24" s="16">
        <f>SUM(I24+M24)</f>
        <v>10202868</v>
      </c>
    </row>
    <row r="25" spans="1:20" x14ac:dyDescent="0.45">
      <c r="A25" s="25">
        <v>2018</v>
      </c>
      <c r="B25" s="9">
        <f>B32*0.3</f>
        <v>976950</v>
      </c>
      <c r="C25" s="2" t="s">
        <v>18</v>
      </c>
      <c r="D25" s="14"/>
      <c r="E25" s="14"/>
      <c r="F25" s="14"/>
      <c r="G25" s="14"/>
      <c r="H25" s="14">
        <f>$B6 * (B25*B12)</f>
        <v>1172340</v>
      </c>
      <c r="I25" s="13">
        <f t="shared" si="2"/>
        <v>1172340</v>
      </c>
      <c r="J25" s="14"/>
      <c r="K25" s="14">
        <f>$B6 * (B25*B12)</f>
        <v>1172340</v>
      </c>
      <c r="L25" s="14"/>
      <c r="M25" s="13">
        <f t="shared" ref="M25:M39" si="6">SUM(J25:L25)</f>
        <v>1172340</v>
      </c>
      <c r="N25" s="14"/>
      <c r="O25" s="14"/>
      <c r="P25" s="14"/>
      <c r="Q25" s="14"/>
      <c r="R25" s="14">
        <f>$B6 * (B25*B12)</f>
        <v>1172340</v>
      </c>
      <c r="S25" s="15">
        <f t="shared" ref="S25:S39" si="7">SUM(N25:R25)</f>
        <v>1172340</v>
      </c>
      <c r="T25" s="16">
        <f>SUM(I25+M25+S25)</f>
        <v>3517020</v>
      </c>
    </row>
    <row r="26" spans="1:20" x14ac:dyDescent="0.45">
      <c r="A26" s="25"/>
      <c r="B26" s="9">
        <f>B32*0.27</f>
        <v>879255</v>
      </c>
      <c r="C26" s="2" t="s">
        <v>19</v>
      </c>
      <c r="D26" s="14"/>
      <c r="E26" s="14">
        <f>$B6 * (B26*B12)</f>
        <v>1055106</v>
      </c>
      <c r="F26" s="14">
        <f>$B6 * (B26*B12)</f>
        <v>1055106</v>
      </c>
      <c r="G26" s="14"/>
      <c r="H26" s="14">
        <f>$B6 * (B26*B12)</f>
        <v>1055106</v>
      </c>
      <c r="I26" s="13">
        <f t="shared" si="2"/>
        <v>3165318</v>
      </c>
      <c r="J26" s="14">
        <f>$B6 * (B26*B12)</f>
        <v>1055106</v>
      </c>
      <c r="K26" s="14">
        <f>$B6 * (B26*B12)</f>
        <v>1055106</v>
      </c>
      <c r="L26" s="14"/>
      <c r="M26" s="13">
        <f t="shared" si="6"/>
        <v>2110212</v>
      </c>
      <c r="N26" s="14"/>
      <c r="O26" s="14">
        <f>$B6 * (B26*B12)</f>
        <v>1055106</v>
      </c>
      <c r="P26" s="14"/>
      <c r="Q26" s="14"/>
      <c r="R26" s="14"/>
      <c r="S26" s="15">
        <f t="shared" si="7"/>
        <v>1055106</v>
      </c>
      <c r="T26" s="16">
        <f t="shared" ref="T26:T40" si="8">SUM(I26+M26+S26)</f>
        <v>6330636</v>
      </c>
    </row>
    <row r="27" spans="1:20" x14ac:dyDescent="0.45">
      <c r="A27" s="25"/>
      <c r="B27" s="9">
        <f>B32*0.17</f>
        <v>553605</v>
      </c>
      <c r="C27" s="2" t="s">
        <v>20</v>
      </c>
      <c r="D27" s="14">
        <f>$B6 * (B27*B12)</f>
        <v>664326</v>
      </c>
      <c r="E27" s="14"/>
      <c r="F27" s="14"/>
      <c r="G27" s="14"/>
      <c r="H27" s="14">
        <f>$B6 * (B27*B12)</f>
        <v>664326</v>
      </c>
      <c r="I27" s="13">
        <f t="shared" si="2"/>
        <v>1328652</v>
      </c>
      <c r="J27" s="14">
        <f>$B6 * (B27*B12)</f>
        <v>664326</v>
      </c>
      <c r="K27" s="14"/>
      <c r="L27" s="14">
        <f>$B6 * (B27*B12)</f>
        <v>664326</v>
      </c>
      <c r="M27" s="13">
        <f t="shared" si="6"/>
        <v>1328652</v>
      </c>
      <c r="N27" s="14">
        <f>$B6 * (B27*B12)</f>
        <v>664326</v>
      </c>
      <c r="O27" s="14"/>
      <c r="P27" s="14"/>
      <c r="Q27" s="14"/>
      <c r="R27" s="14">
        <f>$B6 * (B27*B12)</f>
        <v>664326</v>
      </c>
      <c r="S27" s="15">
        <f t="shared" si="7"/>
        <v>1328652</v>
      </c>
      <c r="T27" s="16">
        <f t="shared" si="8"/>
        <v>3985956</v>
      </c>
    </row>
    <row r="28" spans="1:20" x14ac:dyDescent="0.45">
      <c r="A28" s="25"/>
      <c r="B28" s="9">
        <f>B32*0.09</f>
        <v>293085</v>
      </c>
      <c r="C28" s="2" t="s">
        <v>21</v>
      </c>
      <c r="D28" s="14"/>
      <c r="E28" s="14"/>
      <c r="F28" s="14">
        <f>$B6 * (B28*B12)</f>
        <v>351702</v>
      </c>
      <c r="G28" s="14">
        <f>$B6 * (B28*B12)</f>
        <v>351702</v>
      </c>
      <c r="H28" s="14">
        <f>$B6 * (B26*B12)</f>
        <v>1055106</v>
      </c>
      <c r="I28" s="13">
        <f t="shared" si="2"/>
        <v>1758510</v>
      </c>
      <c r="J28" s="14"/>
      <c r="K28" s="14">
        <f>$B6 * (B27*B12)</f>
        <v>664326</v>
      </c>
      <c r="L28" s="14"/>
      <c r="M28" s="13">
        <f t="shared" si="6"/>
        <v>664326</v>
      </c>
      <c r="N28" s="14"/>
      <c r="O28" s="14">
        <f>$B6 * (B28*B12)</f>
        <v>351702</v>
      </c>
      <c r="P28" s="14">
        <f>$B6 * (B28*B12)</f>
        <v>351702</v>
      </c>
      <c r="Q28" s="14"/>
      <c r="R28" s="14"/>
      <c r="S28" s="15">
        <f t="shared" si="7"/>
        <v>703404</v>
      </c>
      <c r="T28" s="16">
        <f t="shared" si="8"/>
        <v>3126240</v>
      </c>
    </row>
    <row r="29" spans="1:20" x14ac:dyDescent="0.45">
      <c r="A29" s="25"/>
      <c r="B29" s="9">
        <f>B32*0.07</f>
        <v>227955.00000000003</v>
      </c>
      <c r="C29" s="2" t="s">
        <v>22</v>
      </c>
      <c r="D29" s="14"/>
      <c r="E29" s="14">
        <f>$B6 * (B29*B12)</f>
        <v>273546.00000000006</v>
      </c>
      <c r="F29" s="14"/>
      <c r="G29" s="14"/>
      <c r="H29" s="14">
        <f>$B6 * (B29*B12)</f>
        <v>273546.00000000006</v>
      </c>
      <c r="I29" s="13">
        <f t="shared" si="2"/>
        <v>547092.00000000012</v>
      </c>
      <c r="J29" s="14"/>
      <c r="K29" s="14">
        <f>$B6 * (B29*B12)</f>
        <v>273546.00000000006</v>
      </c>
      <c r="L29" s="14"/>
      <c r="M29" s="13">
        <f t="shared" si="6"/>
        <v>273546.00000000006</v>
      </c>
      <c r="N29" s="14"/>
      <c r="O29" s="14">
        <f>$B6 * (B29*B12)</f>
        <v>273546.00000000006</v>
      </c>
      <c r="P29" s="14"/>
      <c r="Q29" s="14"/>
      <c r="R29" s="14">
        <f>$B6 * (B29*B12)</f>
        <v>273546.00000000006</v>
      </c>
      <c r="S29" s="15">
        <f t="shared" si="7"/>
        <v>547092.00000000012</v>
      </c>
      <c r="T29" s="16">
        <f t="shared" si="8"/>
        <v>1367730.0000000005</v>
      </c>
    </row>
    <row r="30" spans="1:20" x14ac:dyDescent="0.45">
      <c r="A30" s="25"/>
      <c r="B30" s="9">
        <f>B32*0.06</f>
        <v>195390</v>
      </c>
      <c r="C30" s="2" t="s">
        <v>23</v>
      </c>
      <c r="D30" s="14"/>
      <c r="E30" s="14"/>
      <c r="F30" s="14"/>
      <c r="G30" s="14">
        <f>$B6 * (B30*B12)</f>
        <v>234468.00000000003</v>
      </c>
      <c r="H30" s="14"/>
      <c r="I30" s="13">
        <f t="shared" si="2"/>
        <v>234468.00000000003</v>
      </c>
      <c r="J30" s="14"/>
      <c r="K30" s="14"/>
      <c r="L30" s="14">
        <f>$B6 * (B30*B12)</f>
        <v>234468.00000000003</v>
      </c>
      <c r="M30" s="13">
        <f t="shared" si="6"/>
        <v>234468.00000000003</v>
      </c>
      <c r="N30" s="14"/>
      <c r="O30" s="14"/>
      <c r="P30" s="14"/>
      <c r="Q30" s="14">
        <f>$B6 * (B30*B12)</f>
        <v>234468.00000000003</v>
      </c>
      <c r="R30" s="14"/>
      <c r="S30" s="15">
        <f t="shared" si="7"/>
        <v>234468.00000000003</v>
      </c>
      <c r="T30" s="16">
        <f t="shared" si="8"/>
        <v>703404.00000000012</v>
      </c>
    </row>
    <row r="31" spans="1:20" x14ac:dyDescent="0.45">
      <c r="A31" s="25"/>
      <c r="B31" s="9">
        <f>B32*0.04</f>
        <v>130260</v>
      </c>
      <c r="C31" s="2" t="s">
        <v>24</v>
      </c>
      <c r="D31" s="14">
        <f>$B6 * (B31*B12)</f>
        <v>156312</v>
      </c>
      <c r="E31" s="14"/>
      <c r="F31" s="14"/>
      <c r="G31" s="14"/>
      <c r="H31" s="14">
        <f>$B6 * (B31*B12)</f>
        <v>156312</v>
      </c>
      <c r="I31" s="13">
        <f t="shared" si="2"/>
        <v>312624</v>
      </c>
      <c r="J31" s="14"/>
      <c r="K31" s="14"/>
      <c r="L31" s="14">
        <f>$B6 * (B31*B12)</f>
        <v>156312</v>
      </c>
      <c r="M31" s="13">
        <f t="shared" si="6"/>
        <v>156312</v>
      </c>
      <c r="N31" s="14">
        <f>$B6 * (B31*B12)</f>
        <v>156312</v>
      </c>
      <c r="O31" s="14"/>
      <c r="P31" s="14">
        <f>$B6 * (B31*B12)</f>
        <v>156312</v>
      </c>
      <c r="Q31" s="14"/>
      <c r="R31" s="14">
        <f>$B6 * (B31*B12)</f>
        <v>156312</v>
      </c>
      <c r="S31" s="15">
        <f t="shared" si="7"/>
        <v>468936</v>
      </c>
      <c r="T31" s="16">
        <f t="shared" si="8"/>
        <v>937872</v>
      </c>
    </row>
    <row r="32" spans="1:20" x14ac:dyDescent="0.45">
      <c r="A32" s="26" t="s">
        <v>33</v>
      </c>
      <c r="B32" s="7">
        <f>B10*B13</f>
        <v>3256500</v>
      </c>
      <c r="C32" s="3"/>
      <c r="D32" s="13">
        <f>SUM(D25:D31)</f>
        <v>820638</v>
      </c>
      <c r="E32" s="13">
        <f t="shared" ref="E32:H32" si="9">SUM(E25:E31)</f>
        <v>1328652</v>
      </c>
      <c r="F32" s="13">
        <f t="shared" si="9"/>
        <v>1406808</v>
      </c>
      <c r="G32" s="13">
        <f t="shared" si="9"/>
        <v>586170</v>
      </c>
      <c r="H32" s="13">
        <f t="shared" si="9"/>
        <v>4376736</v>
      </c>
      <c r="I32" s="13">
        <f t="shared" ref="I32:O32" si="10">SUM(I25:I31)</f>
        <v>8519004</v>
      </c>
      <c r="J32" s="13">
        <f t="shared" si="10"/>
        <v>1719432</v>
      </c>
      <c r="K32" s="13">
        <f t="shared" si="10"/>
        <v>3165318</v>
      </c>
      <c r="L32" s="13">
        <f t="shared" si="10"/>
        <v>1055106</v>
      </c>
      <c r="M32" s="13">
        <f t="shared" si="10"/>
        <v>5939856</v>
      </c>
      <c r="N32" s="13">
        <f t="shared" si="10"/>
        <v>820638</v>
      </c>
      <c r="O32" s="13">
        <f t="shared" si="10"/>
        <v>1680354</v>
      </c>
      <c r="P32" s="13">
        <f t="shared" ref="P32:Q32" si="11">SUM(P25:P31)</f>
        <v>508014</v>
      </c>
      <c r="Q32" s="13">
        <f t="shared" si="11"/>
        <v>234468.00000000003</v>
      </c>
      <c r="R32" s="13">
        <f>SUM(R25:R31)</f>
        <v>2266524</v>
      </c>
      <c r="S32" s="15">
        <f>SUM(S25:S31)</f>
        <v>5509998</v>
      </c>
      <c r="T32" s="16">
        <f t="shared" si="8"/>
        <v>19968858</v>
      </c>
    </row>
    <row r="33" spans="1:20" x14ac:dyDescent="0.45">
      <c r="A33" s="25">
        <v>2017</v>
      </c>
      <c r="B33" s="9">
        <f>B40*0.3</f>
        <v>959400</v>
      </c>
      <c r="C33" s="2" t="s">
        <v>18</v>
      </c>
      <c r="D33" s="14"/>
      <c r="E33" s="14"/>
      <c r="F33" s="14"/>
      <c r="G33" s="14"/>
      <c r="H33" s="14">
        <f>$B6 * (B33*B12)</f>
        <v>1151280</v>
      </c>
      <c r="I33" s="13">
        <f t="shared" si="2"/>
        <v>1151280</v>
      </c>
      <c r="J33" s="14">
        <f>$B6 * (B33*B12)</f>
        <v>1151280</v>
      </c>
      <c r="K33" s="14"/>
      <c r="L33" s="14"/>
      <c r="M33" s="13">
        <f t="shared" si="6"/>
        <v>1151280</v>
      </c>
      <c r="N33" s="14"/>
      <c r="O33" s="14"/>
      <c r="P33" s="14"/>
      <c r="Q33" s="14"/>
      <c r="R33" s="14">
        <f>$B6 * (B33*B12)</f>
        <v>1151280</v>
      </c>
      <c r="S33" s="15">
        <f t="shared" si="7"/>
        <v>1151280</v>
      </c>
      <c r="T33" s="16">
        <f t="shared" si="8"/>
        <v>3453840</v>
      </c>
    </row>
    <row r="34" spans="1:20" x14ac:dyDescent="0.45">
      <c r="A34" s="25"/>
      <c r="B34" s="9">
        <f>B40*0.27</f>
        <v>863460</v>
      </c>
      <c r="C34" s="2" t="s">
        <v>19</v>
      </c>
      <c r="D34" s="14">
        <f>$B6 * (B34*B12)</f>
        <v>1036152</v>
      </c>
      <c r="E34" s="14"/>
      <c r="F34" s="14"/>
      <c r="G34" s="14">
        <f>$B6 * (B34*B12)</f>
        <v>1036152</v>
      </c>
      <c r="H34" s="14">
        <f>$B6 * (B34*B12)</f>
        <v>1036152</v>
      </c>
      <c r="I34" s="13">
        <f t="shared" si="2"/>
        <v>3108456</v>
      </c>
      <c r="J34" s="14">
        <f>$B6 * (B34*B12)</f>
        <v>1036152</v>
      </c>
      <c r="K34" s="14">
        <f>$B6 * (B34*B12)</f>
        <v>1036152</v>
      </c>
      <c r="L34" s="14"/>
      <c r="M34" s="13">
        <f t="shared" si="6"/>
        <v>2072304</v>
      </c>
      <c r="N34" s="14">
        <f>$B6 * (B34*B12)</f>
        <v>1036152</v>
      </c>
      <c r="O34" s="14"/>
      <c r="P34" s="14"/>
      <c r="Q34" s="14"/>
      <c r="R34" s="14">
        <f>$B6 * (B34*B12)</f>
        <v>1036152</v>
      </c>
      <c r="S34" s="15">
        <f t="shared" si="7"/>
        <v>2072304</v>
      </c>
      <c r="T34" s="16">
        <f t="shared" si="8"/>
        <v>7253064</v>
      </c>
    </row>
    <row r="35" spans="1:20" x14ac:dyDescent="0.45">
      <c r="A35" s="25"/>
      <c r="B35" s="9">
        <f>B40*0.17</f>
        <v>543660</v>
      </c>
      <c r="C35" s="2" t="s">
        <v>20</v>
      </c>
      <c r="D35" s="14"/>
      <c r="E35" s="14">
        <f>$B6 * (B35*B12)</f>
        <v>652392</v>
      </c>
      <c r="F35" s="14"/>
      <c r="G35" s="14"/>
      <c r="H35" s="14">
        <f>$B6 * (B35*B12)</f>
        <v>652392</v>
      </c>
      <c r="I35" s="13">
        <f t="shared" si="2"/>
        <v>1304784</v>
      </c>
      <c r="J35" s="14">
        <f>$B6 * (B35*B12)</f>
        <v>652392</v>
      </c>
      <c r="K35" s="14"/>
      <c r="L35" s="14">
        <f>$B6 * (B35*B12)</f>
        <v>652392</v>
      </c>
      <c r="M35" s="13">
        <f t="shared" si="6"/>
        <v>1304784</v>
      </c>
      <c r="N35" s="14">
        <f>$B6 * (B35*B12)</f>
        <v>652392</v>
      </c>
      <c r="O35" s="14"/>
      <c r="P35" s="14"/>
      <c r="Q35" s="14"/>
      <c r="R35" s="14">
        <f>$B6 * (B35*B12)</f>
        <v>652392</v>
      </c>
      <c r="S35" s="15">
        <f t="shared" si="7"/>
        <v>1304784</v>
      </c>
      <c r="T35" s="16">
        <f t="shared" si="8"/>
        <v>3914352</v>
      </c>
    </row>
    <row r="36" spans="1:20" x14ac:dyDescent="0.45">
      <c r="A36" s="25"/>
      <c r="B36" s="9">
        <f>B40*0.09</f>
        <v>287820</v>
      </c>
      <c r="C36" s="2" t="s">
        <v>21</v>
      </c>
      <c r="D36" s="14">
        <f>$B6 * (B36*B12)</f>
        <v>345384</v>
      </c>
      <c r="E36" s="14"/>
      <c r="F36" s="14">
        <f>$B6 * (B36*B12)</f>
        <v>345384</v>
      </c>
      <c r="G36" s="14">
        <f>$B6 * (B36*B12)</f>
        <v>345384</v>
      </c>
      <c r="H36" s="14">
        <f>$B6 * (B36*B12)</f>
        <v>345384</v>
      </c>
      <c r="I36" s="13">
        <f t="shared" si="2"/>
        <v>1381536</v>
      </c>
      <c r="J36" s="14">
        <f>$B6 * (B36*B12)</f>
        <v>345384</v>
      </c>
      <c r="K36" s="14">
        <f>$B6 * (B36*B12)</f>
        <v>345384</v>
      </c>
      <c r="L36" s="14"/>
      <c r="M36" s="13">
        <f t="shared" si="6"/>
        <v>690768</v>
      </c>
      <c r="N36" s="14"/>
      <c r="O36" s="14">
        <f>$B6 * (B36*B12)</f>
        <v>345384</v>
      </c>
      <c r="P36" s="14">
        <f>$B6 * (B36*B12)</f>
        <v>345384</v>
      </c>
      <c r="Q36" s="14"/>
      <c r="R36" s="14"/>
      <c r="S36" s="15">
        <f t="shared" si="7"/>
        <v>690768</v>
      </c>
      <c r="T36" s="16">
        <f t="shared" si="8"/>
        <v>2763072</v>
      </c>
    </row>
    <row r="37" spans="1:20" x14ac:dyDescent="0.45">
      <c r="A37" s="25"/>
      <c r="B37" s="9">
        <f>B40*0.07</f>
        <v>223860.00000000003</v>
      </c>
      <c r="C37" s="2" t="s">
        <v>22</v>
      </c>
      <c r="D37" s="14"/>
      <c r="E37" s="14">
        <f>$B6 * (B37*B12)</f>
        <v>268632.00000000006</v>
      </c>
      <c r="F37" s="14"/>
      <c r="G37" s="14"/>
      <c r="H37" s="14">
        <f>$B6 * (B37*B12)</f>
        <v>268632.00000000006</v>
      </c>
      <c r="I37" s="13">
        <f t="shared" si="2"/>
        <v>537264.00000000012</v>
      </c>
      <c r="J37" s="14"/>
      <c r="K37" s="14">
        <f>$B6 * (B37*B12)</f>
        <v>268632.00000000006</v>
      </c>
      <c r="L37" s="14"/>
      <c r="M37" s="13">
        <f t="shared" si="6"/>
        <v>268632.00000000006</v>
      </c>
      <c r="N37" s="14"/>
      <c r="O37" s="14">
        <f>$B6 * (B37*B12)</f>
        <v>268632.00000000006</v>
      </c>
      <c r="P37" s="14"/>
      <c r="Q37" s="14">
        <f>$B6 * (B37*B12)</f>
        <v>268632.00000000006</v>
      </c>
      <c r="R37" s="14"/>
      <c r="S37" s="15">
        <f t="shared" si="7"/>
        <v>537264.00000000012</v>
      </c>
      <c r="T37" s="16">
        <f t="shared" si="8"/>
        <v>1343160.0000000005</v>
      </c>
    </row>
    <row r="38" spans="1:20" x14ac:dyDescent="0.45">
      <c r="A38" s="25"/>
      <c r="B38" s="9">
        <f>B40*0.06</f>
        <v>191880</v>
      </c>
      <c r="C38" s="2" t="s">
        <v>23</v>
      </c>
      <c r="D38" s="14">
        <f>$B6 * (B38*B12)</f>
        <v>230256</v>
      </c>
      <c r="E38" s="14"/>
      <c r="F38" s="14"/>
      <c r="G38" s="14">
        <f>$B6 * (B38*B12)</f>
        <v>230256</v>
      </c>
      <c r="H38" s="14"/>
      <c r="I38" s="13">
        <f t="shared" si="2"/>
        <v>460512</v>
      </c>
      <c r="J38" s="14">
        <f>$B6 * (B38*B12)</f>
        <v>230256</v>
      </c>
      <c r="K38" s="14"/>
      <c r="L38" s="14">
        <f>$B6 * (B38*B12)</f>
        <v>230256</v>
      </c>
      <c r="M38" s="13">
        <f t="shared" si="6"/>
        <v>460512</v>
      </c>
      <c r="N38" s="14"/>
      <c r="O38" s="14"/>
      <c r="P38" s="14">
        <f>$B6 * (B28*B12)</f>
        <v>351702</v>
      </c>
      <c r="Q38" s="14"/>
      <c r="R38" s="14">
        <f>$B6 * (B38*B12)</f>
        <v>230256</v>
      </c>
      <c r="S38" s="15">
        <f t="shared" si="7"/>
        <v>581958</v>
      </c>
      <c r="T38" s="16">
        <f t="shared" si="8"/>
        <v>1502982</v>
      </c>
    </row>
    <row r="39" spans="1:20" x14ac:dyDescent="0.45">
      <c r="A39" s="25"/>
      <c r="B39" s="9">
        <f>B40*0.04</f>
        <v>127920</v>
      </c>
      <c r="C39" s="2" t="s">
        <v>24</v>
      </c>
      <c r="D39" s="14"/>
      <c r="E39" s="14"/>
      <c r="F39" s="14">
        <f>$B6 * (B39*B12)</f>
        <v>153504</v>
      </c>
      <c r="G39" s="14"/>
      <c r="H39" s="14">
        <f>$B6 * (B39*B12)</f>
        <v>153504</v>
      </c>
      <c r="I39" s="13">
        <f t="shared" si="2"/>
        <v>307008</v>
      </c>
      <c r="J39" s="14">
        <f>$B6 * (B39*B12)</f>
        <v>153504</v>
      </c>
      <c r="K39" s="14"/>
      <c r="L39" s="14"/>
      <c r="M39" s="13">
        <f t="shared" si="6"/>
        <v>153504</v>
      </c>
      <c r="N39" s="14">
        <f>$B6 * (B39*B12)</f>
        <v>153504</v>
      </c>
      <c r="O39" s="14"/>
      <c r="P39" s="14"/>
      <c r="Q39" s="14"/>
      <c r="R39" s="14">
        <f>$B6 * (B39*B12)</f>
        <v>153504</v>
      </c>
      <c r="S39" s="15">
        <f t="shared" si="7"/>
        <v>307008</v>
      </c>
      <c r="T39" s="16">
        <f t="shared" si="8"/>
        <v>767520</v>
      </c>
    </row>
    <row r="40" spans="1:20" x14ac:dyDescent="0.45">
      <c r="A40" s="26" t="s">
        <v>32</v>
      </c>
      <c r="B40" s="7">
        <f>C10*B13</f>
        <v>3198000</v>
      </c>
      <c r="C40" s="3"/>
      <c r="D40" s="13">
        <f t="shared" ref="D40:N40" si="12">SUM(D33:D39)</f>
        <v>1611792</v>
      </c>
      <c r="E40" s="13">
        <f t="shared" si="12"/>
        <v>921024</v>
      </c>
      <c r="F40" s="13">
        <f t="shared" si="12"/>
        <v>498888</v>
      </c>
      <c r="G40" s="13">
        <f t="shared" si="12"/>
        <v>1611792</v>
      </c>
      <c r="H40" s="13">
        <f t="shared" si="12"/>
        <v>3607344</v>
      </c>
      <c r="I40" s="13">
        <f t="shared" si="12"/>
        <v>8250840</v>
      </c>
      <c r="J40" s="13">
        <f t="shared" si="12"/>
        <v>3568968</v>
      </c>
      <c r="K40" s="13">
        <f t="shared" si="12"/>
        <v>1650168</v>
      </c>
      <c r="L40" s="13">
        <f t="shared" si="12"/>
        <v>882648</v>
      </c>
      <c r="M40" s="13">
        <f t="shared" si="12"/>
        <v>6101784</v>
      </c>
      <c r="N40" s="13">
        <f t="shared" si="12"/>
        <v>1842048</v>
      </c>
      <c r="O40" s="13">
        <f t="shared" ref="O40:Q40" si="13">SUM(O33:O39)</f>
        <v>614016</v>
      </c>
      <c r="P40" s="13">
        <f t="shared" si="13"/>
        <v>697086</v>
      </c>
      <c r="Q40" s="13">
        <f t="shared" si="13"/>
        <v>268632.00000000006</v>
      </c>
      <c r="R40" s="13">
        <f>SUM(R33:R39)</f>
        <v>3223584</v>
      </c>
      <c r="S40" s="15">
        <f>SUM(S33:S39)</f>
        <v>6645366</v>
      </c>
      <c r="T40" s="16">
        <f t="shared" si="8"/>
        <v>20997990</v>
      </c>
    </row>
    <row r="41" spans="1:20" x14ac:dyDescent="0.45">
      <c r="A41" s="27" t="s">
        <v>11</v>
      </c>
      <c r="B41" s="8">
        <f>B24+B32+B40</f>
        <v>9750000</v>
      </c>
      <c r="C41" s="4"/>
      <c r="D41" s="16">
        <f>SUM(D24+D32+D40)</f>
        <v>2709252</v>
      </c>
      <c r="E41" s="16">
        <f>SUM(E24+E32+E40)</f>
        <v>4108338</v>
      </c>
      <c r="F41" s="16">
        <f>SUM(F24+F32+F40)</f>
        <v>2261610</v>
      </c>
      <c r="G41" s="16">
        <f>SUM(G24+G32+G40)</f>
        <v>3107520</v>
      </c>
      <c r="H41" s="16">
        <f>SUM(H24+H32+H40)</f>
        <v>9961380</v>
      </c>
      <c r="I41" s="16">
        <f>SUM(I40+I32+I24)</f>
        <v>22148100</v>
      </c>
      <c r="J41" s="16">
        <f>J24+J32+J40</f>
        <v>6237504</v>
      </c>
      <c r="K41" s="16">
        <f t="shared" ref="K41" si="14">K24+K32+K40</f>
        <v>8097804</v>
      </c>
      <c r="L41" s="16">
        <f>L24+L32+L40</f>
        <v>2530944</v>
      </c>
      <c r="M41" s="16">
        <f>M24+M32+M40</f>
        <v>16866252</v>
      </c>
      <c r="N41" s="16">
        <f>SUM(N24+N32+N40)</f>
        <v>4086342</v>
      </c>
      <c r="O41" s="16">
        <f t="shared" ref="O41:R41" si="15">SUM(O24+O32+O40)</f>
        <v>3757572</v>
      </c>
      <c r="P41" s="16">
        <f t="shared" si="15"/>
        <v>2786940</v>
      </c>
      <c r="Q41" s="16">
        <f t="shared" si="15"/>
        <v>2361762</v>
      </c>
      <c r="R41" s="16">
        <f t="shared" si="15"/>
        <v>7190586</v>
      </c>
      <c r="S41" s="16">
        <f>SUM(S24+S32+S40)</f>
        <v>20183202</v>
      </c>
      <c r="T41" s="16">
        <f>SUM(T40+T32+T24)</f>
        <v>51169716</v>
      </c>
    </row>
    <row r="48" spans="1:20" x14ac:dyDescent="0.45">
      <c r="E48" s="6"/>
      <c r="F48" s="6"/>
      <c r="G48" s="6"/>
    </row>
    <row r="50" spans="5:7" x14ac:dyDescent="0.45">
      <c r="E50" s="6"/>
      <c r="F50" s="6"/>
      <c r="G50" s="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2022-03-18T19:34:48Z</dcterms:modified>
</cp:coreProperties>
</file>