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zuc\Desktop\Capstone-Project-Data-Modeling-and-PowerBI\Capstone Project\Monika\"/>
    </mc:Choice>
  </mc:AlternateContent>
  <xr:revisionPtr revIDLastSave="0" documentId="13_ncr:1_{CC10E722-1698-4F78-88E6-122E1919EC16}" xr6:coauthVersionLast="47" xr6:coauthVersionMax="47" xr10:uidLastSave="{00000000-0000-0000-0000-000000000000}"/>
  <bookViews>
    <workbookView xWindow="-98" yWindow="-98" windowWidth="20715" windowHeight="13155" xr2:uid="{ED117939-1D2E-4498-B130-96B64592D0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49" i="1" l="1"/>
  <c r="T49" i="1" s="1"/>
  <c r="L17" i="1"/>
  <c r="B56" i="1"/>
  <c r="B48" i="1"/>
  <c r="B40" i="1"/>
  <c r="B32" i="1"/>
  <c r="B57" i="1" s="1"/>
  <c r="B24" i="1"/>
  <c r="F18" i="1"/>
  <c r="Q38" i="1"/>
  <c r="Q50" i="1"/>
  <c r="R52" i="1"/>
  <c r="R51" i="1"/>
  <c r="T51" i="1" s="1"/>
  <c r="S47" i="1"/>
  <c r="S42" i="1"/>
  <c r="R46" i="1"/>
  <c r="R48" i="1" s="1"/>
  <c r="R43" i="1"/>
  <c r="R34" i="1"/>
  <c r="R37" i="1"/>
  <c r="Q45" i="1"/>
  <c r="Q48" i="1" s="1"/>
  <c r="G42" i="1"/>
  <c r="G48" i="1" s="1"/>
  <c r="G36" i="1"/>
  <c r="L44" i="1"/>
  <c r="L37" i="1"/>
  <c r="O54" i="1"/>
  <c r="T54" i="1" s="1"/>
  <c r="O51" i="1"/>
  <c r="O45" i="1"/>
  <c r="O35" i="1"/>
  <c r="L50" i="1"/>
  <c r="L56" i="1" s="1"/>
  <c r="M54" i="1"/>
  <c r="M52" i="1"/>
  <c r="M43" i="1"/>
  <c r="M48" i="1" s="1"/>
  <c r="L53" i="1"/>
  <c r="L46" i="1"/>
  <c r="L48" i="1"/>
  <c r="G53" i="1"/>
  <c r="J53" i="1" s="1"/>
  <c r="G54" i="1"/>
  <c r="F55" i="1"/>
  <c r="F52" i="1"/>
  <c r="F45" i="1"/>
  <c r="J45" i="1" s="1"/>
  <c r="E54" i="1"/>
  <c r="E51" i="1"/>
  <c r="H51" i="1"/>
  <c r="H52" i="1"/>
  <c r="Q54" i="1"/>
  <c r="Q55" i="1"/>
  <c r="T55" i="1" s="1"/>
  <c r="T53" i="1"/>
  <c r="T44" i="1"/>
  <c r="T46" i="1"/>
  <c r="P48" i="1"/>
  <c r="P47" i="1"/>
  <c r="P44" i="1"/>
  <c r="S50" i="1"/>
  <c r="M38" i="1"/>
  <c r="P43" i="1"/>
  <c r="P42" i="1"/>
  <c r="H44" i="1"/>
  <c r="H48" i="1" s="1"/>
  <c r="S41" i="1"/>
  <c r="T41" i="1" s="1"/>
  <c r="H38" i="1"/>
  <c r="K55" i="1"/>
  <c r="K54" i="1"/>
  <c r="K53" i="1"/>
  <c r="K52" i="1"/>
  <c r="K49" i="1"/>
  <c r="N49" i="1" s="1"/>
  <c r="K50" i="1"/>
  <c r="K51" i="1"/>
  <c r="N55" i="1"/>
  <c r="N42" i="1"/>
  <c r="J49" i="1"/>
  <c r="K47" i="1"/>
  <c r="N47" i="1" s="1"/>
  <c r="K46" i="1"/>
  <c r="K45" i="1"/>
  <c r="N45" i="1" s="1"/>
  <c r="K44" i="1"/>
  <c r="N44" i="1" s="1"/>
  <c r="K42" i="1"/>
  <c r="K41" i="1"/>
  <c r="N41" i="1" s="1"/>
  <c r="K43" i="1"/>
  <c r="S43" i="1"/>
  <c r="P37" i="1"/>
  <c r="S54" i="1"/>
  <c r="P52" i="1"/>
  <c r="P50" i="1"/>
  <c r="S39" i="1"/>
  <c r="K38" i="1"/>
  <c r="I55" i="1"/>
  <c r="J55" i="1" s="1"/>
  <c r="I47" i="1"/>
  <c r="I46" i="1"/>
  <c r="I54" i="1"/>
  <c r="I53" i="1"/>
  <c r="I45" i="1"/>
  <c r="I52" i="1"/>
  <c r="I44" i="1"/>
  <c r="I51" i="1"/>
  <c r="I43" i="1"/>
  <c r="I49" i="1"/>
  <c r="I41" i="1"/>
  <c r="I50" i="1"/>
  <c r="I42" i="1"/>
  <c r="I39" i="1"/>
  <c r="F44" i="1"/>
  <c r="S33" i="1"/>
  <c r="S34" i="1"/>
  <c r="S35" i="1"/>
  <c r="S38" i="1"/>
  <c r="Q36" i="1"/>
  <c r="P36" i="1"/>
  <c r="O39" i="1"/>
  <c r="O34" i="1"/>
  <c r="S25" i="1"/>
  <c r="S27" i="1"/>
  <c r="Q28" i="1"/>
  <c r="P28" i="1"/>
  <c r="P29" i="1"/>
  <c r="O31" i="1"/>
  <c r="Q31" i="1"/>
  <c r="R30" i="1"/>
  <c r="S31" i="1"/>
  <c r="S29" i="1"/>
  <c r="O27" i="1"/>
  <c r="P26" i="1"/>
  <c r="Q23" i="1"/>
  <c r="P23" i="1"/>
  <c r="S23" i="1"/>
  <c r="S20" i="1"/>
  <c r="S17" i="1"/>
  <c r="R19" i="1"/>
  <c r="R17" i="1"/>
  <c r="Q20" i="1"/>
  <c r="Q18" i="1"/>
  <c r="P21" i="1"/>
  <c r="P20" i="1"/>
  <c r="P19" i="1"/>
  <c r="O17" i="1"/>
  <c r="O22" i="1"/>
  <c r="L23" i="1"/>
  <c r="L21" i="1"/>
  <c r="L22" i="1"/>
  <c r="M35" i="1"/>
  <c r="L36" i="1"/>
  <c r="L34" i="1"/>
  <c r="E46" i="1"/>
  <c r="E43" i="1"/>
  <c r="E48" i="1" s="1"/>
  <c r="K39" i="1"/>
  <c r="K36" i="1"/>
  <c r="K35" i="1"/>
  <c r="K34" i="1"/>
  <c r="K33" i="1"/>
  <c r="L29" i="1"/>
  <c r="E34" i="1"/>
  <c r="M31" i="1"/>
  <c r="M30" i="1"/>
  <c r="M27" i="1"/>
  <c r="L28" i="1"/>
  <c r="L26" i="1"/>
  <c r="L25" i="1"/>
  <c r="K27" i="1"/>
  <c r="K26" i="1"/>
  <c r="M22" i="1"/>
  <c r="M20" i="1"/>
  <c r="L20" i="1"/>
  <c r="K21" i="1"/>
  <c r="K19" i="1"/>
  <c r="L18" i="1"/>
  <c r="I37" i="1"/>
  <c r="I36" i="1"/>
  <c r="I35" i="1"/>
  <c r="I33" i="1"/>
  <c r="I34" i="1"/>
  <c r="H36" i="1"/>
  <c r="H34" i="1"/>
  <c r="G39" i="1"/>
  <c r="F37" i="1"/>
  <c r="F35" i="1"/>
  <c r="E38" i="1"/>
  <c r="E36" i="1"/>
  <c r="I31" i="1"/>
  <c r="I29" i="1"/>
  <c r="I28" i="1"/>
  <c r="I27" i="1"/>
  <c r="I26" i="1"/>
  <c r="I25" i="1"/>
  <c r="H30" i="1"/>
  <c r="H28" i="1"/>
  <c r="G26" i="1"/>
  <c r="G28" i="1"/>
  <c r="G20" i="1"/>
  <c r="F29" i="1"/>
  <c r="F26" i="1"/>
  <c r="E27" i="1"/>
  <c r="I23" i="1"/>
  <c r="I21" i="1"/>
  <c r="I20" i="1"/>
  <c r="I17" i="1"/>
  <c r="H22" i="1"/>
  <c r="H19" i="1"/>
  <c r="F23" i="1"/>
  <c r="F21" i="1"/>
  <c r="F20" i="1"/>
  <c r="E21" i="1"/>
  <c r="E31" i="1"/>
  <c r="U55" i="1" l="1"/>
  <c r="T43" i="1"/>
  <c r="T47" i="1"/>
  <c r="N53" i="1"/>
  <c r="J54" i="1"/>
  <c r="R56" i="1"/>
  <c r="S56" i="1"/>
  <c r="T45" i="1"/>
  <c r="T50" i="1"/>
  <c r="G56" i="1"/>
  <c r="K56" i="1"/>
  <c r="T52" i="1"/>
  <c r="I56" i="1"/>
  <c r="Q56" i="1"/>
  <c r="P56" i="1"/>
  <c r="J50" i="1"/>
  <c r="U49" i="1"/>
  <c r="K48" i="1"/>
  <c r="O48" i="1"/>
  <c r="U44" i="1"/>
  <c r="N43" i="1"/>
  <c r="U43" i="1" s="1"/>
  <c r="I48" i="1"/>
  <c r="I40" i="1"/>
  <c r="S48" i="1"/>
  <c r="T42" i="1"/>
  <c r="O56" i="1"/>
  <c r="N54" i="1"/>
  <c r="M56" i="1"/>
  <c r="N52" i="1"/>
  <c r="U53" i="1"/>
  <c r="N50" i="1"/>
  <c r="U50" i="1" s="1"/>
  <c r="N46" i="1"/>
  <c r="F56" i="1"/>
  <c r="J52" i="1"/>
  <c r="F48" i="1"/>
  <c r="E56" i="1"/>
  <c r="J51" i="1"/>
  <c r="H56" i="1"/>
  <c r="N51" i="1"/>
  <c r="Q24" i="1"/>
  <c r="J42" i="1"/>
  <c r="J43" i="1"/>
  <c r="J44" i="1"/>
  <c r="J46" i="1"/>
  <c r="J47" i="1"/>
  <c r="U47" i="1" s="1"/>
  <c r="J41" i="1"/>
  <c r="U41" i="1" s="1"/>
  <c r="U54" i="1" l="1"/>
  <c r="U46" i="1"/>
  <c r="T56" i="1"/>
  <c r="U51" i="1"/>
  <c r="N56" i="1"/>
  <c r="N48" i="1"/>
  <c r="U42" i="1"/>
  <c r="T48" i="1"/>
  <c r="U45" i="1"/>
  <c r="J48" i="1"/>
  <c r="U52" i="1"/>
  <c r="J56" i="1"/>
  <c r="J18" i="1"/>
  <c r="N18" i="1"/>
  <c r="J25" i="1"/>
  <c r="U56" i="1" l="1"/>
  <c r="U48" i="1"/>
  <c r="U18" i="1"/>
  <c r="T28" i="1"/>
  <c r="T25" i="1"/>
  <c r="G32" i="1"/>
  <c r="N23" i="1"/>
  <c r="N19" i="1"/>
  <c r="N37" i="1"/>
  <c r="R40" i="1"/>
  <c r="J33" i="1"/>
  <c r="J30" i="1"/>
  <c r="N30" i="1"/>
  <c r="N39" i="1"/>
  <c r="N25" i="1"/>
  <c r="N28" i="1"/>
  <c r="J22" i="1"/>
  <c r="T22" i="1"/>
  <c r="T21" i="1"/>
  <c r="E24" i="1"/>
  <c r="N33" i="1"/>
  <c r="N31" i="1"/>
  <c r="N29" i="1"/>
  <c r="T33" i="1"/>
  <c r="T18" i="1"/>
  <c r="J27" i="1" l="1"/>
  <c r="T23" i="1"/>
  <c r="S40" i="1"/>
  <c r="M40" i="1"/>
  <c r="S32" i="1"/>
  <c r="N38" i="1"/>
  <c r="J39" i="1"/>
  <c r="T38" i="1"/>
  <c r="G40" i="1"/>
  <c r="I32" i="1"/>
  <c r="T31" i="1"/>
  <c r="L40" i="1"/>
  <c r="J20" i="1"/>
  <c r="J35" i="1"/>
  <c r="F40" i="1"/>
  <c r="U33" i="1"/>
  <c r="M32" i="1"/>
  <c r="J38" i="1"/>
  <c r="J36" i="1"/>
  <c r="N34" i="1"/>
  <c r="E32" i="1"/>
  <c r="Q40" i="1"/>
  <c r="J37" i="1"/>
  <c r="Q32" i="1"/>
  <c r="J34" i="1"/>
  <c r="E40" i="1"/>
  <c r="U25" i="1"/>
  <c r="L32" i="1"/>
  <c r="N35" i="1"/>
  <c r="T34" i="1"/>
  <c r="O40" i="1"/>
  <c r="N21" i="1"/>
  <c r="T35" i="1"/>
  <c r="T30" i="1"/>
  <c r="U30" i="1" s="1"/>
  <c r="R32" i="1"/>
  <c r="K40" i="1"/>
  <c r="N36" i="1"/>
  <c r="T37" i="1"/>
  <c r="H40" i="1"/>
  <c r="O32" i="1"/>
  <c r="T27" i="1"/>
  <c r="T26" i="1"/>
  <c r="P32" i="1"/>
  <c r="T29" i="1"/>
  <c r="N27" i="1"/>
  <c r="T39" i="1"/>
  <c r="T36" i="1"/>
  <c r="P40" i="1"/>
  <c r="H24" i="1"/>
  <c r="K32" i="1"/>
  <c r="N26" i="1"/>
  <c r="J29" i="1"/>
  <c r="S24" i="1"/>
  <c r="J31" i="1"/>
  <c r="J26" i="1"/>
  <c r="F32" i="1"/>
  <c r="J28" i="1"/>
  <c r="U28" i="1" s="1"/>
  <c r="H32" i="1"/>
  <c r="J23" i="1"/>
  <c r="U23" i="1" s="1"/>
  <c r="M24" i="1"/>
  <c r="N22" i="1"/>
  <c r="U22" i="1" s="1"/>
  <c r="N17" i="1"/>
  <c r="K24" i="1"/>
  <c r="T17" i="1"/>
  <c r="R24" i="1"/>
  <c r="T20" i="1"/>
  <c r="O24" i="1"/>
  <c r="L24" i="1"/>
  <c r="N20" i="1"/>
  <c r="T19" i="1"/>
  <c r="P24" i="1"/>
  <c r="J17" i="1"/>
  <c r="J19" i="1"/>
  <c r="U19" i="1" s="1"/>
  <c r="F24" i="1"/>
  <c r="I24" i="1"/>
  <c r="G24" i="1"/>
  <c r="J21" i="1"/>
  <c r="F57" i="1" l="1"/>
  <c r="E57" i="1"/>
  <c r="R57" i="1"/>
  <c r="P57" i="1"/>
  <c r="Q57" i="1"/>
  <c r="S57" i="1"/>
  <c r="M57" i="1"/>
  <c r="G57" i="1"/>
  <c r="O57" i="1"/>
  <c r="K57" i="1"/>
  <c r="I57" i="1"/>
  <c r="H57" i="1"/>
  <c r="L57" i="1"/>
  <c r="U20" i="1"/>
  <c r="U31" i="1"/>
  <c r="U29" i="1"/>
  <c r="N40" i="1"/>
  <c r="U38" i="1"/>
  <c r="U39" i="1"/>
  <c r="T24" i="1"/>
  <c r="T40" i="1"/>
  <c r="T32" i="1"/>
  <c r="N32" i="1"/>
  <c r="U37" i="1"/>
  <c r="J24" i="1"/>
  <c r="U27" i="1"/>
  <c r="U36" i="1"/>
  <c r="U35" i="1"/>
  <c r="U26" i="1"/>
  <c r="J32" i="1"/>
  <c r="J40" i="1"/>
  <c r="N24" i="1"/>
  <c r="U34" i="1"/>
  <c r="U17" i="1"/>
  <c r="U21" i="1"/>
  <c r="J57" i="1" l="1"/>
  <c r="N57" i="1"/>
  <c r="T57" i="1"/>
  <c r="U40" i="1"/>
  <c r="U32" i="1"/>
  <c r="U24" i="1"/>
  <c r="U57" i="1" l="1"/>
</calcChain>
</file>

<file path=xl/sharedStrings.xml><?xml version="1.0" encoding="utf-8"?>
<sst xmlns="http://schemas.openxmlformats.org/spreadsheetml/2006/main" count="121" uniqueCount="79">
  <si>
    <t>Visual System</t>
  </si>
  <si>
    <t>Electrical</t>
  </si>
  <si>
    <t>Brakes</t>
  </si>
  <si>
    <t>Steering</t>
  </si>
  <si>
    <t>Powertrain</t>
  </si>
  <si>
    <t>Airbag</t>
  </si>
  <si>
    <t>Fuel Supply</t>
  </si>
  <si>
    <t>Suspension</t>
  </si>
  <si>
    <t>Label</t>
  </si>
  <si>
    <t>Structure</t>
  </si>
  <si>
    <t>Grand Total</t>
  </si>
  <si>
    <t>Seats and Restraints</t>
  </si>
  <si>
    <t>Lights and Instruments</t>
  </si>
  <si>
    <t>Average Costs</t>
  </si>
  <si>
    <t>Eletrical</t>
  </si>
  <si>
    <t>Model</t>
  </si>
  <si>
    <t xml:space="preserve">Corolla </t>
  </si>
  <si>
    <t>Camry</t>
  </si>
  <si>
    <t>Prius</t>
  </si>
  <si>
    <t>Sienna</t>
  </si>
  <si>
    <t>Tacoma</t>
  </si>
  <si>
    <t>Yaris</t>
  </si>
  <si>
    <t>Rav4</t>
  </si>
  <si>
    <t>Minor</t>
  </si>
  <si>
    <t>Major</t>
  </si>
  <si>
    <t>Extreme</t>
  </si>
  <si>
    <t>Sub Total</t>
  </si>
  <si>
    <t>Subtotal total</t>
  </si>
  <si>
    <t>Year</t>
  </si>
  <si>
    <t>2019 Total</t>
  </si>
  <si>
    <t>2017 Total</t>
  </si>
  <si>
    <t>2018 Total</t>
  </si>
  <si>
    <t>Accessories</t>
  </si>
  <si>
    <t>Sales</t>
  </si>
  <si>
    <t>% of Repairs needed Minor</t>
  </si>
  <si>
    <t>% of Repairs needed Major</t>
  </si>
  <si>
    <t>% of Repairs needed Extreme</t>
  </si>
  <si>
    <t>Changes the numbers from Alireza's report based on the 7 cards</t>
  </si>
  <si>
    <t>The red numbers are Taralynns totals but alireza needs to calculate per car which needs to be changed</t>
  </si>
  <si>
    <t>2015 to 2019 Repair Sales in Canada</t>
  </si>
  <si>
    <t>2015 Total</t>
  </si>
  <si>
    <t>2016 Total</t>
  </si>
  <si>
    <t>Number of Cards Sold</t>
  </si>
  <si>
    <t>ModYear</t>
  </si>
  <si>
    <t>M1Y1</t>
  </si>
  <si>
    <t>M2Y1</t>
  </si>
  <si>
    <t>M6Y1</t>
  </si>
  <si>
    <t>M5Y1</t>
  </si>
  <si>
    <t>M1Y2</t>
  </si>
  <si>
    <t>M1Y3</t>
  </si>
  <si>
    <t>M1Y4</t>
  </si>
  <si>
    <t>M1Y5</t>
  </si>
  <si>
    <t>M3Y1</t>
  </si>
  <si>
    <t>M4Y1</t>
  </si>
  <si>
    <t>M5Y4</t>
  </si>
  <si>
    <t>M3Y2</t>
  </si>
  <si>
    <t>M7Y1</t>
  </si>
  <si>
    <t>M2Y2</t>
  </si>
  <si>
    <t>M5Y2</t>
  </si>
  <si>
    <t>M4Y2</t>
  </si>
  <si>
    <t>M6Y2</t>
  </si>
  <si>
    <t>M7Y2</t>
  </si>
  <si>
    <t>M2Y4</t>
  </si>
  <si>
    <t>M2Y3</t>
  </si>
  <si>
    <t>M3Y3</t>
  </si>
  <si>
    <t>M4Y3</t>
  </si>
  <si>
    <t>M5Y3</t>
  </si>
  <si>
    <t>M6Y3</t>
  </si>
  <si>
    <t>M7Y3</t>
  </si>
  <si>
    <t>M3Y4</t>
  </si>
  <si>
    <t>M2Y5</t>
  </si>
  <si>
    <t>M4Y4</t>
  </si>
  <si>
    <t>M6Y4</t>
  </si>
  <si>
    <t>M7Y4</t>
  </si>
  <si>
    <t>M3Y5</t>
  </si>
  <si>
    <t>M4Y5</t>
  </si>
  <si>
    <t>M5Y5</t>
  </si>
  <si>
    <t>M6Y5</t>
  </si>
  <si>
    <t>M7Y5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</si>
</sst>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&quot;$&quot;#,##0.00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3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9" tint="-0.249977111117893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3"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0" borderId="0" xfId="0" applyFont="1" applyAlignment="1">
      <alignment horizontal="left" vertical="top"/>
    </xf>
    <xf numFmtId="164" fontId="0" fillId="0" borderId="0" xfId="0" applyNumberFormat="1"/>
    <xf numFmtId="1" fontId="0" fillId="5" borderId="0" xfId="0" applyNumberFormat="1" applyFill="1"/>
    <xf numFmtId="1" fontId="0" fillId="3" borderId="0" xfId="0" applyNumberFormat="1" applyFill="1"/>
    <xf numFmtId="0" fontId="4" fillId="0" borderId="0" xfId="0" applyFont="1" applyAlignment="1">
      <alignment horizontal="left" vertical="top"/>
    </xf>
    <xf numFmtId="0" fontId="0" fillId="6" borderId="0" xfId="0" applyFill="1"/>
    <xf numFmtId="164" fontId="0" fillId="0" borderId="1" xfId="0" applyNumberFormat="1" applyBorder="1"/>
    <xf numFmtId="0" fontId="3" fillId="0" borderId="0" xfId="0" applyFont="1"/>
    <xf numFmtId="164" fontId="0" fillId="0" borderId="0" xfId="0" applyNumberFormat="1" applyBorder="1"/>
    <xf numFmtId="1" fontId="0" fillId="0" borderId="0" xfId="0" applyNumberFormat="1" applyBorder="1"/>
    <xf numFmtId="1" fontId="0" fillId="6" borderId="0" xfId="0" applyNumberFormat="1" applyFill="1" applyBorder="1"/>
    <xf numFmtId="164" fontId="3" fillId="0" borderId="0" xfId="0" applyNumberFormat="1" applyFont="1" applyBorder="1"/>
    <xf numFmtId="1" fontId="0" fillId="0" borderId="1" xfId="0" applyNumberFormat="1" applyBorder="1"/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0" borderId="0" xfId="0" applyFill="1"/>
    <xf numFmtId="1" fontId="3" fillId="0" borderId="0" xfId="0" applyNumberFormat="1" applyFont="1" applyBorder="1"/>
    <xf numFmtId="165" fontId="0" fillId="0" borderId="0" xfId="0" applyNumberFormat="1" applyBorder="1"/>
    <xf numFmtId="165" fontId="0" fillId="0" borderId="0" xfId="0" applyNumberFormat="1"/>
    <xf numFmtId="164" fontId="0" fillId="4" borderId="0" xfId="0" applyNumberFormat="1" applyFill="1"/>
    <xf numFmtId="164" fontId="0" fillId="5" borderId="0" xfId="0" applyNumberFormat="1" applyFill="1"/>
    <xf numFmtId="0" fontId="6" fillId="2" borderId="0" xfId="0" applyFont="1" applyFill="1"/>
    <xf numFmtId="0" fontId="6" fillId="4" borderId="0" xfId="0" applyFont="1" applyFill="1"/>
    <xf numFmtId="0" fontId="6" fillId="5" borderId="0" xfId="0" applyFont="1" applyFill="1"/>
    <xf numFmtId="164" fontId="0" fillId="0" borderId="0" xfId="1" applyNumberFormat="1" applyFont="1"/>
    <xf numFmtId="164" fontId="5" fillId="7" borderId="0" xfId="0" applyNumberFormat="1" applyFont="1" applyFill="1"/>
    <xf numFmtId="1" fontId="7" fillId="4" borderId="0" xfId="0" applyNumberFormat="1" applyFont="1" applyFill="1"/>
    <xf numFmtId="0" fontId="7" fillId="4" borderId="0" xfId="0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5DF2C-7430-48BF-A45E-C623D48AA4A1}">
  <dimension ref="A2:CL66"/>
  <sheetViews>
    <sheetView tabSelected="1" topLeftCell="A13" zoomScale="70" zoomScaleNormal="70" workbookViewId="0">
      <selection activeCell="C28" sqref="C28"/>
    </sheetView>
  </sheetViews>
  <sheetFormatPr defaultRowHeight="14.25" x14ac:dyDescent="0.45"/>
  <cols>
    <col min="1" max="1" width="30.86328125" customWidth="1"/>
    <col min="2" max="3" width="21.6640625" customWidth="1"/>
    <col min="4" max="4" width="15.796875" customWidth="1"/>
    <col min="5" max="5" width="18.33203125" customWidth="1"/>
    <col min="6" max="8" width="16.265625" customWidth="1"/>
    <col min="9" max="9" width="16.9296875" customWidth="1"/>
    <col min="10" max="10" width="18.9296875" customWidth="1"/>
    <col min="11" max="11" width="18.796875" customWidth="1"/>
    <col min="12" max="12" width="17.1328125" customWidth="1"/>
    <col min="13" max="13" width="19.1328125" customWidth="1"/>
    <col min="14" max="14" width="21.6640625" customWidth="1"/>
    <col min="15" max="15" width="18.33203125" customWidth="1"/>
    <col min="16" max="16" width="16.9296875" customWidth="1"/>
    <col min="17" max="17" width="18.265625" customWidth="1"/>
    <col min="18" max="18" width="16.53125" customWidth="1"/>
    <col min="19" max="19" width="18.06640625" customWidth="1"/>
    <col min="20" max="20" width="19.19921875" customWidth="1"/>
    <col min="21" max="21" width="18.9296875" customWidth="1"/>
    <col min="22" max="22" width="12.73046875" customWidth="1"/>
    <col min="23" max="23" width="18.3984375" customWidth="1"/>
    <col min="24" max="24" width="21.33203125" customWidth="1"/>
    <col min="25" max="25" width="19.73046875" customWidth="1"/>
    <col min="26" max="26" width="22.06640625" customWidth="1"/>
    <col min="27" max="27" width="19.06640625" customWidth="1"/>
    <col min="28" max="28" width="18.796875" customWidth="1"/>
    <col min="29" max="29" width="23.265625" customWidth="1"/>
    <col min="30" max="30" width="22.59765625" customWidth="1"/>
    <col min="31" max="32" width="19.796875" customWidth="1"/>
    <col min="33" max="33" width="20.33203125" customWidth="1"/>
    <col min="34" max="34" width="22.33203125" customWidth="1"/>
    <col min="35" max="35" width="21.9296875" customWidth="1"/>
    <col min="36" max="36" width="15.796875" customWidth="1"/>
    <col min="37" max="37" width="18.06640625" customWidth="1"/>
  </cols>
  <sheetData>
    <row r="2" spans="1:25" ht="38.25" x14ac:dyDescent="0.45">
      <c r="A2" s="8" t="s">
        <v>39</v>
      </c>
      <c r="B2" s="4"/>
      <c r="C2" s="4"/>
    </row>
    <row r="3" spans="1:25" ht="18.600000000000001" customHeight="1" x14ac:dyDescent="0.45">
      <c r="A3" s="8"/>
      <c r="B3" s="4"/>
      <c r="C3" s="4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5" ht="18.600000000000001" customHeight="1" x14ac:dyDescent="0.55000000000000004">
      <c r="A4" s="11" t="s">
        <v>13</v>
      </c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spans="1:25" ht="18.600000000000001" customHeight="1" x14ac:dyDescent="0.45">
      <c r="A5" s="9" t="s">
        <v>11</v>
      </c>
      <c r="B5" s="9" t="s">
        <v>12</v>
      </c>
      <c r="C5" s="9"/>
      <c r="D5" s="9" t="s">
        <v>0</v>
      </c>
      <c r="E5" s="9" t="s">
        <v>14</v>
      </c>
      <c r="F5" s="9" t="s">
        <v>2</v>
      </c>
      <c r="G5" s="9" t="s">
        <v>3</v>
      </c>
      <c r="H5" s="9" t="s">
        <v>4</v>
      </c>
      <c r="I5" s="9" t="s">
        <v>5</v>
      </c>
      <c r="J5" s="9" t="s">
        <v>6</v>
      </c>
      <c r="K5" s="9" t="s">
        <v>7</v>
      </c>
      <c r="L5" s="9" t="s">
        <v>8</v>
      </c>
      <c r="M5" s="9" t="s">
        <v>9</v>
      </c>
      <c r="N5" s="9" t="s">
        <v>32</v>
      </c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spans="1:25" ht="18.600000000000001" customHeight="1" thickBot="1" x14ac:dyDescent="0.5">
      <c r="A6" s="10">
        <v>600</v>
      </c>
      <c r="B6" s="10">
        <v>1200</v>
      </c>
      <c r="C6" s="10"/>
      <c r="D6" s="10">
        <v>200</v>
      </c>
      <c r="E6" s="10">
        <v>80</v>
      </c>
      <c r="F6" s="10">
        <v>900</v>
      </c>
      <c r="G6" s="10">
        <v>700</v>
      </c>
      <c r="H6" s="10">
        <v>1100</v>
      </c>
      <c r="I6" s="10">
        <v>300</v>
      </c>
      <c r="J6" s="10">
        <v>800</v>
      </c>
      <c r="K6" s="10">
        <v>270</v>
      </c>
      <c r="L6" s="10">
        <v>440</v>
      </c>
      <c r="M6" s="10">
        <v>200</v>
      </c>
      <c r="N6" s="10">
        <v>100</v>
      </c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spans="1:25" ht="18.600000000000001" customHeight="1" x14ac:dyDescent="0.45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spans="1:25" ht="18.600000000000001" customHeight="1" x14ac:dyDescent="0.55000000000000004">
      <c r="A8" s="15" t="s">
        <v>33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spans="1:25" ht="18.600000000000001" customHeight="1" x14ac:dyDescent="0.45">
      <c r="A9" s="14">
        <v>2019</v>
      </c>
      <c r="B9" s="14">
        <v>2018</v>
      </c>
      <c r="C9" s="14"/>
      <c r="D9" s="14">
        <v>2017</v>
      </c>
      <c r="E9" s="14">
        <v>2016</v>
      </c>
      <c r="F9" s="14">
        <v>2015</v>
      </c>
      <c r="G9" s="13"/>
      <c r="H9" s="13"/>
      <c r="I9" s="13"/>
      <c r="J9" s="13"/>
      <c r="K9" s="13"/>
      <c r="L9" s="13"/>
      <c r="M9" s="13"/>
      <c r="N9" s="13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1:25" ht="18.600000000000001" customHeight="1" thickBot="1" x14ac:dyDescent="0.5">
      <c r="A10" s="16">
        <v>25</v>
      </c>
      <c r="B10" s="16">
        <v>5010000</v>
      </c>
      <c r="C10" s="16"/>
      <c r="D10" s="16">
        <v>4920000</v>
      </c>
      <c r="E10" s="16"/>
      <c r="F10" s="16"/>
      <c r="G10" s="13"/>
      <c r="H10" s="13"/>
      <c r="I10" s="13"/>
      <c r="J10" s="13"/>
      <c r="K10" s="13"/>
      <c r="L10" s="13"/>
      <c r="M10" s="13"/>
      <c r="N10" s="13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spans="1:25" ht="18.600000000000001" customHeight="1" x14ac:dyDescent="0.55000000000000004">
      <c r="A11" s="21" t="s">
        <v>34</v>
      </c>
      <c r="B11" s="22">
        <v>0.6</v>
      </c>
      <c r="C11" s="22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spans="1:25" ht="18.600000000000001" customHeight="1" x14ac:dyDescent="0.55000000000000004">
      <c r="A12" s="11" t="s">
        <v>35</v>
      </c>
      <c r="B12" s="23">
        <v>0.5</v>
      </c>
      <c r="C12" s="23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5"/>
      <c r="P12" s="5"/>
      <c r="Q12" s="5"/>
      <c r="R12" s="5"/>
      <c r="S12" s="5"/>
      <c r="T12" s="5"/>
      <c r="U12" s="5"/>
    </row>
    <row r="13" spans="1:25" ht="18" customHeight="1" x14ac:dyDescent="0.55000000000000004">
      <c r="A13" s="11" t="s">
        <v>36</v>
      </c>
      <c r="B13" s="23">
        <v>0.4</v>
      </c>
      <c r="C13" s="23"/>
      <c r="M13" s="5"/>
      <c r="N13" s="5"/>
      <c r="O13" s="5"/>
      <c r="P13" s="5"/>
      <c r="Q13" s="5"/>
      <c r="R13" s="5"/>
      <c r="S13" s="5"/>
      <c r="T13" s="5"/>
      <c r="U13" s="5"/>
    </row>
    <row r="15" spans="1:25" x14ac:dyDescent="0.45">
      <c r="A15" s="26"/>
      <c r="B15" s="26"/>
      <c r="C15" s="26"/>
      <c r="D15" s="26"/>
      <c r="E15" s="26" t="s">
        <v>23</v>
      </c>
      <c r="F15" s="26"/>
      <c r="G15" s="26"/>
      <c r="H15" s="26"/>
      <c r="I15" s="26"/>
      <c r="J15" s="27"/>
      <c r="K15" s="26" t="s">
        <v>24</v>
      </c>
      <c r="L15" s="26"/>
      <c r="M15" s="26"/>
      <c r="N15" s="27"/>
      <c r="O15" s="26" t="s">
        <v>25</v>
      </c>
      <c r="P15" s="26"/>
      <c r="Q15" s="26"/>
      <c r="R15" s="26"/>
      <c r="S15" s="26"/>
      <c r="T15" s="27"/>
      <c r="U15" s="28"/>
    </row>
    <row r="16" spans="1:25" x14ac:dyDescent="0.45">
      <c r="A16" s="26" t="s">
        <v>28</v>
      </c>
      <c r="B16" s="26" t="s">
        <v>42</v>
      </c>
      <c r="C16" s="26" t="s">
        <v>43</v>
      </c>
      <c r="D16" s="26" t="s">
        <v>15</v>
      </c>
      <c r="E16" s="26" t="s">
        <v>12</v>
      </c>
      <c r="F16" s="26" t="s">
        <v>0</v>
      </c>
      <c r="G16" s="26" t="s">
        <v>8</v>
      </c>
      <c r="H16" s="26" t="s">
        <v>9</v>
      </c>
      <c r="I16" s="26" t="s">
        <v>32</v>
      </c>
      <c r="J16" s="27" t="s">
        <v>26</v>
      </c>
      <c r="K16" s="26" t="s">
        <v>1</v>
      </c>
      <c r="L16" s="26" t="s">
        <v>6</v>
      </c>
      <c r="M16" s="26" t="s">
        <v>7</v>
      </c>
      <c r="N16" s="27" t="s">
        <v>27</v>
      </c>
      <c r="O16" s="26" t="s">
        <v>11</v>
      </c>
      <c r="P16" s="26" t="s">
        <v>2</v>
      </c>
      <c r="Q16" s="26" t="s">
        <v>3</v>
      </c>
      <c r="R16" s="26" t="s">
        <v>4</v>
      </c>
      <c r="S16" s="26" t="s">
        <v>5</v>
      </c>
      <c r="T16" s="27" t="s">
        <v>26</v>
      </c>
      <c r="U16" s="28" t="s">
        <v>10</v>
      </c>
    </row>
    <row r="17" spans="1:21" x14ac:dyDescent="0.45">
      <c r="A17" s="17">
        <v>2019</v>
      </c>
      <c r="B17" s="7">
        <v>45098</v>
      </c>
      <c r="C17" s="7" t="s">
        <v>51</v>
      </c>
      <c r="D17" s="1" t="s">
        <v>16</v>
      </c>
      <c r="E17" s="29"/>
      <c r="F17" s="29"/>
      <c r="G17" s="29"/>
      <c r="H17" s="29"/>
      <c r="I17" s="29">
        <f>$N6 * (B17*B11)</f>
        <v>2705880</v>
      </c>
      <c r="J17" s="24">
        <f>SUM(E17:I17)</f>
        <v>2705880</v>
      </c>
      <c r="K17" s="29"/>
      <c r="L17" s="5">
        <f>$J6 * (B17*B12)</f>
        <v>18039200</v>
      </c>
      <c r="M17" s="5"/>
      <c r="N17" s="24">
        <f t="shared" ref="N17:N23" si="0">SUM(K17:M17)</f>
        <v>18039200</v>
      </c>
      <c r="O17" s="5">
        <f>$A6 * (B17*B13)</f>
        <v>10823520</v>
      </c>
      <c r="P17" s="5"/>
      <c r="Q17" s="5"/>
      <c r="R17" s="5">
        <f>$H6 * (B17*B13)</f>
        <v>19843120</v>
      </c>
      <c r="S17" s="5">
        <f>$I6 * (B17*B13)</f>
        <v>5411760</v>
      </c>
      <c r="T17" s="24">
        <f t="shared" ref="T17:T23" si="1">SUM(O17:S17)</f>
        <v>36078400</v>
      </c>
      <c r="U17" s="25">
        <f>SUM(J17+N17)</f>
        <v>20745080</v>
      </c>
    </row>
    <row r="18" spans="1:21" x14ac:dyDescent="0.45">
      <c r="A18" s="17"/>
      <c r="B18" s="7">
        <v>38970</v>
      </c>
      <c r="C18" s="7" t="s">
        <v>70</v>
      </c>
      <c r="D18" s="1" t="s">
        <v>17</v>
      </c>
      <c r="E18" s="29"/>
      <c r="F18" s="29">
        <f>$D6 * (B18*B11)</f>
        <v>4676400</v>
      </c>
      <c r="G18" s="29"/>
      <c r="H18" s="29"/>
      <c r="I18" s="5"/>
      <c r="J18" s="24">
        <f t="shared" ref="J18:J39" si="2">SUM(E18:I18)</f>
        <v>4676400</v>
      </c>
      <c r="K18" s="5"/>
      <c r="L18" s="5">
        <f>$J6 * (B18*B12)</f>
        <v>15588000</v>
      </c>
      <c r="M18" s="5"/>
      <c r="N18" s="24">
        <f t="shared" si="0"/>
        <v>15588000</v>
      </c>
      <c r="O18" s="5"/>
      <c r="P18" s="5"/>
      <c r="Q18" s="5">
        <f>$G6 * (B18*B13)</f>
        <v>10911600</v>
      </c>
      <c r="R18" s="5"/>
      <c r="S18" s="5"/>
      <c r="T18" s="24">
        <f t="shared" si="1"/>
        <v>10911600</v>
      </c>
      <c r="U18" s="25">
        <f t="shared" ref="U18:U22" si="3">SUM(J18+N18)</f>
        <v>20264400</v>
      </c>
    </row>
    <row r="19" spans="1:21" x14ac:dyDescent="0.45">
      <c r="A19" s="17"/>
      <c r="B19" s="7">
        <v>35825</v>
      </c>
      <c r="C19" s="7" t="s">
        <v>74</v>
      </c>
      <c r="D19" s="1" t="s">
        <v>18</v>
      </c>
      <c r="E19" s="29"/>
      <c r="F19" s="29"/>
      <c r="G19" s="29"/>
      <c r="H19" s="29">
        <f>$M6 * (B19*B11)</f>
        <v>4299000</v>
      </c>
      <c r="I19" s="29"/>
      <c r="J19" s="24">
        <f t="shared" si="2"/>
        <v>4299000</v>
      </c>
      <c r="K19" s="5">
        <f>$E6 * (B19*B12)</f>
        <v>1433000</v>
      </c>
      <c r="L19" s="5"/>
      <c r="M19" s="5"/>
      <c r="N19" s="24">
        <f t="shared" si="0"/>
        <v>1433000</v>
      </c>
      <c r="O19" s="5"/>
      <c r="P19" s="5">
        <f>$F6 * (B19*B13)</f>
        <v>12897000</v>
      </c>
      <c r="Q19" s="5"/>
      <c r="R19" s="5">
        <f>$H6 * (B19*B13)</f>
        <v>15763000</v>
      </c>
      <c r="S19" s="5"/>
      <c r="T19" s="24">
        <f t="shared" si="1"/>
        <v>28660000</v>
      </c>
      <c r="U19" s="25">
        <f t="shared" si="3"/>
        <v>5732000</v>
      </c>
    </row>
    <row r="20" spans="1:21" x14ac:dyDescent="0.45">
      <c r="A20" s="17"/>
      <c r="B20" s="7">
        <v>24213</v>
      </c>
      <c r="C20" s="7" t="s">
        <v>75</v>
      </c>
      <c r="D20" s="1" t="s">
        <v>19</v>
      </c>
      <c r="E20" s="29"/>
      <c r="F20" s="29">
        <f>$D6 * (B20*B11)</f>
        <v>2905560</v>
      </c>
      <c r="G20" s="29">
        <f>$L6 * (B20*B11)</f>
        <v>6392232</v>
      </c>
      <c r="H20" s="29"/>
      <c r="I20" s="29">
        <f>$N6 * (B20*B11)</f>
        <v>1452780</v>
      </c>
      <c r="J20" s="24">
        <f t="shared" si="2"/>
        <v>10750572</v>
      </c>
      <c r="K20" s="5"/>
      <c r="L20" s="5">
        <f>$J6 * (B20*B12)</f>
        <v>9685200</v>
      </c>
      <c r="M20" s="5">
        <f>$K6 * (B20*B12)</f>
        <v>3268755</v>
      </c>
      <c r="N20" s="24">
        <f t="shared" si="0"/>
        <v>12953955</v>
      </c>
      <c r="O20" s="5"/>
      <c r="P20" s="5">
        <f>$F6 * (B20*B13)</f>
        <v>8716680</v>
      </c>
      <c r="Q20" s="5">
        <f>$G6 * (B20*B13)</f>
        <v>6779640.0000000009</v>
      </c>
      <c r="R20" s="5"/>
      <c r="S20" s="5">
        <f>$I6 * (B20*B13)</f>
        <v>2905560</v>
      </c>
      <c r="T20" s="24">
        <f t="shared" si="1"/>
        <v>18401880</v>
      </c>
      <c r="U20" s="25">
        <f t="shared" si="3"/>
        <v>23704527</v>
      </c>
    </row>
    <row r="21" spans="1:21" x14ac:dyDescent="0.45">
      <c r="A21" s="17"/>
      <c r="B21" s="7">
        <v>26345</v>
      </c>
      <c r="C21" s="7" t="s">
        <v>76</v>
      </c>
      <c r="D21" s="1" t="s">
        <v>20</v>
      </c>
      <c r="E21" s="29">
        <f>$B6 * (B21*B11)</f>
        <v>18968400</v>
      </c>
      <c r="F21" s="29">
        <f>$D6 * (B21*B11)</f>
        <v>3161400</v>
      </c>
      <c r="G21" s="29"/>
      <c r="H21" s="29"/>
      <c r="I21" s="29">
        <f>$N6 * (B21*B11)</f>
        <v>1580700</v>
      </c>
      <c r="J21" s="24">
        <f t="shared" si="2"/>
        <v>23710500</v>
      </c>
      <c r="K21" s="5">
        <f>$E6 * (B21*B12)</f>
        <v>1053800</v>
      </c>
      <c r="L21" s="5">
        <f>$J6 * (B21*B12)</f>
        <v>10538000</v>
      </c>
      <c r="M21" s="5"/>
      <c r="N21" s="24">
        <f t="shared" si="0"/>
        <v>11591800</v>
      </c>
      <c r="O21" s="5"/>
      <c r="P21" s="5">
        <f>$F6 * (B21*B13)</f>
        <v>9484200</v>
      </c>
      <c r="Q21" s="5"/>
      <c r="R21" s="5"/>
      <c r="S21" s="5"/>
      <c r="T21" s="24">
        <f t="shared" si="1"/>
        <v>9484200</v>
      </c>
      <c r="U21" s="25">
        <f t="shared" si="3"/>
        <v>35302300</v>
      </c>
    </row>
    <row r="22" spans="1:21" x14ac:dyDescent="0.45">
      <c r="A22" s="17"/>
      <c r="B22" s="7">
        <v>25968</v>
      </c>
      <c r="C22" s="7" t="s">
        <v>77</v>
      </c>
      <c r="D22" s="1" t="s">
        <v>21</v>
      </c>
      <c r="E22" s="29"/>
      <c r="F22" s="29"/>
      <c r="G22" s="29"/>
      <c r="H22" s="29">
        <f>$M6 * (B22*B11)</f>
        <v>3116160</v>
      </c>
      <c r="I22" s="29"/>
      <c r="J22" s="24">
        <f t="shared" si="2"/>
        <v>3116160</v>
      </c>
      <c r="K22" s="5"/>
      <c r="L22" s="5">
        <f>$J6 * (B22*B12)</f>
        <v>10387200</v>
      </c>
      <c r="M22" s="5">
        <f>$K6 * (B22*B12)</f>
        <v>3505680</v>
      </c>
      <c r="N22" s="24">
        <f t="shared" si="0"/>
        <v>13892880</v>
      </c>
      <c r="O22" s="5">
        <f>$A6 * (B22*B13)</f>
        <v>6232320</v>
      </c>
      <c r="P22" s="5"/>
      <c r="Q22" s="5"/>
      <c r="R22" s="5"/>
      <c r="S22" s="5"/>
      <c r="T22" s="24">
        <f t="shared" si="1"/>
        <v>6232320</v>
      </c>
      <c r="U22" s="25">
        <f t="shared" si="3"/>
        <v>17009040</v>
      </c>
    </row>
    <row r="23" spans="1:21" x14ac:dyDescent="0.45">
      <c r="A23" s="17"/>
      <c r="B23" s="7">
        <v>28322</v>
      </c>
      <c r="C23" s="7" t="s">
        <v>78</v>
      </c>
      <c r="D23" s="1" t="s">
        <v>22</v>
      </c>
      <c r="E23" s="29"/>
      <c r="F23" s="29">
        <f>$D6 * (B23*B11)</f>
        <v>3398640</v>
      </c>
      <c r="G23" s="29"/>
      <c r="H23" s="29"/>
      <c r="I23" s="29">
        <f>$N6 * (B23*B11)</f>
        <v>1699320</v>
      </c>
      <c r="J23" s="24">
        <f>SUM(E23:I23)</f>
        <v>5097960</v>
      </c>
      <c r="K23" s="5"/>
      <c r="L23" s="5">
        <f>$J6 * (B23*B12)</f>
        <v>11328800</v>
      </c>
      <c r="M23" s="5"/>
      <c r="N23" s="24">
        <f t="shared" si="0"/>
        <v>11328800</v>
      </c>
      <c r="O23" s="5"/>
      <c r="P23" s="5">
        <f>$F6 * (B23*B13)</f>
        <v>10195920.000000002</v>
      </c>
      <c r="Q23" s="5">
        <f>$G6 * (B23*B13)</f>
        <v>7930160.0000000009</v>
      </c>
      <c r="R23" s="5"/>
      <c r="S23" s="5">
        <f>$I6 * (B23*B13)</f>
        <v>3398640.0000000005</v>
      </c>
      <c r="T23" s="24">
        <f t="shared" si="1"/>
        <v>21524720.000000004</v>
      </c>
      <c r="U23" s="25">
        <f>SUM(J23+N23)</f>
        <v>16426760</v>
      </c>
    </row>
    <row r="24" spans="1:21" x14ac:dyDescent="0.45">
      <c r="A24" s="18" t="s">
        <v>29</v>
      </c>
      <c r="B24" s="31">
        <f>SUM(B17:B23)</f>
        <v>224741</v>
      </c>
      <c r="C24" s="31"/>
      <c r="D24" s="2"/>
      <c r="E24" s="24">
        <f t="shared" ref="E24:J24" si="4">SUM(E17:E23)</f>
        <v>18968400</v>
      </c>
      <c r="F24" s="24">
        <f t="shared" si="4"/>
        <v>14142000</v>
      </c>
      <c r="G24" s="24">
        <f t="shared" si="4"/>
        <v>6392232</v>
      </c>
      <c r="H24" s="24">
        <f t="shared" si="4"/>
        <v>7415160</v>
      </c>
      <c r="I24" s="24">
        <f t="shared" si="4"/>
        <v>7438680</v>
      </c>
      <c r="J24" s="24">
        <f t="shared" si="4"/>
        <v>54356472</v>
      </c>
      <c r="K24" s="24">
        <f t="shared" ref="K24:S24" si="5">SUM(K17:K23)</f>
        <v>2486800</v>
      </c>
      <c r="L24" s="24">
        <f t="shared" si="5"/>
        <v>75566400</v>
      </c>
      <c r="M24" s="24">
        <f t="shared" si="5"/>
        <v>6774435</v>
      </c>
      <c r="N24" s="24">
        <f>SUM(N17:N23)</f>
        <v>84827635</v>
      </c>
      <c r="O24" s="24">
        <f t="shared" si="5"/>
        <v>17055840</v>
      </c>
      <c r="P24" s="24">
        <f t="shared" si="5"/>
        <v>41293800</v>
      </c>
      <c r="Q24" s="24">
        <f t="shared" si="5"/>
        <v>25621400</v>
      </c>
      <c r="R24" s="24">
        <f t="shared" si="5"/>
        <v>35606120</v>
      </c>
      <c r="S24" s="24">
        <f t="shared" si="5"/>
        <v>11715960</v>
      </c>
      <c r="T24" s="24">
        <f>SUM(T17:T23)</f>
        <v>131293120</v>
      </c>
      <c r="U24" s="25">
        <f>SUM(J24+N24)</f>
        <v>139184107</v>
      </c>
    </row>
    <row r="25" spans="1:21" x14ac:dyDescent="0.45">
      <c r="A25" s="17">
        <v>2018</v>
      </c>
      <c r="B25" s="7">
        <v>44274</v>
      </c>
      <c r="C25" s="7" t="s">
        <v>50</v>
      </c>
      <c r="D25" s="1" t="s">
        <v>16</v>
      </c>
      <c r="E25" s="5"/>
      <c r="F25" s="5"/>
      <c r="G25" s="5"/>
      <c r="H25" s="5"/>
      <c r="I25" s="5">
        <f>$N6 * (B25*B11)</f>
        <v>2656440</v>
      </c>
      <c r="J25" s="24">
        <f t="shared" si="2"/>
        <v>2656440</v>
      </c>
      <c r="K25" s="5"/>
      <c r="L25" s="5">
        <f>$J6 * (B25*B12)</f>
        <v>17709600</v>
      </c>
      <c r="M25" s="5"/>
      <c r="N25" s="24">
        <f t="shared" ref="N25:N39" si="6">SUM(K25:M25)</f>
        <v>17709600</v>
      </c>
      <c r="O25" s="5"/>
      <c r="P25" s="5"/>
      <c r="Q25" s="5"/>
      <c r="R25" s="5"/>
      <c r="S25" s="5">
        <f>$I6 * (B25*B13)</f>
        <v>5312880.0000000009</v>
      </c>
      <c r="T25" s="24">
        <f t="shared" ref="T25:T39" si="7">SUM(O25:S25)</f>
        <v>5312880.0000000009</v>
      </c>
      <c r="U25" s="25">
        <f>SUM(J25+N25+T25)</f>
        <v>25678920</v>
      </c>
    </row>
    <row r="26" spans="1:21" x14ac:dyDescent="0.45">
      <c r="A26" s="17"/>
      <c r="B26" s="7">
        <v>38253</v>
      </c>
      <c r="C26" s="7" t="s">
        <v>62</v>
      </c>
      <c r="D26" s="1" t="s">
        <v>17</v>
      </c>
      <c r="E26" s="5"/>
      <c r="F26" s="5">
        <f>$D6 * (B26*B11)</f>
        <v>4590360</v>
      </c>
      <c r="G26" s="5">
        <f>$L6 * (B26*B11)</f>
        <v>10098792</v>
      </c>
      <c r="H26" s="5"/>
      <c r="I26" s="5">
        <f>$N6 * (B26*B11)</f>
        <v>2295180</v>
      </c>
      <c r="J26" s="24">
        <f t="shared" si="2"/>
        <v>16984332</v>
      </c>
      <c r="K26" s="5">
        <f>$E6 * (B26*B12)</f>
        <v>1530120</v>
      </c>
      <c r="L26" s="5">
        <f>$J6 * (B26*B12)</f>
        <v>15301200</v>
      </c>
      <c r="M26" s="5"/>
      <c r="N26" s="24">
        <f t="shared" si="6"/>
        <v>16831320</v>
      </c>
      <c r="O26" s="5"/>
      <c r="P26" s="5">
        <f>$F6 * (B26*B13)</f>
        <v>13771080</v>
      </c>
      <c r="Q26" s="5"/>
      <c r="R26" s="5"/>
      <c r="S26" s="5"/>
      <c r="T26" s="24">
        <f t="shared" si="7"/>
        <v>13771080</v>
      </c>
      <c r="U26" s="25">
        <f t="shared" ref="U26:U40" si="8">SUM(J26+N26+T26)</f>
        <v>47586732</v>
      </c>
    </row>
    <row r="27" spans="1:21" x14ac:dyDescent="0.45">
      <c r="A27" s="17"/>
      <c r="B27" s="7">
        <v>35347</v>
      </c>
      <c r="C27" s="7" t="s">
        <v>69</v>
      </c>
      <c r="D27" s="1" t="s">
        <v>18</v>
      </c>
      <c r="E27" s="5">
        <f>$B6 * (B27*B11)</f>
        <v>25449840</v>
      </c>
      <c r="F27" s="5"/>
      <c r="G27" s="5"/>
      <c r="H27" s="5"/>
      <c r="I27" s="5">
        <f>$N6 * (B27*B11)</f>
        <v>2120820</v>
      </c>
      <c r="J27" s="24">
        <f t="shared" si="2"/>
        <v>27570660</v>
      </c>
      <c r="K27" s="5">
        <f>$E6 * (B27*B12)</f>
        <v>1413880</v>
      </c>
      <c r="L27" s="5"/>
      <c r="M27" s="5">
        <f>$K6 * (B27*B12)</f>
        <v>4771845</v>
      </c>
      <c r="N27" s="24">
        <f t="shared" si="6"/>
        <v>6185725</v>
      </c>
      <c r="O27" s="5">
        <f>$A6 * (B27*B13)</f>
        <v>8483280</v>
      </c>
      <c r="P27" s="5"/>
      <c r="Q27" s="5"/>
      <c r="R27" s="5"/>
      <c r="S27" s="5">
        <f>$I6 * (B27*B13)</f>
        <v>4241640</v>
      </c>
      <c r="T27" s="24">
        <f t="shared" si="7"/>
        <v>12724920</v>
      </c>
      <c r="U27" s="25">
        <f t="shared" si="8"/>
        <v>46481305</v>
      </c>
    </row>
    <row r="28" spans="1:21" x14ac:dyDescent="0.45">
      <c r="A28" s="17"/>
      <c r="B28" s="7">
        <v>23254</v>
      </c>
      <c r="C28" s="7" t="s">
        <v>71</v>
      </c>
      <c r="D28" s="1" t="s">
        <v>19</v>
      </c>
      <c r="E28" s="5"/>
      <c r="F28" s="5"/>
      <c r="G28" s="5">
        <f>$L6 * (B28*B11)</f>
        <v>6139056</v>
      </c>
      <c r="H28" s="5">
        <f>$M6 * (B28*B11)</f>
        <v>2790480</v>
      </c>
      <c r="I28" s="5">
        <f>$N6 * (B28*B11)</f>
        <v>1395240</v>
      </c>
      <c r="J28" s="24">
        <f t="shared" si="2"/>
        <v>10324776</v>
      </c>
      <c r="K28" s="5"/>
      <c r="L28" s="5">
        <f>$J6 * (B27*B12)</f>
        <v>14138800</v>
      </c>
      <c r="M28" s="5"/>
      <c r="N28" s="24">
        <f t="shared" si="6"/>
        <v>14138800</v>
      </c>
      <c r="O28" s="5"/>
      <c r="P28" s="5">
        <f>$F6 * (B28*B13)</f>
        <v>8371440</v>
      </c>
      <c r="Q28" s="5">
        <f>$G6 * (B28*B13)</f>
        <v>6511120</v>
      </c>
      <c r="R28" s="5"/>
      <c r="S28" s="5"/>
      <c r="T28" s="24">
        <f t="shared" si="7"/>
        <v>14882560</v>
      </c>
      <c r="U28" s="25">
        <f t="shared" si="8"/>
        <v>39346136</v>
      </c>
    </row>
    <row r="29" spans="1:21" x14ac:dyDescent="0.45">
      <c r="A29" s="17"/>
      <c r="B29" s="7">
        <v>25421</v>
      </c>
      <c r="C29" s="7" t="s">
        <v>54</v>
      </c>
      <c r="D29" s="1" t="s">
        <v>20</v>
      </c>
      <c r="E29" s="5"/>
      <c r="F29" s="5">
        <f>$D6 * (B29*B11)</f>
        <v>3050519.9999999995</v>
      </c>
      <c r="G29" s="5"/>
      <c r="H29" s="5"/>
      <c r="I29" s="5">
        <f>$N6 * (B29*B11)</f>
        <v>1525259.9999999998</v>
      </c>
      <c r="J29" s="24">
        <f t="shared" si="2"/>
        <v>4575779.9999999991</v>
      </c>
      <c r="K29" s="5"/>
      <c r="L29" s="5">
        <f>$J6 * (B29*B12)</f>
        <v>10168400</v>
      </c>
      <c r="M29" s="5"/>
      <c r="N29" s="24">
        <f t="shared" si="6"/>
        <v>10168400</v>
      </c>
      <c r="O29" s="5"/>
      <c r="P29" s="5">
        <f>$F6 * (B29*B13)</f>
        <v>9151560.0000000019</v>
      </c>
      <c r="Q29" s="5"/>
      <c r="R29" s="5"/>
      <c r="S29" s="5">
        <f>$I6 * (B29*B13)</f>
        <v>3050520.0000000005</v>
      </c>
      <c r="T29" s="24">
        <f t="shared" si="7"/>
        <v>12202080.000000002</v>
      </c>
      <c r="U29" s="25">
        <f t="shared" si="8"/>
        <v>26946260</v>
      </c>
    </row>
    <row r="30" spans="1:21" x14ac:dyDescent="0.45">
      <c r="A30" s="17"/>
      <c r="B30" s="7">
        <v>25180</v>
      </c>
      <c r="C30" s="7" t="s">
        <v>72</v>
      </c>
      <c r="D30" s="1" t="s">
        <v>21</v>
      </c>
      <c r="E30" s="5"/>
      <c r="F30" s="5"/>
      <c r="G30" s="5"/>
      <c r="H30" s="5">
        <f>$M6 * (B30*B11)</f>
        <v>3021600</v>
      </c>
      <c r="I30" s="5"/>
      <c r="J30" s="24">
        <f t="shared" si="2"/>
        <v>3021600</v>
      </c>
      <c r="K30" s="5"/>
      <c r="L30" s="5"/>
      <c r="M30" s="5">
        <f>$K6 * (B30*B12)</f>
        <v>3399300</v>
      </c>
      <c r="N30" s="24">
        <f t="shared" si="6"/>
        <v>3399300</v>
      </c>
      <c r="O30" s="5"/>
      <c r="P30" s="5"/>
      <c r="Q30" s="5"/>
      <c r="R30" s="5">
        <f>$H6 * (B30*B13)</f>
        <v>11079200</v>
      </c>
      <c r="S30" s="5"/>
      <c r="T30" s="24">
        <f t="shared" si="7"/>
        <v>11079200</v>
      </c>
      <c r="U30" s="25">
        <f t="shared" si="8"/>
        <v>17500100</v>
      </c>
    </row>
    <row r="31" spans="1:21" x14ac:dyDescent="0.45">
      <c r="A31" s="17"/>
      <c r="B31" s="7">
        <v>27256</v>
      </c>
      <c r="C31" s="7" t="s">
        <v>73</v>
      </c>
      <c r="D31" s="1" t="s">
        <v>22</v>
      </c>
      <c r="E31" s="5">
        <f>$B6 * B31</f>
        <v>32707200</v>
      </c>
      <c r="F31" s="5"/>
      <c r="G31" s="5"/>
      <c r="H31" s="5"/>
      <c r="I31" s="5">
        <f>$N6 * (B31*B11)</f>
        <v>1635359.9999999998</v>
      </c>
      <c r="J31" s="24">
        <f t="shared" si="2"/>
        <v>34342560</v>
      </c>
      <c r="K31" s="5"/>
      <c r="L31" s="5"/>
      <c r="M31" s="5">
        <f>$K6 * (B31*B12)</f>
        <v>3679560</v>
      </c>
      <c r="N31" s="24">
        <f t="shared" si="6"/>
        <v>3679560</v>
      </c>
      <c r="O31" s="5">
        <f>$A6 * (B31*B13)</f>
        <v>6541440.0000000009</v>
      </c>
      <c r="P31" s="5"/>
      <c r="Q31" s="5">
        <f>$G6 * (B31*B13)</f>
        <v>7631680.0000000009</v>
      </c>
      <c r="R31" s="5"/>
      <c r="S31" s="5">
        <f>$I6 * (B31*B13)</f>
        <v>3270720.0000000005</v>
      </c>
      <c r="T31" s="24">
        <f t="shared" si="7"/>
        <v>17443840.000000004</v>
      </c>
      <c r="U31" s="25">
        <f t="shared" si="8"/>
        <v>55465960</v>
      </c>
    </row>
    <row r="32" spans="1:21" x14ac:dyDescent="0.45">
      <c r="A32" s="18" t="s">
        <v>31</v>
      </c>
      <c r="B32" s="31">
        <f>SUM(B25:B31)</f>
        <v>218985</v>
      </c>
      <c r="C32" s="31"/>
      <c r="D32" s="2"/>
      <c r="E32" s="24">
        <f>SUM(E25:E31)</f>
        <v>58157040</v>
      </c>
      <c r="F32" s="24">
        <f t="shared" ref="F32:I32" si="9">SUM(F25:F31)</f>
        <v>7640880</v>
      </c>
      <c r="G32" s="24">
        <f t="shared" si="9"/>
        <v>16237848</v>
      </c>
      <c r="H32" s="24">
        <f t="shared" si="9"/>
        <v>5812080</v>
      </c>
      <c r="I32" s="24">
        <f t="shared" si="9"/>
        <v>11628300</v>
      </c>
      <c r="J32" s="24">
        <f t="shared" ref="J32:P32" si="10">SUM(J25:J31)</f>
        <v>99476148</v>
      </c>
      <c r="K32" s="24">
        <f t="shared" si="10"/>
        <v>2944000</v>
      </c>
      <c r="L32" s="24">
        <f t="shared" si="10"/>
        <v>57318000</v>
      </c>
      <c r="M32" s="24">
        <f t="shared" si="10"/>
        <v>11850705</v>
      </c>
      <c r="N32" s="24">
        <f t="shared" si="10"/>
        <v>72112705</v>
      </c>
      <c r="O32" s="24">
        <f t="shared" si="10"/>
        <v>15024720</v>
      </c>
      <c r="P32" s="24">
        <f t="shared" si="10"/>
        <v>31294080</v>
      </c>
      <c r="Q32" s="24">
        <f t="shared" ref="Q32:R32" si="11">SUM(Q25:Q31)</f>
        <v>14142800</v>
      </c>
      <c r="R32" s="24">
        <f t="shared" si="11"/>
        <v>11079200</v>
      </c>
      <c r="S32" s="24">
        <f>SUM(S25:S31)</f>
        <v>15875760</v>
      </c>
      <c r="T32" s="24">
        <f>SUM(T25:T31)</f>
        <v>87416560</v>
      </c>
      <c r="U32" s="25">
        <f t="shared" si="8"/>
        <v>259005413</v>
      </c>
    </row>
    <row r="33" spans="1:90" x14ac:dyDescent="0.45">
      <c r="A33" s="17">
        <v>2017</v>
      </c>
      <c r="B33" s="7">
        <v>43204</v>
      </c>
      <c r="C33" s="7" t="s">
        <v>49</v>
      </c>
      <c r="D33" s="1" t="s">
        <v>16</v>
      </c>
      <c r="E33" s="5"/>
      <c r="F33" s="5"/>
      <c r="G33" s="5"/>
      <c r="H33" s="5"/>
      <c r="I33" s="5">
        <f>$N6 * (B33*B11)</f>
        <v>2592240</v>
      </c>
      <c r="J33" s="24">
        <f t="shared" si="2"/>
        <v>2592240</v>
      </c>
      <c r="K33" s="5">
        <f>$E6 * (B33*B12)</f>
        <v>1728160</v>
      </c>
      <c r="L33" s="5"/>
      <c r="M33" s="5"/>
      <c r="N33" s="24">
        <f t="shared" si="6"/>
        <v>1728160</v>
      </c>
      <c r="O33" s="5"/>
      <c r="P33" s="5"/>
      <c r="Q33" s="5"/>
      <c r="R33" s="5"/>
      <c r="S33" s="5">
        <f>$I6 * (B33*B13)</f>
        <v>5184480.0000000009</v>
      </c>
      <c r="T33" s="24">
        <f t="shared" si="7"/>
        <v>5184480.0000000009</v>
      </c>
      <c r="U33" s="25">
        <f t="shared" si="8"/>
        <v>9504880</v>
      </c>
    </row>
    <row r="34" spans="1:90" x14ac:dyDescent="0.45">
      <c r="A34" s="17"/>
      <c r="B34" s="7">
        <v>37463</v>
      </c>
      <c r="C34" s="7" t="s">
        <v>63</v>
      </c>
      <c r="D34" s="1" t="s">
        <v>17</v>
      </c>
      <c r="E34" s="5">
        <f>$B6 * (B34*B11)</f>
        <v>26973360</v>
      </c>
      <c r="F34" s="5"/>
      <c r="G34" s="5"/>
      <c r="H34" s="5">
        <f>$M6 * (B34*B11)</f>
        <v>4495560</v>
      </c>
      <c r="I34" s="5">
        <f>$N6*(B34*B11)</f>
        <v>2247780</v>
      </c>
      <c r="J34" s="24">
        <f t="shared" si="2"/>
        <v>33716700</v>
      </c>
      <c r="K34" s="5">
        <f>$E6 * (B34*B12)</f>
        <v>1498520</v>
      </c>
      <c r="L34" s="5">
        <f>$J6 * (B34*B12)</f>
        <v>14985200</v>
      </c>
      <c r="M34" s="5"/>
      <c r="N34" s="24">
        <f t="shared" si="6"/>
        <v>16483720</v>
      </c>
      <c r="O34" s="5">
        <f>$A6 * (B34*B13)</f>
        <v>8991120</v>
      </c>
      <c r="P34" s="5"/>
      <c r="Q34" s="5"/>
      <c r="R34" s="5">
        <f>$H6 * (B34*B13)</f>
        <v>16483720</v>
      </c>
      <c r="S34" s="5">
        <f>$I6 * (B34*B13)</f>
        <v>4495560</v>
      </c>
      <c r="T34" s="24">
        <f t="shared" si="7"/>
        <v>29970400</v>
      </c>
      <c r="U34" s="25">
        <f t="shared" si="8"/>
        <v>80170820</v>
      </c>
    </row>
    <row r="35" spans="1:90" x14ac:dyDescent="0.45">
      <c r="A35" s="17"/>
      <c r="B35" s="7">
        <v>34774</v>
      </c>
      <c r="C35" s="7" t="s">
        <v>64</v>
      </c>
      <c r="D35" s="1" t="s">
        <v>18</v>
      </c>
      <c r="E35" s="5"/>
      <c r="F35" s="5">
        <f>$D6 * (B35*B11)</f>
        <v>4172879.9999999995</v>
      </c>
      <c r="G35" s="5"/>
      <c r="H35" s="5"/>
      <c r="I35" s="5">
        <f>$N6 * (B35*B11)</f>
        <v>2086439.9999999998</v>
      </c>
      <c r="J35" s="24">
        <f t="shared" si="2"/>
        <v>6259319.9999999991</v>
      </c>
      <c r="K35" s="5">
        <f>$E6 * (B35*B12)</f>
        <v>1390960</v>
      </c>
      <c r="L35" s="5"/>
      <c r="M35" s="5">
        <f>$K6 * (B35*B12)</f>
        <v>4694490</v>
      </c>
      <c r="N35" s="24">
        <f t="shared" si="6"/>
        <v>6085450</v>
      </c>
      <c r="O35" s="5">
        <f>$A6 * (B35*B13)</f>
        <v>8345760</v>
      </c>
      <c r="P35" s="5"/>
      <c r="Q35" s="5"/>
      <c r="R35" s="5"/>
      <c r="S35" s="5">
        <f>$I6 * (B35*B13)</f>
        <v>4172880</v>
      </c>
      <c r="T35" s="24">
        <f t="shared" si="7"/>
        <v>12518640</v>
      </c>
      <c r="U35" s="25">
        <f t="shared" si="8"/>
        <v>24863410</v>
      </c>
    </row>
    <row r="36" spans="1:90" x14ac:dyDescent="0.45">
      <c r="A36" s="17"/>
      <c r="B36" s="7">
        <v>22597</v>
      </c>
      <c r="C36" s="7" t="s">
        <v>65</v>
      </c>
      <c r="D36" s="1" t="s">
        <v>19</v>
      </c>
      <c r="E36" s="5">
        <f>$B6 * (B36*B11)</f>
        <v>16269839.999999998</v>
      </c>
      <c r="F36" s="5"/>
      <c r="G36" s="5">
        <f>$L6 * (B36*B11)</f>
        <v>5965607.9999999991</v>
      </c>
      <c r="H36" s="5">
        <f>$M6 * (B36*B11)</f>
        <v>2711640</v>
      </c>
      <c r="I36" s="5">
        <f>$N6 * (B36*B11)</f>
        <v>1355820</v>
      </c>
      <c r="J36" s="24">
        <f t="shared" si="2"/>
        <v>26302907.999999996</v>
      </c>
      <c r="K36" s="5">
        <f>$E6 * (B36*B12)</f>
        <v>903880</v>
      </c>
      <c r="L36" s="5">
        <f>$J6 * (B36*B12)</f>
        <v>9038800</v>
      </c>
      <c r="M36" s="5"/>
      <c r="N36" s="24">
        <f t="shared" si="6"/>
        <v>9942680</v>
      </c>
      <c r="O36" s="5"/>
      <c r="P36" s="5">
        <f>$F6 * (B36*B13)</f>
        <v>8134920.0000000009</v>
      </c>
      <c r="Q36" s="5">
        <f>$G6 * (B36*B13)</f>
        <v>6327160.0000000009</v>
      </c>
      <c r="R36" s="5"/>
      <c r="S36" s="5"/>
      <c r="T36" s="24">
        <f t="shared" si="7"/>
        <v>14462080.000000002</v>
      </c>
      <c r="U36" s="25">
        <f t="shared" si="8"/>
        <v>50707668</v>
      </c>
    </row>
    <row r="37" spans="1:90" x14ac:dyDescent="0.45">
      <c r="A37" s="17"/>
      <c r="B37" s="7">
        <v>24520</v>
      </c>
      <c r="C37" s="7" t="s">
        <v>66</v>
      </c>
      <c r="D37" s="1" t="s">
        <v>20</v>
      </c>
      <c r="E37" s="5"/>
      <c r="F37" s="5">
        <f>$D6 * (B37*B11)</f>
        <v>2942400</v>
      </c>
      <c r="G37" s="5"/>
      <c r="H37" s="5"/>
      <c r="I37" s="5">
        <f>$N6 * (B37*B11)</f>
        <v>1471200</v>
      </c>
      <c r="J37" s="24">
        <f t="shared" si="2"/>
        <v>4413600</v>
      </c>
      <c r="K37" s="5"/>
      <c r="L37" s="5">
        <f>$J6 * (B37*B12)</f>
        <v>9808000</v>
      </c>
      <c r="M37" s="5"/>
      <c r="N37" s="24">
        <f t="shared" si="6"/>
        <v>9808000</v>
      </c>
      <c r="O37" s="5"/>
      <c r="P37" s="5">
        <f>$F6 * (B37*B13)</f>
        <v>8827200</v>
      </c>
      <c r="Q37" s="5"/>
      <c r="R37" s="5">
        <f>$H6 * (B37*B13)</f>
        <v>10788800</v>
      </c>
      <c r="S37" s="5"/>
      <c r="T37" s="24">
        <f t="shared" si="7"/>
        <v>19616000</v>
      </c>
      <c r="U37" s="25">
        <f t="shared" si="8"/>
        <v>33837600</v>
      </c>
    </row>
    <row r="38" spans="1:90" x14ac:dyDescent="0.45">
      <c r="A38" s="17"/>
      <c r="B38" s="7">
        <v>23581</v>
      </c>
      <c r="C38" s="7" t="s">
        <v>67</v>
      </c>
      <c r="D38" s="1" t="s">
        <v>21</v>
      </c>
      <c r="E38" s="5">
        <f>$B6 * (B38*B11)</f>
        <v>16978320</v>
      </c>
      <c r="F38" s="5"/>
      <c r="G38" s="5"/>
      <c r="H38" s="5">
        <f>$M6 * (B38*B11)</f>
        <v>2829720</v>
      </c>
      <c r="I38" s="5"/>
      <c r="J38" s="24">
        <f t="shared" si="2"/>
        <v>19808040</v>
      </c>
      <c r="K38" s="5">
        <f>$E6 * (B38*B12)</f>
        <v>943240</v>
      </c>
      <c r="L38" s="5"/>
      <c r="M38" s="5">
        <f>$K6 * (B38*B12)</f>
        <v>3183435</v>
      </c>
      <c r="N38" s="24">
        <f t="shared" si="6"/>
        <v>4126675</v>
      </c>
      <c r="O38" s="5"/>
      <c r="P38" s="5"/>
      <c r="Q38" s="5">
        <f>$G6 * (B28*B13)</f>
        <v>6511120</v>
      </c>
      <c r="R38" s="5"/>
      <c r="S38" s="5">
        <f>$I6 * (B38*B13)</f>
        <v>2829720</v>
      </c>
      <c r="T38" s="24">
        <f t="shared" si="7"/>
        <v>9340840</v>
      </c>
      <c r="U38" s="25">
        <f t="shared" si="8"/>
        <v>33275555</v>
      </c>
    </row>
    <row r="39" spans="1:90" x14ac:dyDescent="0.45">
      <c r="A39" s="17"/>
      <c r="B39" s="7">
        <v>26077</v>
      </c>
      <c r="C39" s="7" t="s">
        <v>68</v>
      </c>
      <c r="D39" s="1" t="s">
        <v>22</v>
      </c>
      <c r="E39" s="5"/>
      <c r="F39" s="5"/>
      <c r="G39" s="5">
        <f>$L6 * (B39*B11)</f>
        <v>6884327.9999999991</v>
      </c>
      <c r="H39" s="5"/>
      <c r="I39" s="5">
        <f>$N6 * (B39*B11)</f>
        <v>1564620</v>
      </c>
      <c r="J39" s="24">
        <f t="shared" si="2"/>
        <v>8448948</v>
      </c>
      <c r="K39" s="5">
        <f>$E6 * (B39*B12)</f>
        <v>1043080</v>
      </c>
      <c r="L39" s="5"/>
      <c r="M39" s="5"/>
      <c r="N39" s="24">
        <f t="shared" si="6"/>
        <v>1043080</v>
      </c>
      <c r="O39" s="5">
        <f>$A6 * (B39*B13)</f>
        <v>6258480.0000000009</v>
      </c>
      <c r="P39" s="5"/>
      <c r="Q39" s="5"/>
      <c r="R39" s="5"/>
      <c r="S39" s="5">
        <f>$I6 * (B39*B13)</f>
        <v>3129240.0000000005</v>
      </c>
      <c r="T39" s="24">
        <f t="shared" si="7"/>
        <v>9387720.0000000019</v>
      </c>
      <c r="U39" s="25">
        <f t="shared" si="8"/>
        <v>18879748</v>
      </c>
    </row>
    <row r="40" spans="1:90" x14ac:dyDescent="0.45">
      <c r="A40" s="18" t="s">
        <v>30</v>
      </c>
      <c r="B40" s="31">
        <f>SUM(B33:B39)</f>
        <v>212216</v>
      </c>
      <c r="C40" s="31"/>
      <c r="D40" s="2"/>
      <c r="E40" s="24">
        <f t="shared" ref="E40:T40" si="12">SUM(E33:E39)</f>
        <v>60221520</v>
      </c>
      <c r="F40" s="24">
        <f t="shared" si="12"/>
        <v>7115280</v>
      </c>
      <c r="G40" s="24">
        <f t="shared" si="12"/>
        <v>12849935.999999998</v>
      </c>
      <c r="H40" s="24">
        <f t="shared" si="12"/>
        <v>10036920</v>
      </c>
      <c r="I40" s="24">
        <f>SUM(I33:I39)</f>
        <v>11318100</v>
      </c>
      <c r="J40" s="24">
        <f t="shared" si="12"/>
        <v>101541756</v>
      </c>
      <c r="K40" s="24">
        <f t="shared" si="12"/>
        <v>7507840</v>
      </c>
      <c r="L40" s="24">
        <f t="shared" si="12"/>
        <v>33832000</v>
      </c>
      <c r="M40" s="24">
        <f t="shared" si="12"/>
        <v>7877925</v>
      </c>
      <c r="N40" s="24">
        <f t="shared" si="12"/>
        <v>49217765</v>
      </c>
      <c r="O40" s="24">
        <f t="shared" si="12"/>
        <v>23595360</v>
      </c>
      <c r="P40" s="24">
        <f t="shared" si="12"/>
        <v>16962120</v>
      </c>
      <c r="Q40" s="24">
        <f t="shared" si="12"/>
        <v>12838280</v>
      </c>
      <c r="R40" s="24">
        <f t="shared" si="12"/>
        <v>27272520</v>
      </c>
      <c r="S40" s="24">
        <f t="shared" si="12"/>
        <v>19811880</v>
      </c>
      <c r="T40" s="24">
        <f t="shared" si="12"/>
        <v>100480160</v>
      </c>
      <c r="U40" s="25">
        <f t="shared" si="8"/>
        <v>251239681</v>
      </c>
    </row>
    <row r="41" spans="1:90" x14ac:dyDescent="0.45">
      <c r="A41" s="17">
        <v>2016</v>
      </c>
      <c r="B41" s="7">
        <v>42350</v>
      </c>
      <c r="C41" s="1" t="s">
        <v>48</v>
      </c>
      <c r="D41" s="1" t="s">
        <v>16</v>
      </c>
      <c r="E41" s="5"/>
      <c r="F41" s="5"/>
      <c r="G41" s="5"/>
      <c r="H41" s="5"/>
      <c r="I41" s="5">
        <f>$N6 * (B41*B11)</f>
        <v>2541000</v>
      </c>
      <c r="J41" s="24">
        <f>SUM(E41:I41)</f>
        <v>2541000</v>
      </c>
      <c r="K41" s="5">
        <f>$E6 * (B41*B12)</f>
        <v>1694000</v>
      </c>
      <c r="L41" s="5"/>
      <c r="M41" s="5"/>
      <c r="N41" s="24">
        <f>SUM(K41:M41)</f>
        <v>1694000</v>
      </c>
      <c r="O41" s="5"/>
      <c r="P41" s="5"/>
      <c r="Q41" s="5"/>
      <c r="R41" s="5"/>
      <c r="S41" s="5">
        <f>$I6 * (B41*B13)</f>
        <v>5082000</v>
      </c>
      <c r="T41" s="24">
        <f>SUM(O41:S41)</f>
        <v>5082000</v>
      </c>
      <c r="U41" s="25">
        <f>SUM(J41+N41+T41)</f>
        <v>9317000</v>
      </c>
    </row>
    <row r="42" spans="1:90" x14ac:dyDescent="0.45">
      <c r="A42" s="17"/>
      <c r="B42" s="7">
        <v>36189</v>
      </c>
      <c r="C42" s="1" t="s">
        <v>57</v>
      </c>
      <c r="D42" s="1" t="s">
        <v>17</v>
      </c>
      <c r="E42" s="5"/>
      <c r="F42" s="5"/>
      <c r="G42" s="5">
        <f>$L6 * (B42*B11)</f>
        <v>9553895.9999999981</v>
      </c>
      <c r="H42" s="5"/>
      <c r="I42" s="5">
        <f>$N6 * (B42*B11)</f>
        <v>2171340</v>
      </c>
      <c r="J42" s="24">
        <f t="shared" ref="J42:J47" si="13">SUM(E42:I42)</f>
        <v>11725235.999999998</v>
      </c>
      <c r="K42" s="5">
        <f>$E6 * (B42*B12)</f>
        <v>1447560</v>
      </c>
      <c r="L42" s="5"/>
      <c r="M42" s="5"/>
      <c r="N42" s="24">
        <f t="shared" ref="N42:N47" si="14">SUM(K42:M42)</f>
        <v>1447560</v>
      </c>
      <c r="O42" s="5"/>
      <c r="P42" s="5">
        <f>$F6 * (B42*B13)</f>
        <v>13028040</v>
      </c>
      <c r="Q42" s="5"/>
      <c r="R42" s="5"/>
      <c r="S42" s="5">
        <f>$I6 * (B42*B13)</f>
        <v>4342680</v>
      </c>
      <c r="T42" s="24">
        <f t="shared" ref="T42:T47" si="15">SUM(O42:S42)</f>
        <v>17370720</v>
      </c>
      <c r="U42" s="25">
        <f t="shared" ref="U42:U47" si="16">SUM(J42+N42+T42)</f>
        <v>30543516</v>
      </c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20"/>
      <c r="BF42" s="20"/>
      <c r="BG42" s="20"/>
      <c r="BH42" s="20"/>
      <c r="BI42" s="20"/>
      <c r="BJ42" s="20"/>
      <c r="BK42" s="20"/>
      <c r="BL42" s="20"/>
      <c r="BM42" s="20"/>
      <c r="BN42" s="20"/>
      <c r="BO42" s="20"/>
      <c r="BP42" s="20"/>
      <c r="BQ42" s="20"/>
      <c r="BR42" s="20"/>
      <c r="BS42" s="20"/>
      <c r="BT42" s="20"/>
      <c r="BU42" s="20"/>
      <c r="BV42" s="20"/>
      <c r="BW42" s="20"/>
      <c r="BX42" s="20"/>
      <c r="BY42" s="20"/>
      <c r="BZ42" s="20"/>
      <c r="CA42" s="20"/>
      <c r="CB42" s="20"/>
      <c r="CC42" s="20"/>
      <c r="CD42" s="20"/>
      <c r="CE42" s="20"/>
      <c r="CF42" s="20"/>
      <c r="CG42" s="20"/>
      <c r="CH42" s="20"/>
      <c r="CI42" s="20"/>
      <c r="CJ42" s="20"/>
      <c r="CK42" s="20"/>
      <c r="CL42" s="20"/>
    </row>
    <row r="43" spans="1:90" x14ac:dyDescent="0.45">
      <c r="A43" s="17"/>
      <c r="B43" s="1">
        <v>33508</v>
      </c>
      <c r="C43" s="1" t="s">
        <v>55</v>
      </c>
      <c r="D43" s="1" t="s">
        <v>18</v>
      </c>
      <c r="E43" s="5">
        <f>$B6 * (B43*B11)</f>
        <v>24125760</v>
      </c>
      <c r="F43" s="5"/>
      <c r="G43" s="5"/>
      <c r="H43" s="5"/>
      <c r="I43" s="5">
        <f>$N6 * (B43*B11)</f>
        <v>2010480</v>
      </c>
      <c r="J43" s="24">
        <f t="shared" si="13"/>
        <v>26136240</v>
      </c>
      <c r="K43" s="5">
        <f>$E6 * (B43*B12)</f>
        <v>1340320</v>
      </c>
      <c r="L43" s="5"/>
      <c r="M43" s="5">
        <f>$K6 * (B43*B12)</f>
        <v>4523580</v>
      </c>
      <c r="N43" s="24">
        <f t="shared" si="14"/>
        <v>5863900</v>
      </c>
      <c r="O43" s="5"/>
      <c r="P43" s="5">
        <f>$F6 * (B43*B13)</f>
        <v>12062880</v>
      </c>
      <c r="Q43" s="5"/>
      <c r="R43" s="5">
        <f>$H6 * (B43*B13)</f>
        <v>14743520</v>
      </c>
      <c r="S43" s="5">
        <f>$I6 * (B43*B13)</f>
        <v>4020960</v>
      </c>
      <c r="T43" s="24">
        <f t="shared" si="15"/>
        <v>30827360</v>
      </c>
      <c r="U43" s="25">
        <f t="shared" si="16"/>
        <v>62827500</v>
      </c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20"/>
      <c r="AY43" s="20"/>
      <c r="AZ43" s="20"/>
      <c r="BA43" s="20"/>
      <c r="BB43" s="20"/>
      <c r="BC43" s="20"/>
      <c r="BD43" s="20"/>
      <c r="BE43" s="20"/>
      <c r="BF43" s="20"/>
      <c r="BG43" s="20"/>
      <c r="BH43" s="20"/>
      <c r="BI43" s="20"/>
      <c r="BJ43" s="20"/>
      <c r="BK43" s="20"/>
      <c r="BL43" s="20"/>
      <c r="BM43" s="20"/>
      <c r="BN43" s="20"/>
      <c r="BO43" s="20"/>
      <c r="BP43" s="20"/>
      <c r="BQ43" s="20"/>
      <c r="BR43" s="20"/>
      <c r="BS43" s="20"/>
      <c r="BT43" s="20"/>
      <c r="BU43" s="20"/>
      <c r="BV43" s="20"/>
      <c r="BW43" s="20"/>
      <c r="BX43" s="20"/>
      <c r="BY43" s="20"/>
      <c r="BZ43" s="20"/>
      <c r="CA43" s="20"/>
      <c r="CB43" s="20"/>
      <c r="CC43" s="20"/>
      <c r="CD43" s="20"/>
      <c r="CE43" s="20"/>
      <c r="CF43" s="20"/>
      <c r="CG43" s="20"/>
      <c r="CH43" s="20"/>
      <c r="CI43" s="20"/>
      <c r="CJ43" s="20"/>
      <c r="CK43" s="20"/>
      <c r="CL43" s="20"/>
    </row>
    <row r="44" spans="1:90" x14ac:dyDescent="0.45">
      <c r="A44" s="17"/>
      <c r="B44" s="1">
        <v>21644</v>
      </c>
      <c r="C44" s="1" t="s">
        <v>59</v>
      </c>
      <c r="D44" s="1" t="s">
        <v>19</v>
      </c>
      <c r="E44" s="5"/>
      <c r="F44" s="5">
        <f>$D6 * (B44*B11)</f>
        <v>2597280</v>
      </c>
      <c r="G44" s="5"/>
      <c r="H44" s="5">
        <f>$M6 * (B44*B11)</f>
        <v>2597280</v>
      </c>
      <c r="I44" s="5">
        <f>$N6 * (B44*B11)</f>
        <v>1298640</v>
      </c>
      <c r="J44" s="24">
        <f t="shared" si="13"/>
        <v>6493200</v>
      </c>
      <c r="K44" s="5">
        <f>$E6 * (B44*B12)</f>
        <v>865760</v>
      </c>
      <c r="L44" s="5">
        <f>$J6 * (B44*B12)</f>
        <v>8657600</v>
      </c>
      <c r="M44" s="5"/>
      <c r="N44" s="24">
        <f t="shared" si="14"/>
        <v>9523360</v>
      </c>
      <c r="O44" s="5"/>
      <c r="P44" s="5">
        <f>$F6 * (B44*B13)</f>
        <v>7791840</v>
      </c>
      <c r="Q44" s="5"/>
      <c r="R44" s="5"/>
      <c r="S44" s="5"/>
      <c r="T44" s="24">
        <f t="shared" si="15"/>
        <v>7791840</v>
      </c>
      <c r="U44" s="25">
        <f t="shared" si="16"/>
        <v>23808400</v>
      </c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/>
      <c r="BF44" s="20"/>
      <c r="BG44" s="20"/>
      <c r="BH44" s="20"/>
      <c r="BI44" s="20"/>
      <c r="BJ44" s="20"/>
      <c r="BK44" s="20"/>
      <c r="BL44" s="20"/>
      <c r="BM44" s="20"/>
      <c r="BN44" s="20"/>
      <c r="BO44" s="20"/>
      <c r="BP44" s="20"/>
      <c r="BQ44" s="20"/>
      <c r="BR44" s="20"/>
      <c r="BS44" s="20"/>
      <c r="BT44" s="20"/>
      <c r="BU44" s="20"/>
      <c r="BV44" s="20"/>
      <c r="BW44" s="20"/>
      <c r="BX44" s="20"/>
      <c r="BY44" s="20"/>
      <c r="BZ44" s="20"/>
      <c r="CA44" s="20"/>
      <c r="CB44" s="20"/>
      <c r="CC44" s="20"/>
      <c r="CD44" s="20"/>
      <c r="CE44" s="20"/>
      <c r="CF44" s="20"/>
      <c r="CG44" s="20"/>
      <c r="CH44" s="20"/>
      <c r="CI44" s="20"/>
      <c r="CJ44" s="20"/>
      <c r="CK44" s="20"/>
      <c r="CL44" s="20"/>
    </row>
    <row r="45" spans="1:90" x14ac:dyDescent="0.45">
      <c r="A45" s="17"/>
      <c r="B45" s="1">
        <v>22911</v>
      </c>
      <c r="C45" s="1" t="s">
        <v>58</v>
      </c>
      <c r="D45" s="1" t="s">
        <v>20</v>
      </c>
      <c r="E45" s="5"/>
      <c r="F45" s="5">
        <f>$D6 * (B45*B11)</f>
        <v>2749320</v>
      </c>
      <c r="G45" s="5"/>
      <c r="H45" s="5"/>
      <c r="I45" s="5">
        <f>$N6 * (B45*B11)</f>
        <v>1374660</v>
      </c>
      <c r="J45" s="24">
        <f>SUM(E45:I45)</f>
        <v>4123980</v>
      </c>
      <c r="K45" s="5">
        <f>$E6 * (B45*B12)</f>
        <v>916440</v>
      </c>
      <c r="L45" s="5"/>
      <c r="M45" s="5"/>
      <c r="N45" s="24">
        <f>SUM(K45:M45)</f>
        <v>916440</v>
      </c>
      <c r="O45" s="5">
        <f>$A6 * (B45*B13)</f>
        <v>5498640</v>
      </c>
      <c r="P45" s="5"/>
      <c r="Q45" s="5">
        <f>$G6 * (B45*B13)</f>
        <v>6415080</v>
      </c>
      <c r="R45" s="5"/>
      <c r="S45" s="5"/>
      <c r="T45" s="24">
        <f>SUM(O45:S45)</f>
        <v>11913720</v>
      </c>
      <c r="U45" s="25">
        <f t="shared" si="16"/>
        <v>16954140</v>
      </c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/>
      <c r="BT45" s="20"/>
      <c r="BU45" s="20"/>
      <c r="BV45" s="20"/>
      <c r="BW45" s="20"/>
      <c r="BX45" s="20"/>
      <c r="BY45" s="20"/>
      <c r="BZ45" s="20"/>
      <c r="CA45" s="20"/>
      <c r="CB45" s="20"/>
      <c r="CC45" s="20"/>
      <c r="CD45" s="20"/>
      <c r="CE45" s="20"/>
      <c r="CF45" s="20"/>
      <c r="CG45" s="20"/>
      <c r="CH45" s="20"/>
      <c r="CI45" s="20"/>
      <c r="CJ45" s="20"/>
      <c r="CK45" s="20"/>
      <c r="CL45" s="20"/>
    </row>
    <row r="46" spans="1:90" x14ac:dyDescent="0.45">
      <c r="A46" s="17"/>
      <c r="B46" s="1">
        <v>24191</v>
      </c>
      <c r="C46" s="1" t="s">
        <v>60</v>
      </c>
      <c r="D46" s="1" t="s">
        <v>21</v>
      </c>
      <c r="E46" s="5">
        <f>$B6 * (B46*B11)</f>
        <v>17417520</v>
      </c>
      <c r="F46" s="5"/>
      <c r="G46" s="5"/>
      <c r="H46" s="5"/>
      <c r="I46" s="5">
        <f>$N6 * (B46*B11)</f>
        <v>1451460</v>
      </c>
      <c r="J46" s="24">
        <f t="shared" si="13"/>
        <v>18868980</v>
      </c>
      <c r="K46" s="5">
        <f>$E6 * (B46*B12)</f>
        <v>967640</v>
      </c>
      <c r="L46" s="5">
        <f>$J6 * (B46*B12)</f>
        <v>9676400</v>
      </c>
      <c r="M46" s="5"/>
      <c r="N46" s="24">
        <f t="shared" si="14"/>
        <v>10644040</v>
      </c>
      <c r="O46" s="5"/>
      <c r="P46" s="5"/>
      <c r="Q46" s="5"/>
      <c r="R46" s="5">
        <f>$H6 * (B46*B13)</f>
        <v>10644040</v>
      </c>
      <c r="S46" s="5"/>
      <c r="T46" s="24">
        <f t="shared" si="15"/>
        <v>10644040</v>
      </c>
      <c r="U46" s="25">
        <f t="shared" si="16"/>
        <v>40157060</v>
      </c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20"/>
      <c r="BF46" s="20"/>
      <c r="BG46" s="20"/>
      <c r="BH46" s="20"/>
      <c r="BI46" s="20"/>
      <c r="BJ46" s="20"/>
      <c r="BK46" s="20"/>
      <c r="BL46" s="20"/>
      <c r="BM46" s="20"/>
      <c r="BN46" s="20"/>
      <c r="BO46" s="20"/>
      <c r="BP46" s="20"/>
      <c r="BQ46" s="20"/>
      <c r="BR46" s="20"/>
      <c r="BS46" s="20"/>
      <c r="BT46" s="20"/>
      <c r="BU46" s="20"/>
      <c r="BV46" s="20"/>
      <c r="BW46" s="20"/>
      <c r="BX46" s="20"/>
      <c r="BY46" s="20"/>
      <c r="BZ46" s="20"/>
      <c r="CA46" s="20"/>
      <c r="CB46" s="20"/>
      <c r="CC46" s="20"/>
      <c r="CD46" s="20"/>
      <c r="CE46" s="20"/>
      <c r="CF46" s="20"/>
      <c r="CG46" s="20"/>
      <c r="CH46" s="20"/>
      <c r="CI46" s="20"/>
      <c r="CJ46" s="20"/>
      <c r="CK46" s="20"/>
      <c r="CL46" s="20"/>
    </row>
    <row r="47" spans="1:90" x14ac:dyDescent="0.45">
      <c r="A47" s="17"/>
      <c r="B47" s="1">
        <v>25412</v>
      </c>
      <c r="C47" s="1" t="s">
        <v>61</v>
      </c>
      <c r="D47" s="1" t="s">
        <v>22</v>
      </c>
      <c r="E47" s="5"/>
      <c r="F47" s="5"/>
      <c r="G47" s="5"/>
      <c r="H47" s="5"/>
      <c r="I47" s="5">
        <f>$N6 * (B47*B11)</f>
        <v>1524720</v>
      </c>
      <c r="J47" s="24">
        <f t="shared" si="13"/>
        <v>1524720</v>
      </c>
      <c r="K47" s="5">
        <f>$E6 * (B47*B12)</f>
        <v>1016480</v>
      </c>
      <c r="L47" s="5"/>
      <c r="M47" s="5"/>
      <c r="N47" s="24">
        <f t="shared" si="14"/>
        <v>1016480</v>
      </c>
      <c r="O47" s="5"/>
      <c r="P47" s="5">
        <f>$F6 * (B47*B13)</f>
        <v>9148320.0000000019</v>
      </c>
      <c r="Q47" s="5"/>
      <c r="R47" s="5"/>
      <c r="S47" s="5">
        <f>$I6 * (B47*B13)</f>
        <v>3049440.0000000005</v>
      </c>
      <c r="T47" s="24">
        <f t="shared" si="15"/>
        <v>12197760.000000002</v>
      </c>
      <c r="U47" s="25">
        <f t="shared" si="16"/>
        <v>14738960.000000002</v>
      </c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20"/>
      <c r="AW47" s="20"/>
      <c r="AX47" s="20"/>
      <c r="AY47" s="20"/>
      <c r="AZ47" s="20"/>
      <c r="BA47" s="20"/>
      <c r="BB47" s="20"/>
      <c r="BC47" s="20"/>
      <c r="BD47" s="20"/>
      <c r="BE47" s="20"/>
      <c r="BF47" s="20"/>
      <c r="BG47" s="20"/>
      <c r="BH47" s="20"/>
      <c r="BI47" s="20"/>
      <c r="BJ47" s="20"/>
      <c r="BK47" s="20"/>
      <c r="BL47" s="20"/>
      <c r="BM47" s="20"/>
      <c r="BN47" s="20"/>
      <c r="BO47" s="20"/>
      <c r="BP47" s="20"/>
      <c r="BQ47" s="20"/>
      <c r="BR47" s="20"/>
      <c r="BS47" s="20"/>
      <c r="BT47" s="20"/>
      <c r="BU47" s="20"/>
      <c r="BV47" s="20"/>
      <c r="BW47" s="20"/>
      <c r="BX47" s="20"/>
      <c r="BY47" s="20"/>
      <c r="BZ47" s="20"/>
      <c r="CA47" s="20"/>
      <c r="CB47" s="20"/>
      <c r="CC47" s="20"/>
      <c r="CD47" s="20"/>
      <c r="CE47" s="20"/>
      <c r="CF47" s="20"/>
      <c r="CG47" s="20"/>
      <c r="CH47" s="20"/>
      <c r="CI47" s="20"/>
      <c r="CJ47" s="20"/>
      <c r="CK47" s="20"/>
      <c r="CL47" s="20"/>
    </row>
    <row r="48" spans="1:90" s="2" customFormat="1" x14ac:dyDescent="0.45">
      <c r="A48" s="18" t="s">
        <v>41</v>
      </c>
      <c r="B48" s="31">
        <f>SUM(B41:B47)</f>
        <v>206205</v>
      </c>
      <c r="C48" s="31"/>
      <c r="E48" s="24">
        <f t="shared" ref="E48:O48" si="17">SUM(E41:E47)</f>
        <v>41543280</v>
      </c>
      <c r="F48" s="24">
        <f t="shared" si="17"/>
        <v>5346600</v>
      </c>
      <c r="G48" s="24">
        <f t="shared" si="17"/>
        <v>9553895.9999999981</v>
      </c>
      <c r="H48" s="24">
        <f t="shared" si="17"/>
        <v>2597280</v>
      </c>
      <c r="I48" s="24">
        <f t="shared" si="17"/>
        <v>12372300</v>
      </c>
      <c r="J48" s="24">
        <f t="shared" si="17"/>
        <v>71413356</v>
      </c>
      <c r="K48" s="24">
        <f t="shared" si="17"/>
        <v>8248200</v>
      </c>
      <c r="L48" s="24">
        <f t="shared" si="17"/>
        <v>18334000</v>
      </c>
      <c r="M48" s="24">
        <f t="shared" si="17"/>
        <v>4523580</v>
      </c>
      <c r="N48" s="24">
        <f t="shared" si="17"/>
        <v>31105780</v>
      </c>
      <c r="O48" s="24">
        <f t="shared" si="17"/>
        <v>5498640</v>
      </c>
      <c r="P48" s="24">
        <f t="shared" ref="P48:S48" si="18">SUM(P41:P47)</f>
        <v>42031080</v>
      </c>
      <c r="Q48" s="24">
        <f>SUM(Q41:Q47)</f>
        <v>6415080</v>
      </c>
      <c r="R48" s="24">
        <f t="shared" si="18"/>
        <v>25387560</v>
      </c>
      <c r="S48" s="24">
        <f t="shared" si="18"/>
        <v>16495080</v>
      </c>
      <c r="T48" s="24">
        <f>SUM(T41:T47)</f>
        <v>95827440</v>
      </c>
      <c r="U48" s="25">
        <f>SUM(U41:U47)</f>
        <v>198346576</v>
      </c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  <c r="BB48" s="20"/>
      <c r="BC48" s="20"/>
      <c r="BD48" s="20"/>
      <c r="BE48" s="20"/>
      <c r="BF48" s="20"/>
      <c r="BG48" s="20"/>
      <c r="BH48" s="20"/>
      <c r="BI48" s="20"/>
      <c r="BJ48" s="20"/>
      <c r="BK48" s="20"/>
      <c r="BL48" s="20"/>
      <c r="BM48" s="20"/>
      <c r="BN48" s="20"/>
      <c r="BO48" s="20"/>
      <c r="BP48" s="20"/>
      <c r="BQ48" s="20"/>
      <c r="BR48" s="20"/>
      <c r="BS48" s="20"/>
      <c r="BT48" s="20"/>
      <c r="BU48" s="20"/>
      <c r="BV48" s="20"/>
      <c r="BW48" s="20"/>
      <c r="BX48" s="20"/>
      <c r="BY48" s="20"/>
      <c r="BZ48" s="20"/>
      <c r="CA48" s="20"/>
      <c r="CB48" s="20"/>
      <c r="CC48" s="20"/>
      <c r="CD48" s="20"/>
      <c r="CE48" s="20"/>
      <c r="CF48" s="20"/>
      <c r="CG48" s="20"/>
      <c r="CH48" s="20"/>
      <c r="CI48" s="20"/>
      <c r="CJ48" s="20"/>
      <c r="CK48" s="20"/>
      <c r="CL48" s="20"/>
    </row>
    <row r="49" spans="1:90" x14ac:dyDescent="0.45">
      <c r="A49" s="17">
        <v>2015</v>
      </c>
      <c r="B49" s="1">
        <v>40453</v>
      </c>
      <c r="C49" s="1" t="s">
        <v>44</v>
      </c>
      <c r="D49" s="1" t="s">
        <v>16</v>
      </c>
      <c r="E49" s="5"/>
      <c r="F49" s="5"/>
      <c r="G49" s="5"/>
      <c r="H49" s="5"/>
      <c r="I49" s="5">
        <f>$N6 * (B49*B11)</f>
        <v>2427180</v>
      </c>
      <c r="J49" s="24">
        <f t="shared" ref="J49:J55" si="19">SUM(E49:I49)</f>
        <v>2427180</v>
      </c>
      <c r="K49" s="5">
        <f>$E6 * (B49*B12)</f>
        <v>1618120</v>
      </c>
      <c r="L49" s="5"/>
      <c r="M49" s="5"/>
      <c r="N49" s="24">
        <f>SUM(K49:M49)</f>
        <v>1618120</v>
      </c>
      <c r="O49" s="5"/>
      <c r="P49" s="5"/>
      <c r="Q49" s="5">
        <f>$G6 * (B49*B13)</f>
        <v>11326840</v>
      </c>
      <c r="R49" s="5"/>
      <c r="S49" s="5"/>
      <c r="T49" s="24">
        <f>SUM(O49:S49)</f>
        <v>11326840</v>
      </c>
      <c r="U49" s="25">
        <f>SUM(J49+N49+T49)</f>
        <v>15372140</v>
      </c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T49" s="20"/>
      <c r="AU49" s="20"/>
      <c r="AV49" s="20"/>
      <c r="AW49" s="20"/>
      <c r="AX49" s="20"/>
      <c r="AY49" s="20"/>
      <c r="AZ49" s="20"/>
      <c r="BA49" s="20"/>
      <c r="BB49" s="20"/>
      <c r="BC49" s="20"/>
      <c r="BD49" s="20"/>
      <c r="BE49" s="20"/>
      <c r="BF49" s="20"/>
      <c r="BG49" s="20"/>
      <c r="BH49" s="20"/>
      <c r="BI49" s="20"/>
      <c r="BJ49" s="20"/>
      <c r="BK49" s="20"/>
      <c r="BL49" s="20"/>
      <c r="BM49" s="20"/>
      <c r="BN49" s="20"/>
      <c r="BO49" s="20"/>
      <c r="BP49" s="20"/>
      <c r="BQ49" s="20"/>
      <c r="BR49" s="20"/>
      <c r="BS49" s="20"/>
      <c r="BT49" s="20"/>
      <c r="BU49" s="20"/>
      <c r="BV49" s="20"/>
      <c r="BW49" s="20"/>
      <c r="BX49" s="20"/>
      <c r="BY49" s="20"/>
      <c r="BZ49" s="20"/>
      <c r="CA49" s="20"/>
      <c r="CB49" s="20"/>
      <c r="CC49" s="20"/>
      <c r="CD49" s="20"/>
      <c r="CE49" s="20"/>
      <c r="CF49" s="20"/>
      <c r="CG49" s="20"/>
      <c r="CH49" s="20"/>
      <c r="CI49" s="20"/>
      <c r="CJ49" s="20"/>
      <c r="CK49" s="20"/>
      <c r="CL49" s="20"/>
    </row>
    <row r="50" spans="1:90" x14ac:dyDescent="0.45">
      <c r="A50" s="1"/>
      <c r="B50" s="1">
        <v>34008</v>
      </c>
      <c r="C50" s="1" t="s">
        <v>45</v>
      </c>
      <c r="D50" s="1" t="s">
        <v>17</v>
      </c>
      <c r="E50" s="5"/>
      <c r="F50" s="5"/>
      <c r="G50" s="5"/>
      <c r="H50" s="5"/>
      <c r="I50" s="5">
        <f>$N6 * (B50*B11)</f>
        <v>2040480</v>
      </c>
      <c r="J50" s="24">
        <f t="shared" si="19"/>
        <v>2040480</v>
      </c>
      <c r="K50" s="5">
        <f>$E6 * (B50*B12)</f>
        <v>1360320</v>
      </c>
      <c r="L50" s="5">
        <f>$J6 * (B50*B12)</f>
        <v>13603200</v>
      </c>
      <c r="M50" s="5"/>
      <c r="N50" s="24">
        <f t="shared" ref="N50:N55" si="20">SUM(K50:M50)</f>
        <v>14963520</v>
      </c>
      <c r="O50" s="5"/>
      <c r="P50" s="5">
        <f>$F6 * (B50*B13)</f>
        <v>12242880</v>
      </c>
      <c r="Q50" s="5">
        <f>$G6 * (B50*B13)</f>
        <v>9522240</v>
      </c>
      <c r="R50" s="5"/>
      <c r="S50" s="5">
        <f>$K6 * (B50*B12)</f>
        <v>4591080</v>
      </c>
      <c r="T50" s="24">
        <f t="shared" ref="T50:T55" si="21">SUM(O50:S50)</f>
        <v>26356200</v>
      </c>
      <c r="U50" s="25">
        <f t="shared" ref="U50:U55" si="22">SUM(J50+N50+T50)</f>
        <v>43360200</v>
      </c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/>
      <c r="BF50" s="20"/>
      <c r="BG50" s="20"/>
      <c r="BH50" s="20"/>
      <c r="BI50" s="20"/>
      <c r="BJ50" s="20"/>
      <c r="BK50" s="20"/>
      <c r="BL50" s="20"/>
      <c r="BM50" s="20"/>
      <c r="BN50" s="20"/>
      <c r="BO50" s="20"/>
      <c r="BP50" s="20"/>
      <c r="BQ50" s="20"/>
      <c r="BR50" s="20"/>
      <c r="BS50" s="20"/>
      <c r="BT50" s="20"/>
      <c r="BU50" s="20"/>
      <c r="BV50" s="20"/>
      <c r="BW50" s="20"/>
      <c r="BX50" s="20"/>
      <c r="BY50" s="20"/>
      <c r="BZ50" s="20"/>
      <c r="CA50" s="20"/>
      <c r="CB50" s="20"/>
      <c r="CC50" s="20"/>
      <c r="CD50" s="20"/>
      <c r="CE50" s="20"/>
      <c r="CF50" s="20"/>
      <c r="CG50" s="20"/>
      <c r="CH50" s="20"/>
      <c r="CI50" s="20"/>
      <c r="CJ50" s="20"/>
      <c r="CK50" s="20"/>
      <c r="CL50" s="20"/>
    </row>
    <row r="51" spans="1:90" x14ac:dyDescent="0.45">
      <c r="A51" s="1"/>
      <c r="B51" s="1">
        <v>31395</v>
      </c>
      <c r="C51" s="1" t="s">
        <v>52</v>
      </c>
      <c r="D51" s="1" t="s">
        <v>18</v>
      </c>
      <c r="E51" s="5">
        <f>$M6 * (B51*B11)</f>
        <v>3767400</v>
      </c>
      <c r="F51" s="5"/>
      <c r="G51" s="5"/>
      <c r="H51" s="5">
        <f>$M6 * (B51*B11)</f>
        <v>3767400</v>
      </c>
      <c r="I51" s="5">
        <f>$N6 * (B51*B11)</f>
        <v>1883700</v>
      </c>
      <c r="J51" s="24">
        <f t="shared" si="19"/>
        <v>9418500</v>
      </c>
      <c r="K51" s="5">
        <f>$E6 * (B51*B12)</f>
        <v>1255800</v>
      </c>
      <c r="L51" s="5"/>
      <c r="M51" s="5"/>
      <c r="N51" s="24">
        <f t="shared" si="20"/>
        <v>1255800</v>
      </c>
      <c r="O51" s="5">
        <f>$A6 * (B51*B13)</f>
        <v>7534800</v>
      </c>
      <c r="P51" s="5"/>
      <c r="Q51" s="5"/>
      <c r="R51" s="5">
        <f>$H6 * (B51*B13)</f>
        <v>13813800</v>
      </c>
      <c r="S51" s="5"/>
      <c r="T51" s="24">
        <f t="shared" si="21"/>
        <v>21348600</v>
      </c>
      <c r="U51" s="25">
        <f t="shared" si="22"/>
        <v>32022900</v>
      </c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  <c r="BO51" s="20"/>
      <c r="BP51" s="20"/>
      <c r="BQ51" s="20"/>
      <c r="BR51" s="20"/>
      <c r="BS51" s="20"/>
      <c r="BT51" s="20"/>
      <c r="BU51" s="20"/>
      <c r="BV51" s="20"/>
      <c r="BW51" s="20"/>
      <c r="BX51" s="20"/>
      <c r="BY51" s="20"/>
      <c r="BZ51" s="20"/>
      <c r="CA51" s="20"/>
      <c r="CB51" s="20"/>
      <c r="CC51" s="20"/>
      <c r="CD51" s="20"/>
      <c r="CE51" s="20"/>
      <c r="CF51" s="20"/>
      <c r="CG51" s="20"/>
      <c r="CH51" s="20"/>
      <c r="CI51" s="20"/>
      <c r="CJ51" s="20"/>
      <c r="CK51" s="20"/>
      <c r="CL51" s="20"/>
    </row>
    <row r="52" spans="1:90" x14ac:dyDescent="0.45">
      <c r="A52" s="1"/>
      <c r="B52" s="1">
        <v>21069</v>
      </c>
      <c r="C52" s="1" t="s">
        <v>53</v>
      </c>
      <c r="D52" s="1" t="s">
        <v>19</v>
      </c>
      <c r="E52" s="5"/>
      <c r="F52" s="5">
        <f>$D6 * (B52*B11)</f>
        <v>2528280</v>
      </c>
      <c r="G52" s="5"/>
      <c r="H52" s="5">
        <f>$M6 * (B52*B11)</f>
        <v>2528280</v>
      </c>
      <c r="I52" s="5">
        <f>$N6 * (B52*B11)</f>
        <v>1264140</v>
      </c>
      <c r="J52" s="24">
        <f t="shared" si="19"/>
        <v>6320700</v>
      </c>
      <c r="K52" s="5">
        <f>$E6 * (B52*B12)</f>
        <v>842760</v>
      </c>
      <c r="L52" s="5"/>
      <c r="M52" s="5">
        <f>$K6 * (B52*B12)</f>
        <v>2844315</v>
      </c>
      <c r="N52" s="24">
        <f t="shared" si="20"/>
        <v>3687075</v>
      </c>
      <c r="O52" s="5"/>
      <c r="P52" s="5">
        <f>$F6 * (B52*B13)</f>
        <v>7584840</v>
      </c>
      <c r="Q52" s="5"/>
      <c r="R52" s="5">
        <f>$H6 * (B52*B13)</f>
        <v>9270360</v>
      </c>
      <c r="S52" s="5"/>
      <c r="T52" s="24">
        <f t="shared" si="21"/>
        <v>16855200</v>
      </c>
      <c r="U52" s="25">
        <f t="shared" si="22"/>
        <v>26862975</v>
      </c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20"/>
      <c r="BF52" s="20"/>
      <c r="BG52" s="20"/>
      <c r="BH52" s="20"/>
      <c r="BI52" s="20"/>
      <c r="BJ52" s="20"/>
      <c r="BK52" s="20"/>
      <c r="BL52" s="20"/>
      <c r="BM52" s="20"/>
      <c r="BN52" s="20"/>
      <c r="BO52" s="20"/>
      <c r="BP52" s="20"/>
      <c r="BQ52" s="20"/>
      <c r="BR52" s="20"/>
      <c r="BS52" s="20"/>
      <c r="BT52" s="20"/>
      <c r="BU52" s="20"/>
      <c r="BV52" s="20"/>
      <c r="BW52" s="20"/>
      <c r="BX52" s="20"/>
      <c r="BY52" s="20"/>
      <c r="BZ52" s="20"/>
      <c r="CA52" s="20"/>
      <c r="CB52" s="20"/>
      <c r="CC52" s="20"/>
      <c r="CD52" s="20"/>
      <c r="CE52" s="20"/>
      <c r="CF52" s="20"/>
      <c r="CG52" s="20"/>
      <c r="CH52" s="20"/>
      <c r="CI52" s="20"/>
      <c r="CJ52" s="20"/>
      <c r="CK52" s="20"/>
      <c r="CL52" s="20"/>
    </row>
    <row r="53" spans="1:90" x14ac:dyDescent="0.45">
      <c r="A53" s="17"/>
      <c r="B53" s="1">
        <v>23049</v>
      </c>
      <c r="C53" s="1" t="s">
        <v>47</v>
      </c>
      <c r="D53" s="1" t="s">
        <v>20</v>
      </c>
      <c r="E53" s="5"/>
      <c r="F53" s="5"/>
      <c r="G53" s="5">
        <f>$D6 * (B53*B11)</f>
        <v>2765880</v>
      </c>
      <c r="H53" s="5"/>
      <c r="I53" s="5">
        <f>$N6 * (B53*B11)</f>
        <v>1382940</v>
      </c>
      <c r="J53" s="24">
        <f t="shared" si="19"/>
        <v>4148820</v>
      </c>
      <c r="K53" s="5">
        <f>$E6 * (B53*B12)</f>
        <v>921960</v>
      </c>
      <c r="L53" s="5">
        <f>$J6 * (B53*B12)</f>
        <v>9219600</v>
      </c>
      <c r="M53" s="5"/>
      <c r="N53" s="24">
        <f t="shared" si="20"/>
        <v>10141560</v>
      </c>
      <c r="O53" s="5"/>
      <c r="P53" s="5"/>
      <c r="Q53" s="5"/>
      <c r="R53" s="5"/>
      <c r="S53" s="5"/>
      <c r="T53" s="24">
        <f t="shared" si="21"/>
        <v>0</v>
      </c>
      <c r="U53" s="25">
        <f t="shared" si="22"/>
        <v>14290380</v>
      </c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  <c r="BF53" s="20"/>
      <c r="BG53" s="20"/>
      <c r="BH53" s="20"/>
      <c r="BI53" s="20"/>
      <c r="BJ53" s="20"/>
      <c r="BK53" s="20"/>
      <c r="BL53" s="20"/>
      <c r="BM53" s="20"/>
      <c r="BN53" s="20"/>
      <c r="BO53" s="20"/>
      <c r="BP53" s="20"/>
      <c r="BQ53" s="20"/>
      <c r="BR53" s="20"/>
      <c r="BS53" s="20"/>
      <c r="BT53" s="20"/>
      <c r="BU53" s="20"/>
      <c r="BV53" s="20"/>
      <c r="BW53" s="20"/>
      <c r="BX53" s="20"/>
      <c r="BY53" s="20"/>
      <c r="BZ53" s="20"/>
      <c r="CA53" s="20"/>
      <c r="CB53" s="20"/>
      <c r="CC53" s="20"/>
      <c r="CD53" s="20"/>
      <c r="CE53" s="20"/>
      <c r="CF53" s="20"/>
      <c r="CG53" s="20"/>
      <c r="CH53" s="20"/>
      <c r="CI53" s="20"/>
      <c r="CJ53" s="20"/>
      <c r="CK53" s="20"/>
      <c r="CL53" s="20"/>
    </row>
    <row r="54" spans="1:90" x14ac:dyDescent="0.45">
      <c r="A54" s="17"/>
      <c r="B54" s="1">
        <v>22879</v>
      </c>
      <c r="C54" s="1" t="s">
        <v>46</v>
      </c>
      <c r="D54" s="1" t="s">
        <v>21</v>
      </c>
      <c r="E54" s="5">
        <f>$M6 * (B54*B11)</f>
        <v>2745480</v>
      </c>
      <c r="F54" s="5"/>
      <c r="G54" s="5">
        <f>$D6 * (B54*B11)</f>
        <v>2745480</v>
      </c>
      <c r="H54" s="5"/>
      <c r="I54" s="5">
        <f>$N6 * (B54*B11)</f>
        <v>1372740</v>
      </c>
      <c r="J54" s="24">
        <f t="shared" si="19"/>
        <v>6863700</v>
      </c>
      <c r="K54" s="5">
        <f>$E6 * (B54*B12)</f>
        <v>915160</v>
      </c>
      <c r="L54" s="5"/>
      <c r="M54" s="5">
        <f>$K6 * (B54*B12)</f>
        <v>3088665</v>
      </c>
      <c r="N54" s="24">
        <f t="shared" si="20"/>
        <v>4003825</v>
      </c>
      <c r="O54" s="5">
        <f>$A6 * (B54*B13)</f>
        <v>5490960</v>
      </c>
      <c r="P54" s="5"/>
      <c r="Q54" s="5">
        <f>$G6 * (B54*B13)</f>
        <v>6406120</v>
      </c>
      <c r="R54" s="5"/>
      <c r="S54" s="5">
        <f>$I6 * (B54*B13)</f>
        <v>2745480</v>
      </c>
      <c r="T54" s="24">
        <f t="shared" si="21"/>
        <v>14642560</v>
      </c>
      <c r="U54" s="25">
        <f t="shared" si="22"/>
        <v>25510085</v>
      </c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  <c r="BC54" s="20"/>
      <c r="BD54" s="20"/>
      <c r="BE54" s="20"/>
      <c r="BF54" s="20"/>
      <c r="BG54" s="20"/>
      <c r="BH54" s="20"/>
      <c r="BI54" s="20"/>
      <c r="BJ54" s="20"/>
      <c r="BK54" s="20"/>
      <c r="BL54" s="20"/>
      <c r="BM54" s="20"/>
      <c r="BN54" s="20"/>
      <c r="BO54" s="20"/>
      <c r="BP54" s="20"/>
      <c r="BQ54" s="20"/>
      <c r="BR54" s="20"/>
      <c r="BS54" s="20"/>
      <c r="BT54" s="20"/>
      <c r="BU54" s="20"/>
      <c r="BV54" s="20"/>
      <c r="BW54" s="20"/>
      <c r="BX54" s="20"/>
      <c r="BY54" s="20"/>
      <c r="BZ54" s="20"/>
      <c r="CA54" s="20"/>
      <c r="CB54" s="20"/>
      <c r="CC54" s="20"/>
      <c r="CD54" s="20"/>
      <c r="CE54" s="20"/>
      <c r="CF54" s="20"/>
      <c r="CG54" s="20"/>
      <c r="CH54" s="20"/>
      <c r="CI54" s="20"/>
      <c r="CJ54" s="20"/>
      <c r="CK54" s="20"/>
      <c r="CL54" s="20"/>
    </row>
    <row r="55" spans="1:90" x14ac:dyDescent="0.45">
      <c r="A55" s="17"/>
      <c r="B55" s="1">
        <v>23515</v>
      </c>
      <c r="C55" s="1" t="s">
        <v>56</v>
      </c>
      <c r="D55" s="1" t="s">
        <v>22</v>
      </c>
      <c r="E55" s="5"/>
      <c r="F55" s="5">
        <f>$D6 * (B55*B11)</f>
        <v>2821800</v>
      </c>
      <c r="G55" s="5"/>
      <c r="H55" s="5"/>
      <c r="I55" s="5">
        <f>$N6 * (B55*B11)</f>
        <v>1410900</v>
      </c>
      <c r="J55" s="24">
        <f t="shared" si="19"/>
        <v>4232700</v>
      </c>
      <c r="K55" s="5">
        <f>$E6 * (B55*B12)</f>
        <v>940600</v>
      </c>
      <c r="L55" s="5"/>
      <c r="M55" s="5"/>
      <c r="N55" s="24">
        <f t="shared" si="20"/>
        <v>940600</v>
      </c>
      <c r="O55" s="5"/>
      <c r="P55" s="5"/>
      <c r="Q55" s="5">
        <f>$G6 * (B55*B13)</f>
        <v>6584200</v>
      </c>
      <c r="R55" s="5"/>
      <c r="S55" s="5"/>
      <c r="T55" s="24">
        <f t="shared" si="21"/>
        <v>6584200</v>
      </c>
      <c r="U55" s="25">
        <f t="shared" si="22"/>
        <v>11757500</v>
      </c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0"/>
      <c r="AS55" s="20"/>
      <c r="AT55" s="20"/>
      <c r="AU55" s="20"/>
      <c r="AV55" s="20"/>
      <c r="AW55" s="20"/>
      <c r="AX55" s="20"/>
      <c r="AY55" s="20"/>
      <c r="AZ55" s="20"/>
      <c r="BA55" s="20"/>
      <c r="BB55" s="20"/>
      <c r="BC55" s="20"/>
      <c r="BD55" s="20"/>
      <c r="BE55" s="20"/>
      <c r="BF55" s="20"/>
      <c r="BG55" s="20"/>
      <c r="BH55" s="20"/>
      <c r="BI55" s="20"/>
      <c r="BJ55" s="20"/>
      <c r="BK55" s="20"/>
      <c r="BL55" s="20"/>
      <c r="BM55" s="20"/>
      <c r="BN55" s="20"/>
      <c r="BO55" s="20"/>
      <c r="BP55" s="20"/>
      <c r="BQ55" s="20"/>
      <c r="BR55" s="20"/>
      <c r="BS55" s="20"/>
      <c r="BT55" s="20"/>
      <c r="BU55" s="20"/>
      <c r="BV55" s="20"/>
      <c r="BW55" s="20"/>
      <c r="BX55" s="20"/>
      <c r="BY55" s="20"/>
      <c r="BZ55" s="20"/>
      <c r="CA55" s="20"/>
      <c r="CB55" s="20"/>
      <c r="CC55" s="20"/>
      <c r="CD55" s="20"/>
      <c r="CE55" s="20"/>
      <c r="CF55" s="20"/>
      <c r="CG55" s="20"/>
      <c r="CH55" s="20"/>
      <c r="CI55" s="20"/>
      <c r="CJ55" s="20"/>
      <c r="CK55" s="20"/>
      <c r="CL55" s="20"/>
    </row>
    <row r="56" spans="1:90" s="2" customFormat="1" x14ac:dyDescent="0.45">
      <c r="A56" s="18" t="s">
        <v>40</v>
      </c>
      <c r="B56" s="32">
        <f>SUM(B49:B55)</f>
        <v>196368</v>
      </c>
      <c r="C56" s="32"/>
      <c r="E56" s="24">
        <f>SUM(E49:E55)</f>
        <v>6512880</v>
      </c>
      <c r="F56" s="24">
        <f t="shared" ref="F56:H56" si="23">SUM(F49:F55)</f>
        <v>5350080</v>
      </c>
      <c r="G56" s="24">
        <f t="shared" si="23"/>
        <v>5511360</v>
      </c>
      <c r="H56" s="24">
        <f t="shared" si="23"/>
        <v>6295680</v>
      </c>
      <c r="I56" s="24">
        <f t="shared" ref="I56:O56" si="24">SUM(I49:I55)</f>
        <v>11782080</v>
      </c>
      <c r="J56" s="24">
        <f t="shared" si="24"/>
        <v>35452080</v>
      </c>
      <c r="K56" s="24">
        <f t="shared" si="24"/>
        <v>7854720</v>
      </c>
      <c r="L56" s="24">
        <f t="shared" si="24"/>
        <v>22822800</v>
      </c>
      <c r="M56" s="24">
        <f t="shared" si="24"/>
        <v>5932980</v>
      </c>
      <c r="N56" s="24">
        <f t="shared" si="24"/>
        <v>36610500</v>
      </c>
      <c r="O56" s="24">
        <f t="shared" si="24"/>
        <v>13025760</v>
      </c>
      <c r="P56" s="24">
        <f t="shared" ref="P56:S56" si="25">SUM(P49:P55)</f>
        <v>19827720</v>
      </c>
      <c r="Q56" s="24">
        <f t="shared" si="25"/>
        <v>33839400</v>
      </c>
      <c r="R56" s="24">
        <f t="shared" si="25"/>
        <v>23084160</v>
      </c>
      <c r="S56" s="24">
        <f t="shared" si="25"/>
        <v>7336560</v>
      </c>
      <c r="T56" s="24">
        <f>SUM(T49:T55)</f>
        <v>97113600</v>
      </c>
      <c r="U56" s="25">
        <f>SUM(J56+N56+T56)</f>
        <v>169176180</v>
      </c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20"/>
      <c r="AU56" s="20"/>
      <c r="AV56" s="20"/>
      <c r="AW56" s="20"/>
      <c r="AX56" s="20"/>
      <c r="AY56" s="20"/>
      <c r="AZ56" s="20"/>
      <c r="BA56" s="20"/>
      <c r="BB56" s="20"/>
      <c r="BC56" s="20"/>
      <c r="BD56" s="20"/>
      <c r="BE56" s="20"/>
      <c r="BF56" s="20"/>
      <c r="BG56" s="20"/>
      <c r="BH56" s="20"/>
      <c r="BI56" s="20"/>
      <c r="BJ56" s="20"/>
      <c r="BK56" s="20"/>
      <c r="BL56" s="20"/>
      <c r="BM56" s="20"/>
      <c r="BN56" s="20"/>
      <c r="BO56" s="20"/>
      <c r="BP56" s="20"/>
      <c r="BQ56" s="20"/>
      <c r="BR56" s="20"/>
      <c r="BS56" s="20"/>
      <c r="BT56" s="20"/>
      <c r="BU56" s="20"/>
      <c r="BV56" s="20"/>
      <c r="BW56" s="20"/>
      <c r="BX56" s="20"/>
      <c r="BY56" s="20"/>
      <c r="BZ56" s="20"/>
      <c r="CA56" s="20"/>
      <c r="CB56" s="20"/>
      <c r="CC56" s="20"/>
      <c r="CD56" s="20"/>
      <c r="CE56" s="20"/>
      <c r="CF56" s="20"/>
      <c r="CG56" s="20"/>
      <c r="CH56" s="20"/>
      <c r="CI56" s="20"/>
      <c r="CJ56" s="20"/>
      <c r="CK56" s="20"/>
      <c r="CL56" s="20"/>
    </row>
    <row r="57" spans="1:90" x14ac:dyDescent="0.45">
      <c r="A57" s="19" t="s">
        <v>10</v>
      </c>
      <c r="B57" s="6">
        <f>B24+B32+B40+B48+B56</f>
        <v>1058515</v>
      </c>
      <c r="C57" s="6"/>
      <c r="D57" s="3"/>
      <c r="E57" s="25">
        <f>SUM(E24+E32+E40+E48+E56)</f>
        <v>185403120</v>
      </c>
      <c r="F57" s="25">
        <f>SUM(F24+F32+F40+F48+F56)</f>
        <v>39594840</v>
      </c>
      <c r="G57" s="25">
        <f>SUM(G24+G32+G40+G48+G56)</f>
        <v>50545272</v>
      </c>
      <c r="H57" s="25">
        <f>SUM(H24+H32+H40+H48+H56)</f>
        <v>32157120</v>
      </c>
      <c r="I57" s="25">
        <f>SUM(I24+I32+I40+I48+I56)</f>
        <v>54539460</v>
      </c>
      <c r="J57" s="25">
        <f>SUM(J40+J32+J24+J48+J56)</f>
        <v>362239812</v>
      </c>
      <c r="K57" s="25">
        <f>K24+K32+K40+K48+K56</f>
        <v>29041560</v>
      </c>
      <c r="L57" s="25">
        <f>L24+L32+L40+L48+L56</f>
        <v>207873200</v>
      </c>
      <c r="M57" s="25">
        <f>M24+M32+M40+M48+M56</f>
        <v>36959625</v>
      </c>
      <c r="N57" s="25">
        <f>N24+N32+N40+N48+N56</f>
        <v>273874385</v>
      </c>
      <c r="O57" s="25">
        <f>SUM(O24+O32+O40+O48+O56)</f>
        <v>74200320</v>
      </c>
      <c r="P57" s="25">
        <f t="shared" ref="P57:S57" si="26">SUM(P24+P32+P40+P48+P56)</f>
        <v>151408800</v>
      </c>
      <c r="Q57" s="25">
        <f t="shared" si="26"/>
        <v>92856960</v>
      </c>
      <c r="R57" s="25">
        <f t="shared" si="26"/>
        <v>122429560</v>
      </c>
      <c r="S57" s="25">
        <f t="shared" si="26"/>
        <v>71235240</v>
      </c>
      <c r="T57" s="25">
        <f>SUM(T24+T32+T40+T48+T56)</f>
        <v>512130880</v>
      </c>
      <c r="U57" s="30">
        <f>SUM(U40+U32+U24+U48+U56)</f>
        <v>1016951957</v>
      </c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  <c r="AM57" s="20"/>
      <c r="AN57" s="20"/>
      <c r="AO57" s="20"/>
      <c r="AP57" s="20"/>
      <c r="AQ57" s="20"/>
      <c r="AR57" s="20"/>
      <c r="AS57" s="20"/>
      <c r="AT57" s="20"/>
      <c r="AU57" s="20"/>
      <c r="AV57" s="20"/>
      <c r="AW57" s="20"/>
      <c r="AX57" s="20"/>
      <c r="AY57" s="20"/>
      <c r="AZ57" s="20"/>
      <c r="BA57" s="20"/>
      <c r="BB57" s="20"/>
      <c r="BC57" s="20"/>
      <c r="BD57" s="20"/>
      <c r="BE57" s="20"/>
      <c r="BF57" s="20"/>
      <c r="BG57" s="20"/>
      <c r="BH57" s="20"/>
      <c r="BI57" s="20"/>
      <c r="BJ57" s="20"/>
      <c r="BK57" s="20"/>
      <c r="BL57" s="20"/>
      <c r="BM57" s="20"/>
      <c r="BN57" s="20"/>
      <c r="BO57" s="20"/>
      <c r="BP57" s="20"/>
      <c r="BQ57" s="20"/>
      <c r="BR57" s="20"/>
      <c r="BS57" s="20"/>
      <c r="BT57" s="20"/>
      <c r="BU57" s="20"/>
      <c r="BV57" s="20"/>
      <c r="BW57" s="20"/>
      <c r="BX57" s="20"/>
      <c r="BY57" s="20"/>
      <c r="BZ57" s="20"/>
      <c r="CA57" s="20"/>
      <c r="CB57" s="20"/>
      <c r="CC57" s="20"/>
      <c r="CD57" s="20"/>
      <c r="CE57" s="20"/>
      <c r="CF57" s="20"/>
      <c r="CG57" s="20"/>
      <c r="CH57" s="20"/>
      <c r="CI57" s="20"/>
      <c r="CJ57" s="20"/>
      <c r="CK57" s="20"/>
      <c r="CL57" s="20"/>
    </row>
    <row r="58" spans="1:90" x14ac:dyDescent="0.45"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20"/>
      <c r="BF58" s="20"/>
      <c r="BG58" s="20"/>
      <c r="BH58" s="20"/>
      <c r="BI58" s="20"/>
      <c r="BJ58" s="20"/>
      <c r="BK58" s="20"/>
      <c r="BL58" s="20"/>
      <c r="BM58" s="20"/>
      <c r="BN58" s="20"/>
      <c r="BO58" s="20"/>
      <c r="BP58" s="20"/>
      <c r="BQ58" s="20"/>
      <c r="BR58" s="20"/>
      <c r="BS58" s="20"/>
      <c r="BT58" s="20"/>
      <c r="BU58" s="20"/>
      <c r="BV58" s="20"/>
      <c r="BW58" s="20"/>
      <c r="BX58" s="20"/>
      <c r="BY58" s="20"/>
      <c r="BZ58" s="20"/>
      <c r="CA58" s="20"/>
      <c r="CB58" s="20"/>
      <c r="CC58" s="20"/>
      <c r="CD58" s="20"/>
      <c r="CE58" s="20"/>
      <c r="CF58" s="20"/>
      <c r="CG58" s="20"/>
      <c r="CH58" s="20"/>
      <c r="CI58" s="20"/>
      <c r="CJ58" s="20"/>
      <c r="CK58" s="20"/>
      <c r="CL58" s="20"/>
    </row>
    <row r="59" spans="1:90" x14ac:dyDescent="0.45">
      <c r="V59" s="20"/>
      <c r="W59" s="20"/>
      <c r="X59" s="20"/>
      <c r="Y59" s="20"/>
      <c r="Z59" s="20"/>
    </row>
    <row r="60" spans="1:90" x14ac:dyDescent="0.45">
      <c r="B60" t="s">
        <v>37</v>
      </c>
    </row>
    <row r="61" spans="1:90" x14ac:dyDescent="0.45">
      <c r="B61" t="s">
        <v>38</v>
      </c>
    </row>
    <row r="64" spans="1:90" x14ac:dyDescent="0.45">
      <c r="F64" s="5"/>
      <c r="G64" s="5"/>
      <c r="H64" s="5"/>
    </row>
    <row r="66" spans="6:8" x14ac:dyDescent="0.45">
      <c r="F66" s="5"/>
      <c r="G66" s="5"/>
      <c r="H66" s="5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Szucs</dc:creator>
  <cp:lastModifiedBy>Monika Szucs</cp:lastModifiedBy>
  <dcterms:created xsi:type="dcterms:W3CDTF">2022-03-12T00:41:25Z</dcterms:created>
  <dcterms:modified xsi:type="dcterms:W3CDTF">2022-03-29T04:52:01Z</dcterms:modified>
</cp:coreProperties>
</file>