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zuc\Desktop\Capstone-Project-Data-Modeling-and-PowerBI\Capstone Project\Monika\"/>
    </mc:Choice>
  </mc:AlternateContent>
  <xr:revisionPtr revIDLastSave="0" documentId="13_ncr:1_{565E2DA4-96C2-4B2F-BF2D-12F5D9968783}" xr6:coauthVersionLast="47" xr6:coauthVersionMax="47" xr10:uidLastSave="{00000000-0000-0000-0000-000000000000}"/>
  <bookViews>
    <workbookView xWindow="-98" yWindow="-98" windowWidth="20715" windowHeight="13155" xr2:uid="{ED117939-1D2E-4498-B130-96B64592D0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4" i="1" l="1"/>
  <c r="T54" i="1"/>
  <c r="T45" i="1"/>
  <c r="T53" i="1"/>
  <c r="S54" i="1"/>
  <c r="S53" i="1"/>
  <c r="S51" i="1"/>
  <c r="S47" i="1"/>
  <c r="S44" i="1"/>
  <c r="S40" i="1"/>
  <c r="S39" i="1"/>
  <c r="S38" i="1"/>
  <c r="S36" i="1"/>
  <c r="S35" i="1"/>
  <c r="S32" i="1"/>
  <c r="S31" i="1"/>
  <c r="S30" i="1"/>
  <c r="S28" i="1"/>
  <c r="S26" i="1"/>
  <c r="S24" i="1"/>
  <c r="S22" i="1"/>
  <c r="S20" i="1"/>
  <c r="S17" i="1"/>
  <c r="S14" i="1"/>
  <c r="R49" i="1"/>
  <c r="R48" i="1"/>
  <c r="R43" i="1"/>
  <c r="T43" i="1" s="1"/>
  <c r="R40" i="1"/>
  <c r="R34" i="1"/>
  <c r="R31" i="1"/>
  <c r="R27" i="1"/>
  <c r="R16" i="1"/>
  <c r="R14" i="1"/>
  <c r="Q52" i="1"/>
  <c r="T52" i="1" s="1"/>
  <c r="Q51" i="1"/>
  <c r="Q47" i="1"/>
  <c r="Q46" i="1"/>
  <c r="T46" i="1" s="1"/>
  <c r="Q42" i="1"/>
  <c r="Q45" i="1" s="1"/>
  <c r="Q35" i="1"/>
  <c r="Q33" i="1"/>
  <c r="Q28" i="1"/>
  <c r="Q25" i="1"/>
  <c r="Q20" i="1"/>
  <c r="Q17" i="1"/>
  <c r="Q15" i="1"/>
  <c r="P49" i="1"/>
  <c r="P47" i="1"/>
  <c r="P44" i="1"/>
  <c r="P41" i="1"/>
  <c r="P40" i="1"/>
  <c r="P39" i="1"/>
  <c r="P34" i="1"/>
  <c r="P33" i="1"/>
  <c r="P26" i="1"/>
  <c r="P25" i="1"/>
  <c r="P23" i="1"/>
  <c r="P20" i="1"/>
  <c r="P18" i="1"/>
  <c r="P17" i="1"/>
  <c r="P16" i="1"/>
  <c r="O14" i="1"/>
  <c r="I52" i="1"/>
  <c r="I51" i="1"/>
  <c r="I50" i="1"/>
  <c r="I49" i="1"/>
  <c r="I48" i="1"/>
  <c r="I47" i="1"/>
  <c r="I46" i="1"/>
  <c r="J46" i="1" s="1"/>
  <c r="I44" i="1"/>
  <c r="I43" i="1"/>
  <c r="I42" i="1"/>
  <c r="I41" i="1"/>
  <c r="I40" i="1"/>
  <c r="I39" i="1"/>
  <c r="I38" i="1"/>
  <c r="I36" i="1"/>
  <c r="I34" i="1"/>
  <c r="I33" i="1"/>
  <c r="I32" i="1"/>
  <c r="I31" i="1"/>
  <c r="I30" i="1"/>
  <c r="I28" i="1"/>
  <c r="I26" i="1"/>
  <c r="I25" i="1"/>
  <c r="I24" i="1"/>
  <c r="I23" i="1"/>
  <c r="I22" i="1"/>
  <c r="I20" i="1"/>
  <c r="I18" i="1"/>
  <c r="I17" i="1"/>
  <c r="I14" i="1"/>
  <c r="H49" i="1"/>
  <c r="H48" i="1"/>
  <c r="H41" i="1"/>
  <c r="H35" i="1"/>
  <c r="H33" i="1"/>
  <c r="H31" i="1"/>
  <c r="H27" i="1"/>
  <c r="H25" i="1"/>
  <c r="H19" i="1"/>
  <c r="H16" i="1"/>
  <c r="G51" i="1"/>
  <c r="G50" i="1"/>
  <c r="G39" i="1"/>
  <c r="G45" i="1" s="1"/>
  <c r="G36" i="1"/>
  <c r="G33" i="1"/>
  <c r="G25" i="1"/>
  <c r="G23" i="1"/>
  <c r="G17" i="1"/>
  <c r="F15" i="1"/>
  <c r="F52" i="1"/>
  <c r="F49" i="1"/>
  <c r="F42" i="1"/>
  <c r="J42" i="1" s="1"/>
  <c r="F41" i="1"/>
  <c r="F34" i="1"/>
  <c r="F32" i="1"/>
  <c r="F26" i="1"/>
  <c r="F23" i="1"/>
  <c r="F20" i="1"/>
  <c r="F18" i="1"/>
  <c r="F17" i="1"/>
  <c r="E18" i="1"/>
  <c r="L14" i="1"/>
  <c r="B53" i="1"/>
  <c r="B45" i="1"/>
  <c r="B37" i="1"/>
  <c r="B29" i="1"/>
  <c r="B54" i="1" s="1"/>
  <c r="B21" i="1"/>
  <c r="L41" i="1"/>
  <c r="L45" i="1" s="1"/>
  <c r="L34" i="1"/>
  <c r="O51" i="1"/>
  <c r="O48" i="1"/>
  <c r="O42" i="1"/>
  <c r="O32" i="1"/>
  <c r="L47" i="1"/>
  <c r="M51" i="1"/>
  <c r="M49" i="1"/>
  <c r="M40" i="1"/>
  <c r="M45" i="1" s="1"/>
  <c r="L50" i="1"/>
  <c r="L43" i="1"/>
  <c r="E51" i="1"/>
  <c r="E48" i="1"/>
  <c r="T50" i="1"/>
  <c r="T41" i="1"/>
  <c r="M35" i="1"/>
  <c r="H45" i="1"/>
  <c r="T38" i="1"/>
  <c r="K52" i="1"/>
  <c r="K51" i="1"/>
  <c r="K50" i="1"/>
  <c r="K49" i="1"/>
  <c r="K46" i="1"/>
  <c r="N46" i="1" s="1"/>
  <c r="K47" i="1"/>
  <c r="K48" i="1"/>
  <c r="N52" i="1"/>
  <c r="K44" i="1"/>
  <c r="N44" i="1" s="1"/>
  <c r="K43" i="1"/>
  <c r="K42" i="1"/>
  <c r="N42" i="1" s="1"/>
  <c r="K41" i="1"/>
  <c r="K39" i="1"/>
  <c r="N39" i="1" s="1"/>
  <c r="K38" i="1"/>
  <c r="N38" i="1" s="1"/>
  <c r="K40" i="1"/>
  <c r="K35" i="1"/>
  <c r="O36" i="1"/>
  <c r="O31" i="1"/>
  <c r="O28" i="1"/>
  <c r="O24" i="1"/>
  <c r="O19" i="1"/>
  <c r="L20" i="1"/>
  <c r="L18" i="1"/>
  <c r="L19" i="1"/>
  <c r="M32" i="1"/>
  <c r="L33" i="1"/>
  <c r="L31" i="1"/>
  <c r="E43" i="1"/>
  <c r="E40" i="1"/>
  <c r="E45" i="1" s="1"/>
  <c r="K36" i="1"/>
  <c r="K33" i="1"/>
  <c r="K32" i="1"/>
  <c r="K31" i="1"/>
  <c r="K30" i="1"/>
  <c r="L26" i="1"/>
  <c r="E31" i="1"/>
  <c r="M28" i="1"/>
  <c r="M27" i="1"/>
  <c r="M24" i="1"/>
  <c r="L25" i="1"/>
  <c r="L23" i="1"/>
  <c r="L22" i="1"/>
  <c r="K24" i="1"/>
  <c r="K23" i="1"/>
  <c r="M19" i="1"/>
  <c r="M17" i="1"/>
  <c r="L17" i="1"/>
  <c r="K18" i="1"/>
  <c r="K16" i="1"/>
  <c r="L15" i="1"/>
  <c r="E35" i="1"/>
  <c r="E33" i="1"/>
  <c r="E24" i="1"/>
  <c r="E28" i="1"/>
  <c r="J52" i="1" l="1"/>
  <c r="T48" i="1"/>
  <c r="J50" i="1"/>
  <c r="N41" i="1"/>
  <c r="P45" i="1"/>
  <c r="R45" i="1"/>
  <c r="T51" i="1"/>
  <c r="L53" i="1"/>
  <c r="U52" i="1"/>
  <c r="T40" i="1"/>
  <c r="T44" i="1"/>
  <c r="N50" i="1"/>
  <c r="J51" i="1"/>
  <c r="R53" i="1"/>
  <c r="T42" i="1"/>
  <c r="T47" i="1"/>
  <c r="G53" i="1"/>
  <c r="K53" i="1"/>
  <c r="T49" i="1"/>
  <c r="I53" i="1"/>
  <c r="Q53" i="1"/>
  <c r="P53" i="1"/>
  <c r="J47" i="1"/>
  <c r="U46" i="1"/>
  <c r="K45" i="1"/>
  <c r="O45" i="1"/>
  <c r="N40" i="1"/>
  <c r="I45" i="1"/>
  <c r="I37" i="1"/>
  <c r="S45" i="1"/>
  <c r="T39" i="1"/>
  <c r="O53" i="1"/>
  <c r="N51" i="1"/>
  <c r="M53" i="1"/>
  <c r="N49" i="1"/>
  <c r="N47" i="1"/>
  <c r="N43" i="1"/>
  <c r="F53" i="1"/>
  <c r="J49" i="1"/>
  <c r="F45" i="1"/>
  <c r="E53" i="1"/>
  <c r="J48" i="1"/>
  <c r="H53" i="1"/>
  <c r="N48" i="1"/>
  <c r="Q21" i="1"/>
  <c r="J39" i="1"/>
  <c r="J40" i="1"/>
  <c r="J41" i="1"/>
  <c r="U41" i="1" s="1"/>
  <c r="J43" i="1"/>
  <c r="J44" i="1"/>
  <c r="J38" i="1"/>
  <c r="U38" i="1" s="1"/>
  <c r="U50" i="1" l="1"/>
  <c r="U40" i="1"/>
  <c r="U44" i="1"/>
  <c r="U47" i="1"/>
  <c r="U51" i="1"/>
  <c r="U43" i="1"/>
  <c r="U48" i="1"/>
  <c r="N53" i="1"/>
  <c r="N45" i="1"/>
  <c r="U39" i="1"/>
  <c r="U42" i="1"/>
  <c r="J45" i="1"/>
  <c r="U49" i="1"/>
  <c r="J53" i="1"/>
  <c r="J15" i="1"/>
  <c r="N15" i="1"/>
  <c r="J22" i="1"/>
  <c r="U53" i="1" l="1"/>
  <c r="U45" i="1"/>
  <c r="U15" i="1"/>
  <c r="T25" i="1"/>
  <c r="T22" i="1"/>
  <c r="G29" i="1"/>
  <c r="N20" i="1"/>
  <c r="N16" i="1"/>
  <c r="N34" i="1"/>
  <c r="R37" i="1"/>
  <c r="J30" i="1"/>
  <c r="J27" i="1"/>
  <c r="N27" i="1"/>
  <c r="N36" i="1"/>
  <c r="N22" i="1"/>
  <c r="N25" i="1"/>
  <c r="J19" i="1"/>
  <c r="T19" i="1"/>
  <c r="T18" i="1"/>
  <c r="E21" i="1"/>
  <c r="N30" i="1"/>
  <c r="N28" i="1"/>
  <c r="N26" i="1"/>
  <c r="T30" i="1"/>
  <c r="T15" i="1"/>
  <c r="J24" i="1" l="1"/>
  <c r="T20" i="1"/>
  <c r="S37" i="1"/>
  <c r="M37" i="1"/>
  <c r="S29" i="1"/>
  <c r="N35" i="1"/>
  <c r="J36" i="1"/>
  <c r="T35" i="1"/>
  <c r="G37" i="1"/>
  <c r="I29" i="1"/>
  <c r="T28" i="1"/>
  <c r="L37" i="1"/>
  <c r="J17" i="1"/>
  <c r="J32" i="1"/>
  <c r="F37" i="1"/>
  <c r="U30" i="1"/>
  <c r="M29" i="1"/>
  <c r="J35" i="1"/>
  <c r="J33" i="1"/>
  <c r="N31" i="1"/>
  <c r="E29" i="1"/>
  <c r="Q37" i="1"/>
  <c r="J34" i="1"/>
  <c r="Q29" i="1"/>
  <c r="J31" i="1"/>
  <c r="E37" i="1"/>
  <c r="U22" i="1"/>
  <c r="L29" i="1"/>
  <c r="N32" i="1"/>
  <c r="T31" i="1"/>
  <c r="O37" i="1"/>
  <c r="N18" i="1"/>
  <c r="T32" i="1"/>
  <c r="T27" i="1"/>
  <c r="U27" i="1" s="1"/>
  <c r="R29" i="1"/>
  <c r="K37" i="1"/>
  <c r="N33" i="1"/>
  <c r="T34" i="1"/>
  <c r="H37" i="1"/>
  <c r="O29" i="1"/>
  <c r="T24" i="1"/>
  <c r="T23" i="1"/>
  <c r="P29" i="1"/>
  <c r="T26" i="1"/>
  <c r="N24" i="1"/>
  <c r="T36" i="1"/>
  <c r="T33" i="1"/>
  <c r="P37" i="1"/>
  <c r="H21" i="1"/>
  <c r="K29" i="1"/>
  <c r="N23" i="1"/>
  <c r="J26" i="1"/>
  <c r="S21" i="1"/>
  <c r="J28" i="1"/>
  <c r="J23" i="1"/>
  <c r="F29" i="1"/>
  <c r="J25" i="1"/>
  <c r="U25" i="1" s="1"/>
  <c r="H29" i="1"/>
  <c r="J20" i="1"/>
  <c r="U20" i="1" s="1"/>
  <c r="M21" i="1"/>
  <c r="N19" i="1"/>
  <c r="U19" i="1" s="1"/>
  <c r="N14" i="1"/>
  <c r="K21" i="1"/>
  <c r="T14" i="1"/>
  <c r="R21" i="1"/>
  <c r="T17" i="1"/>
  <c r="O21" i="1"/>
  <c r="L21" i="1"/>
  <c r="N17" i="1"/>
  <c r="T16" i="1"/>
  <c r="P21" i="1"/>
  <c r="J14" i="1"/>
  <c r="J16" i="1"/>
  <c r="U16" i="1" s="1"/>
  <c r="F21" i="1"/>
  <c r="F54" i="1" s="1"/>
  <c r="I21" i="1"/>
  <c r="G21" i="1"/>
  <c r="J18" i="1"/>
  <c r="E54" i="1" l="1"/>
  <c r="R54" i="1"/>
  <c r="P54" i="1"/>
  <c r="Q54" i="1"/>
  <c r="M54" i="1"/>
  <c r="G54" i="1"/>
  <c r="O54" i="1"/>
  <c r="K54" i="1"/>
  <c r="I54" i="1"/>
  <c r="H54" i="1"/>
  <c r="L54" i="1"/>
  <c r="U17" i="1"/>
  <c r="U28" i="1"/>
  <c r="U26" i="1"/>
  <c r="N37" i="1"/>
  <c r="U35" i="1"/>
  <c r="U36" i="1"/>
  <c r="T21" i="1"/>
  <c r="T37" i="1"/>
  <c r="T29" i="1"/>
  <c r="N29" i="1"/>
  <c r="U34" i="1"/>
  <c r="J21" i="1"/>
  <c r="U24" i="1"/>
  <c r="U33" i="1"/>
  <c r="U32" i="1"/>
  <c r="U23" i="1"/>
  <c r="J29" i="1"/>
  <c r="J37" i="1"/>
  <c r="N21" i="1"/>
  <c r="U31" i="1"/>
  <c r="U14" i="1"/>
  <c r="U18" i="1"/>
  <c r="J54" i="1" l="1"/>
  <c r="N54" i="1"/>
  <c r="U37" i="1"/>
  <c r="U29" i="1"/>
  <c r="U21" i="1"/>
</calcChain>
</file>

<file path=xl/sharedStrings.xml><?xml version="1.0" encoding="utf-8"?>
<sst xmlns="http://schemas.openxmlformats.org/spreadsheetml/2006/main" count="120" uniqueCount="78">
  <si>
    <t>Visual System</t>
  </si>
  <si>
    <t>Electrical</t>
  </si>
  <si>
    <t>Brakes</t>
  </si>
  <si>
    <t>Steering</t>
  </si>
  <si>
    <t>Powertrain</t>
  </si>
  <si>
    <t>Airbag</t>
  </si>
  <si>
    <t>Fuel Supply</t>
  </si>
  <si>
    <t>Suspension</t>
  </si>
  <si>
    <t>Label</t>
  </si>
  <si>
    <t>Structure</t>
  </si>
  <si>
    <t>Grand Total</t>
  </si>
  <si>
    <t>Seats and Restraints</t>
  </si>
  <si>
    <t>Lights and Instruments</t>
  </si>
  <si>
    <t>Average Costs</t>
  </si>
  <si>
    <t>Eletrical</t>
  </si>
  <si>
    <t>Model</t>
  </si>
  <si>
    <t xml:space="preserve">Corolla </t>
  </si>
  <si>
    <t>Camry</t>
  </si>
  <si>
    <t>Prius</t>
  </si>
  <si>
    <t>Sienna</t>
  </si>
  <si>
    <t>Tacoma</t>
  </si>
  <si>
    <t>Yaris</t>
  </si>
  <si>
    <t>Rav4</t>
  </si>
  <si>
    <t>Minor</t>
  </si>
  <si>
    <t>Major</t>
  </si>
  <si>
    <t>Extreme</t>
  </si>
  <si>
    <t>Sub Total</t>
  </si>
  <si>
    <t>Subtotal total</t>
  </si>
  <si>
    <t>Year</t>
  </si>
  <si>
    <t>2019 Total</t>
  </si>
  <si>
    <t>2017 Total</t>
  </si>
  <si>
    <t>2018 Total</t>
  </si>
  <si>
    <t>Accessories</t>
  </si>
  <si>
    <t>% of Repairs needed Minor</t>
  </si>
  <si>
    <t>% of Repairs needed Major</t>
  </si>
  <si>
    <t>% of Repairs needed Extreme</t>
  </si>
  <si>
    <t>Changes the numbers from Alireza's report based on the 7 cards</t>
  </si>
  <si>
    <t>The red numbers are Taralynns totals but alireza needs to calculate per car which needs to be changed</t>
  </si>
  <si>
    <t>2015 to 2019 Repair Sales in Canada</t>
  </si>
  <si>
    <t>2015 Total</t>
  </si>
  <si>
    <t>2016 Total</t>
  </si>
  <si>
    <t>Number of Cards Sold</t>
  </si>
  <si>
    <t>ModYear</t>
  </si>
  <si>
    <t>M1Y1</t>
  </si>
  <si>
    <t>M2Y1</t>
  </si>
  <si>
    <t>M6Y1</t>
  </si>
  <si>
    <t>M5Y1</t>
  </si>
  <si>
    <t>M1Y2</t>
  </si>
  <si>
    <t>M1Y3</t>
  </si>
  <si>
    <t>M1Y4</t>
  </si>
  <si>
    <t>M1Y5</t>
  </si>
  <si>
    <t>M3Y1</t>
  </si>
  <si>
    <t>M4Y1</t>
  </si>
  <si>
    <t>M5Y4</t>
  </si>
  <si>
    <t>M3Y2</t>
  </si>
  <si>
    <t>M7Y1</t>
  </si>
  <si>
    <t>M2Y2</t>
  </si>
  <si>
    <t>M5Y2</t>
  </si>
  <si>
    <t>M4Y2</t>
  </si>
  <si>
    <t>M6Y2</t>
  </si>
  <si>
    <t>M7Y2</t>
  </si>
  <si>
    <t>M2Y4</t>
  </si>
  <si>
    <t>M2Y3</t>
  </si>
  <si>
    <t>M3Y3</t>
  </si>
  <si>
    <t>M4Y3</t>
  </si>
  <si>
    <t>M5Y3</t>
  </si>
  <si>
    <t>M6Y3</t>
  </si>
  <si>
    <t>M7Y3</t>
  </si>
  <si>
    <t>M3Y4</t>
  </si>
  <si>
    <t>M2Y5</t>
  </si>
  <si>
    <t>M4Y4</t>
  </si>
  <si>
    <t>M6Y4</t>
  </si>
  <si>
    <t>M7Y4</t>
  </si>
  <si>
    <t>M3Y5</t>
  </si>
  <si>
    <t>M4Y5</t>
  </si>
  <si>
    <t>M5Y5</t>
  </si>
  <si>
    <t>M6Y5</t>
  </si>
  <si>
    <t>M7Y5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</si>
</sst>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&quot;$&quot;#,##0.00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9" tint="-0.249977111117893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0" borderId="0" xfId="0" applyFont="1" applyAlignment="1">
      <alignment horizontal="left" vertical="top"/>
    </xf>
    <xf numFmtId="164" fontId="0" fillId="0" borderId="0" xfId="0" applyNumberFormat="1"/>
    <xf numFmtId="1" fontId="0" fillId="5" borderId="0" xfId="0" applyNumberFormat="1" applyFill="1"/>
    <xf numFmtId="1" fontId="0" fillId="3" borderId="0" xfId="0" applyNumberFormat="1" applyFill="1"/>
    <xf numFmtId="0" fontId="4" fillId="0" borderId="0" xfId="0" applyFont="1" applyAlignment="1">
      <alignment horizontal="left" vertical="top"/>
    </xf>
    <xf numFmtId="0" fontId="0" fillId="6" borderId="0" xfId="0" applyFill="1"/>
    <xf numFmtId="164" fontId="0" fillId="0" borderId="1" xfId="0" applyNumberFormat="1" applyBorder="1"/>
    <xf numFmtId="0" fontId="3" fillId="0" borderId="0" xfId="0" applyFont="1"/>
    <xf numFmtId="164" fontId="0" fillId="0" borderId="0" xfId="0" applyNumberFormat="1" applyBorder="1"/>
    <xf numFmtId="1" fontId="0" fillId="0" borderId="0" xfId="0" applyNumberFormat="1" applyBorder="1"/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/>
    <xf numFmtId="1" fontId="3" fillId="0" borderId="0" xfId="0" applyNumberFormat="1" applyFont="1" applyBorder="1"/>
    <xf numFmtId="165" fontId="0" fillId="0" borderId="0" xfId="0" applyNumberFormat="1" applyBorder="1"/>
    <xf numFmtId="165" fontId="0" fillId="0" borderId="0" xfId="0" applyNumberFormat="1"/>
    <xf numFmtId="164" fontId="0" fillId="4" borderId="0" xfId="0" applyNumberFormat="1" applyFill="1"/>
    <xf numFmtId="164" fontId="0" fillId="5" borderId="0" xfId="0" applyNumberFormat="1" applyFill="1"/>
    <xf numFmtId="0" fontId="6" fillId="2" borderId="0" xfId="0" applyFont="1" applyFill="1"/>
    <xf numFmtId="0" fontId="6" fillId="4" borderId="0" xfId="0" applyFont="1" applyFill="1"/>
    <xf numFmtId="0" fontId="6" fillId="5" borderId="0" xfId="0" applyFont="1" applyFill="1"/>
    <xf numFmtId="164" fontId="0" fillId="0" borderId="0" xfId="1" applyNumberFormat="1" applyFont="1"/>
    <xf numFmtId="164" fontId="5" fillId="7" borderId="0" xfId="0" applyNumberFormat="1" applyFont="1" applyFill="1"/>
    <xf numFmtId="1" fontId="7" fillId="4" borderId="0" xfId="0" applyNumberFormat="1" applyFont="1" applyFill="1"/>
    <xf numFmtId="0" fontId="7" fillId="4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5DF2C-7430-48BF-A45E-C623D48AA4A1}">
  <dimension ref="A2:CL63"/>
  <sheetViews>
    <sheetView tabSelected="1" zoomScale="70" zoomScaleNormal="70" workbookViewId="0">
      <selection activeCell="C9" sqref="C9"/>
    </sheetView>
  </sheetViews>
  <sheetFormatPr defaultRowHeight="14.25" x14ac:dyDescent="0.45"/>
  <cols>
    <col min="1" max="1" width="30.86328125" customWidth="1"/>
    <col min="2" max="3" width="21.6640625" customWidth="1"/>
    <col min="4" max="4" width="15.796875" customWidth="1"/>
    <col min="5" max="5" width="18.33203125" customWidth="1"/>
    <col min="6" max="8" width="16.265625" customWidth="1"/>
    <col min="9" max="9" width="16.9296875" customWidth="1"/>
    <col min="10" max="10" width="18.9296875" customWidth="1"/>
    <col min="11" max="11" width="18.796875" customWidth="1"/>
    <col min="12" max="12" width="17.1328125" customWidth="1"/>
    <col min="13" max="13" width="19.1328125" customWidth="1"/>
    <col min="14" max="14" width="21.6640625" customWidth="1"/>
    <col min="15" max="15" width="18.33203125" customWidth="1"/>
    <col min="16" max="16" width="16.9296875" customWidth="1"/>
    <col min="17" max="17" width="18.265625" customWidth="1"/>
    <col min="18" max="18" width="16.53125" customWidth="1"/>
    <col min="19" max="19" width="18.06640625" customWidth="1"/>
    <col min="20" max="20" width="19.19921875" customWidth="1"/>
    <col min="21" max="21" width="18.9296875" customWidth="1"/>
    <col min="22" max="22" width="12.73046875" customWidth="1"/>
    <col min="23" max="23" width="18.3984375" customWidth="1"/>
    <col min="24" max="24" width="21.33203125" customWidth="1"/>
    <col min="25" max="25" width="19.73046875" customWidth="1"/>
    <col min="26" max="26" width="22.06640625" customWidth="1"/>
    <col min="27" max="27" width="19.06640625" customWidth="1"/>
    <col min="28" max="28" width="18.796875" customWidth="1"/>
    <col min="29" max="29" width="23.265625" customWidth="1"/>
    <col min="30" max="30" width="22.59765625" customWidth="1"/>
    <col min="31" max="32" width="19.796875" customWidth="1"/>
    <col min="33" max="33" width="20.33203125" customWidth="1"/>
    <col min="34" max="34" width="22.33203125" customWidth="1"/>
    <col min="35" max="35" width="21.9296875" customWidth="1"/>
    <col min="36" max="36" width="15.796875" customWidth="1"/>
    <col min="37" max="37" width="18.06640625" customWidth="1"/>
  </cols>
  <sheetData>
    <row r="2" spans="1:25" ht="38.25" x14ac:dyDescent="0.45">
      <c r="A2" s="8" t="s">
        <v>38</v>
      </c>
      <c r="B2" s="4"/>
      <c r="C2" s="4"/>
    </row>
    <row r="3" spans="1:25" ht="18.600000000000001" customHeight="1" x14ac:dyDescent="0.45">
      <c r="A3" s="8"/>
      <c r="B3" s="4"/>
      <c r="C3" s="4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18.600000000000001" customHeight="1" x14ac:dyDescent="0.55000000000000004">
      <c r="A4" s="11" t="s">
        <v>13</v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18.600000000000001" customHeight="1" x14ac:dyDescent="0.45">
      <c r="A5" s="9" t="s">
        <v>11</v>
      </c>
      <c r="B5" s="9" t="s">
        <v>12</v>
      </c>
      <c r="C5" s="9" t="s">
        <v>0</v>
      </c>
      <c r="D5" s="9" t="s">
        <v>14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32</v>
      </c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ht="18.600000000000001" customHeight="1" thickBot="1" x14ac:dyDescent="0.5">
      <c r="A6" s="10">
        <v>600</v>
      </c>
      <c r="B6" s="10">
        <v>1200</v>
      </c>
      <c r="C6" s="10">
        <v>200</v>
      </c>
      <c r="D6" s="10">
        <v>80</v>
      </c>
      <c r="E6" s="10">
        <v>900</v>
      </c>
      <c r="F6" s="10">
        <v>700</v>
      </c>
      <c r="G6" s="10">
        <v>1100</v>
      </c>
      <c r="H6" s="10">
        <v>300</v>
      </c>
      <c r="I6" s="10">
        <v>800</v>
      </c>
      <c r="J6" s="10">
        <v>270</v>
      </c>
      <c r="K6" s="10">
        <v>440</v>
      </c>
      <c r="L6" s="10">
        <v>200</v>
      </c>
      <c r="M6" s="10">
        <v>100</v>
      </c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ht="18.600000000000001" customHeight="1" x14ac:dyDescent="0.4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ht="18.600000000000001" customHeight="1" x14ac:dyDescent="0.55000000000000004">
      <c r="A8" s="18" t="s">
        <v>33</v>
      </c>
      <c r="B8" s="19">
        <v>0.6</v>
      </c>
      <c r="C8" s="19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ht="18.600000000000001" customHeight="1" x14ac:dyDescent="0.55000000000000004">
      <c r="A9" s="11" t="s">
        <v>34</v>
      </c>
      <c r="B9" s="20">
        <v>0.5</v>
      </c>
      <c r="C9" s="20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5"/>
      <c r="P9" s="5"/>
      <c r="Q9" s="5"/>
      <c r="R9" s="5"/>
      <c r="S9" s="5"/>
      <c r="T9" s="5"/>
      <c r="U9" s="5"/>
    </row>
    <row r="10" spans="1:25" ht="18" customHeight="1" x14ac:dyDescent="0.55000000000000004">
      <c r="A10" s="11" t="s">
        <v>35</v>
      </c>
      <c r="B10" s="20">
        <v>0.4</v>
      </c>
      <c r="C10" s="20"/>
      <c r="M10" s="5"/>
      <c r="N10" s="5"/>
      <c r="O10" s="5"/>
      <c r="P10" s="5"/>
      <c r="Q10" s="5"/>
      <c r="R10" s="5"/>
      <c r="S10" s="5"/>
      <c r="T10" s="5"/>
      <c r="U10" s="5"/>
    </row>
    <row r="12" spans="1:25" x14ac:dyDescent="0.45">
      <c r="A12" s="23"/>
      <c r="B12" s="23"/>
      <c r="C12" s="23"/>
      <c r="D12" s="23"/>
      <c r="E12" s="23" t="s">
        <v>23</v>
      </c>
      <c r="F12" s="23"/>
      <c r="G12" s="23"/>
      <c r="H12" s="23"/>
      <c r="I12" s="23"/>
      <c r="J12" s="24"/>
      <c r="K12" s="23" t="s">
        <v>24</v>
      </c>
      <c r="L12" s="23"/>
      <c r="M12" s="23"/>
      <c r="N12" s="24"/>
      <c r="O12" s="23" t="s">
        <v>25</v>
      </c>
      <c r="P12" s="23"/>
      <c r="Q12" s="23"/>
      <c r="R12" s="23"/>
      <c r="S12" s="23"/>
      <c r="T12" s="24"/>
      <c r="U12" s="25"/>
    </row>
    <row r="13" spans="1:25" x14ac:dyDescent="0.45">
      <c r="A13" s="23" t="s">
        <v>28</v>
      </c>
      <c r="B13" s="23" t="s">
        <v>41</v>
      </c>
      <c r="C13" s="23" t="s">
        <v>42</v>
      </c>
      <c r="D13" s="23" t="s">
        <v>15</v>
      </c>
      <c r="E13" s="23" t="s">
        <v>12</v>
      </c>
      <c r="F13" s="23" t="s">
        <v>0</v>
      </c>
      <c r="G13" s="23" t="s">
        <v>8</v>
      </c>
      <c r="H13" s="23" t="s">
        <v>9</v>
      </c>
      <c r="I13" s="23" t="s">
        <v>32</v>
      </c>
      <c r="J13" s="24" t="s">
        <v>26</v>
      </c>
      <c r="K13" s="23" t="s">
        <v>1</v>
      </c>
      <c r="L13" s="23" t="s">
        <v>6</v>
      </c>
      <c r="M13" s="23" t="s">
        <v>7</v>
      </c>
      <c r="N13" s="24" t="s">
        <v>27</v>
      </c>
      <c r="O13" s="23" t="s">
        <v>11</v>
      </c>
      <c r="P13" s="23" t="s">
        <v>2</v>
      </c>
      <c r="Q13" s="23" t="s">
        <v>3</v>
      </c>
      <c r="R13" s="23" t="s">
        <v>4</v>
      </c>
      <c r="S13" s="23" t="s">
        <v>5</v>
      </c>
      <c r="T13" s="24" t="s">
        <v>26</v>
      </c>
      <c r="U13" s="25" t="s">
        <v>10</v>
      </c>
    </row>
    <row r="14" spans="1:25" x14ac:dyDescent="0.45">
      <c r="A14" s="14">
        <v>2019</v>
      </c>
      <c r="B14" s="7">
        <v>45098</v>
      </c>
      <c r="C14" s="7" t="s">
        <v>50</v>
      </c>
      <c r="D14" s="1" t="s">
        <v>16</v>
      </c>
      <c r="E14" s="26"/>
      <c r="F14" s="26"/>
      <c r="G14" s="26"/>
      <c r="H14" s="26"/>
      <c r="I14" s="26">
        <f>$M6 * (B14*B8)</f>
        <v>2705880</v>
      </c>
      <c r="J14" s="21">
        <f>SUM(E14:I14)</f>
        <v>2705880</v>
      </c>
      <c r="K14" s="26"/>
      <c r="L14" s="5">
        <f>$J6 * (B14*B9)</f>
        <v>6088230</v>
      </c>
      <c r="M14" s="5"/>
      <c r="N14" s="21">
        <f t="shared" ref="N14:N20" si="0">SUM(K14:M14)</f>
        <v>6088230</v>
      </c>
      <c r="O14" s="5">
        <f>$A6 * (B14*B10)</f>
        <v>10823520</v>
      </c>
      <c r="P14" s="5"/>
      <c r="Q14" s="5"/>
      <c r="R14" s="5">
        <f>$G6 * (B14*B10)</f>
        <v>19843120</v>
      </c>
      <c r="S14" s="5">
        <f>$H6 * (B14*B10)</f>
        <v>5411760</v>
      </c>
      <c r="T14" s="21">
        <f t="shared" ref="T14:T20" si="1">SUM(O14:S14)</f>
        <v>36078400</v>
      </c>
      <c r="U14" s="22">
        <f>SUM(J14+N14)</f>
        <v>8794110</v>
      </c>
    </row>
    <row r="15" spans="1:25" x14ac:dyDescent="0.45">
      <c r="A15" s="14"/>
      <c r="B15" s="7">
        <v>38970</v>
      </c>
      <c r="C15" s="7" t="s">
        <v>69</v>
      </c>
      <c r="D15" s="1" t="s">
        <v>17</v>
      </c>
      <c r="E15" s="26"/>
      <c r="F15" s="26">
        <f>$C6 * (B15*B8)</f>
        <v>4676400</v>
      </c>
      <c r="G15" s="26"/>
      <c r="H15" s="26"/>
      <c r="I15" s="5"/>
      <c r="J15" s="21">
        <f t="shared" ref="J15:J36" si="2">SUM(E15:I15)</f>
        <v>4676400</v>
      </c>
      <c r="K15" s="5"/>
      <c r="L15" s="5">
        <f>$J6 * (B15*B9)</f>
        <v>5260950</v>
      </c>
      <c r="M15" s="5"/>
      <c r="N15" s="21">
        <f t="shared" si="0"/>
        <v>5260950</v>
      </c>
      <c r="O15" s="5"/>
      <c r="P15" s="5"/>
      <c r="Q15" s="5">
        <f>$F6 * (B15*B10)</f>
        <v>10911600</v>
      </c>
      <c r="R15" s="5"/>
      <c r="S15" s="5"/>
      <c r="T15" s="21">
        <f t="shared" si="1"/>
        <v>10911600</v>
      </c>
      <c r="U15" s="22">
        <f t="shared" ref="U15:U19" si="3">SUM(J15+N15)</f>
        <v>9937350</v>
      </c>
    </row>
    <row r="16" spans="1:25" x14ac:dyDescent="0.45">
      <c r="A16" s="14"/>
      <c r="B16" s="7">
        <v>35825</v>
      </c>
      <c r="C16" s="7" t="s">
        <v>73</v>
      </c>
      <c r="D16" s="1" t="s">
        <v>18</v>
      </c>
      <c r="E16" s="26"/>
      <c r="F16" s="26"/>
      <c r="G16" s="26"/>
      <c r="H16" s="26">
        <f>$L6 * (B16*B8)</f>
        <v>4299000</v>
      </c>
      <c r="I16" s="26"/>
      <c r="J16" s="21">
        <f t="shared" si="2"/>
        <v>4299000</v>
      </c>
      <c r="K16" s="5">
        <f>$E6 * (B16*B9)</f>
        <v>16121250</v>
      </c>
      <c r="L16" s="5"/>
      <c r="M16" s="5"/>
      <c r="N16" s="21">
        <f t="shared" si="0"/>
        <v>16121250</v>
      </c>
      <c r="O16" s="5"/>
      <c r="P16" s="5">
        <f>$E6 * (B16*B10)</f>
        <v>12897000</v>
      </c>
      <c r="Q16" s="5"/>
      <c r="R16" s="5">
        <f>$G6 * (B16*B10)</f>
        <v>15763000</v>
      </c>
      <c r="S16" s="5"/>
      <c r="T16" s="21">
        <f t="shared" si="1"/>
        <v>28660000</v>
      </c>
      <c r="U16" s="22">
        <f t="shared" si="3"/>
        <v>20420250</v>
      </c>
    </row>
    <row r="17" spans="1:21" x14ac:dyDescent="0.45">
      <c r="A17" s="14"/>
      <c r="B17" s="7">
        <v>24213</v>
      </c>
      <c r="C17" s="7" t="s">
        <v>74</v>
      </c>
      <c r="D17" s="1" t="s">
        <v>19</v>
      </c>
      <c r="E17" s="26"/>
      <c r="F17" s="26">
        <f>$C6 * (B17*B8)</f>
        <v>2905560</v>
      </c>
      <c r="G17" s="26">
        <f>$K6 * (B17*B8)</f>
        <v>6392232</v>
      </c>
      <c r="H17" s="26"/>
      <c r="I17" s="26">
        <f>$M6 * (B17*B8)</f>
        <v>1452780</v>
      </c>
      <c r="J17" s="21">
        <f t="shared" si="2"/>
        <v>10750572</v>
      </c>
      <c r="K17" s="5"/>
      <c r="L17" s="5">
        <f>$J6 * (B17*B9)</f>
        <v>3268755</v>
      </c>
      <c r="M17" s="5">
        <f>$K6 * (B17*B9)</f>
        <v>5326860</v>
      </c>
      <c r="N17" s="21">
        <f t="shared" si="0"/>
        <v>8595615</v>
      </c>
      <c r="O17" s="5"/>
      <c r="P17" s="5">
        <f>$E6 * (B17*B10)</f>
        <v>8716680</v>
      </c>
      <c r="Q17" s="5">
        <f>$F6 * (B17*B10)</f>
        <v>6779640.0000000009</v>
      </c>
      <c r="R17" s="5"/>
      <c r="S17" s="5">
        <f>$H6 * (B17*B10)</f>
        <v>2905560</v>
      </c>
      <c r="T17" s="21">
        <f t="shared" si="1"/>
        <v>18401880</v>
      </c>
      <c r="U17" s="22">
        <f t="shared" si="3"/>
        <v>19346187</v>
      </c>
    </row>
    <row r="18" spans="1:21" x14ac:dyDescent="0.45">
      <c r="A18" s="14"/>
      <c r="B18" s="7">
        <v>26345</v>
      </c>
      <c r="C18" s="7" t="s">
        <v>75</v>
      </c>
      <c r="D18" s="1" t="s">
        <v>20</v>
      </c>
      <c r="E18" s="26">
        <f>$B6 * (B18*B8)</f>
        <v>18968400</v>
      </c>
      <c r="F18" s="26">
        <f>$C6 * (B18*B8)</f>
        <v>3161400</v>
      </c>
      <c r="G18" s="26"/>
      <c r="H18" s="26"/>
      <c r="I18" s="26">
        <f>$M6 * (B18*B8)</f>
        <v>1580700</v>
      </c>
      <c r="J18" s="21">
        <f t="shared" si="2"/>
        <v>23710500</v>
      </c>
      <c r="K18" s="5">
        <f>$E6 * (B18*B9)</f>
        <v>11855250</v>
      </c>
      <c r="L18" s="5">
        <f>$J6 * (B18*B9)</f>
        <v>3556575</v>
      </c>
      <c r="M18" s="5"/>
      <c r="N18" s="21">
        <f t="shared" si="0"/>
        <v>15411825</v>
      </c>
      <c r="O18" s="5"/>
      <c r="P18" s="5">
        <f>$E6 * (B18*B10)</f>
        <v>9484200</v>
      </c>
      <c r="Q18" s="5"/>
      <c r="R18" s="5"/>
      <c r="S18" s="5"/>
      <c r="T18" s="21">
        <f t="shared" si="1"/>
        <v>9484200</v>
      </c>
      <c r="U18" s="22">
        <f t="shared" si="3"/>
        <v>39122325</v>
      </c>
    </row>
    <row r="19" spans="1:21" x14ac:dyDescent="0.45">
      <c r="A19" s="14"/>
      <c r="B19" s="7">
        <v>25968</v>
      </c>
      <c r="C19" s="7" t="s">
        <v>76</v>
      </c>
      <c r="D19" s="1" t="s">
        <v>21</v>
      </c>
      <c r="E19" s="26"/>
      <c r="F19" s="26"/>
      <c r="G19" s="26"/>
      <c r="H19" s="26">
        <f>$L6 * (B19*B8)</f>
        <v>3116160</v>
      </c>
      <c r="I19" s="26"/>
      <c r="J19" s="21">
        <f t="shared" si="2"/>
        <v>3116160</v>
      </c>
      <c r="K19" s="5"/>
      <c r="L19" s="5">
        <f>$J6 * (B19*B9)</f>
        <v>3505680</v>
      </c>
      <c r="M19" s="5">
        <f>$K6 * (B19*B9)</f>
        <v>5712960</v>
      </c>
      <c r="N19" s="21">
        <f t="shared" si="0"/>
        <v>9218640</v>
      </c>
      <c r="O19" s="5">
        <f>$A6 * (B19*B10)</f>
        <v>6232320</v>
      </c>
      <c r="P19" s="5"/>
      <c r="Q19" s="5"/>
      <c r="R19" s="5"/>
      <c r="S19" s="5"/>
      <c r="T19" s="21">
        <f t="shared" si="1"/>
        <v>6232320</v>
      </c>
      <c r="U19" s="22">
        <f t="shared" si="3"/>
        <v>12334800</v>
      </c>
    </row>
    <row r="20" spans="1:21" x14ac:dyDescent="0.45">
      <c r="A20" s="14"/>
      <c r="B20" s="7">
        <v>28322</v>
      </c>
      <c r="C20" s="7" t="s">
        <v>77</v>
      </c>
      <c r="D20" s="1" t="s">
        <v>22</v>
      </c>
      <c r="E20" s="26"/>
      <c r="F20" s="26">
        <f>$C6 * (B20*B8)</f>
        <v>3398640</v>
      </c>
      <c r="G20" s="26"/>
      <c r="H20" s="26"/>
      <c r="I20" s="26">
        <f>$M6 * (B20*B8)</f>
        <v>1699320</v>
      </c>
      <c r="J20" s="21">
        <f>SUM(E20:I20)</f>
        <v>5097960</v>
      </c>
      <c r="K20" s="5"/>
      <c r="L20" s="5">
        <f>$J6 * (B20*B9)</f>
        <v>3823470</v>
      </c>
      <c r="M20" s="5"/>
      <c r="N20" s="21">
        <f t="shared" si="0"/>
        <v>3823470</v>
      </c>
      <c r="O20" s="5"/>
      <c r="P20" s="5">
        <f>$E6 * (B20*B10)</f>
        <v>10195920.000000002</v>
      </c>
      <c r="Q20" s="5">
        <f>$F6 * (B20*B10)</f>
        <v>7930160.0000000009</v>
      </c>
      <c r="R20" s="5"/>
      <c r="S20" s="5">
        <f>$H6 * (B20*B10)</f>
        <v>3398640.0000000005</v>
      </c>
      <c r="T20" s="21">
        <f t="shared" si="1"/>
        <v>21524720.000000004</v>
      </c>
      <c r="U20" s="22">
        <f>SUM(J20+N20)</f>
        <v>8921430</v>
      </c>
    </row>
    <row r="21" spans="1:21" x14ac:dyDescent="0.45">
      <c r="A21" s="15" t="s">
        <v>29</v>
      </c>
      <c r="B21" s="28">
        <f>SUM(B14:B20)</f>
        <v>224741</v>
      </c>
      <c r="C21" s="28"/>
      <c r="D21" s="2"/>
      <c r="E21" s="21">
        <f t="shared" ref="E21:J21" si="4">SUM(E14:E20)</f>
        <v>18968400</v>
      </c>
      <c r="F21" s="21">
        <f t="shared" si="4"/>
        <v>14142000</v>
      </c>
      <c r="G21" s="21">
        <f t="shared" si="4"/>
        <v>6392232</v>
      </c>
      <c r="H21" s="21">
        <f t="shared" si="4"/>
        <v>7415160</v>
      </c>
      <c r="I21" s="21">
        <f t="shared" si="4"/>
        <v>7438680</v>
      </c>
      <c r="J21" s="21">
        <f t="shared" si="4"/>
        <v>54356472</v>
      </c>
      <c r="K21" s="21">
        <f t="shared" ref="K21:S21" si="5">SUM(K14:K20)</f>
        <v>27976500</v>
      </c>
      <c r="L21" s="21">
        <f t="shared" si="5"/>
        <v>25503660</v>
      </c>
      <c r="M21" s="21">
        <f t="shared" si="5"/>
        <v>11039820</v>
      </c>
      <c r="N21" s="21">
        <f>SUM(N14:N20)</f>
        <v>64519980</v>
      </c>
      <c r="O21" s="21">
        <f t="shared" si="5"/>
        <v>17055840</v>
      </c>
      <c r="P21" s="21">
        <f t="shared" si="5"/>
        <v>41293800</v>
      </c>
      <c r="Q21" s="21">
        <f t="shared" si="5"/>
        <v>25621400</v>
      </c>
      <c r="R21" s="21">
        <f t="shared" si="5"/>
        <v>35606120</v>
      </c>
      <c r="S21" s="21">
        <f t="shared" si="5"/>
        <v>11715960</v>
      </c>
      <c r="T21" s="21">
        <f>SUM(T14:T20)</f>
        <v>131293120</v>
      </c>
      <c r="U21" s="22">
        <f>SUM(J21+N21)</f>
        <v>118876452</v>
      </c>
    </row>
    <row r="22" spans="1:21" x14ac:dyDescent="0.45">
      <c r="A22" s="14">
        <v>2018</v>
      </c>
      <c r="B22" s="7">
        <v>44274</v>
      </c>
      <c r="C22" s="7" t="s">
        <v>49</v>
      </c>
      <c r="D22" s="1" t="s">
        <v>16</v>
      </c>
      <c r="E22" s="5"/>
      <c r="F22" s="5"/>
      <c r="G22" s="5"/>
      <c r="H22" s="5"/>
      <c r="I22" s="5">
        <f>$M6 * (B22*B8)</f>
        <v>2656440</v>
      </c>
      <c r="J22" s="21">
        <f t="shared" si="2"/>
        <v>2656440</v>
      </c>
      <c r="K22" s="5"/>
      <c r="L22" s="5">
        <f>$J6 * (B22*B9)</f>
        <v>5976990</v>
      </c>
      <c r="M22" s="5"/>
      <c r="N22" s="21">
        <f t="shared" ref="N22:N36" si="6">SUM(K22:M22)</f>
        <v>5976990</v>
      </c>
      <c r="O22" s="5"/>
      <c r="P22" s="5"/>
      <c r="Q22" s="5"/>
      <c r="R22" s="5"/>
      <c r="S22" s="5">
        <f>$H6 * (B22*B10)</f>
        <v>5312880.0000000009</v>
      </c>
      <c r="T22" s="21">
        <f t="shared" ref="T22:T36" si="7">SUM(O22:S22)</f>
        <v>5312880.0000000009</v>
      </c>
      <c r="U22" s="22">
        <f>SUM(J22+N22+T22)</f>
        <v>13946310</v>
      </c>
    </row>
    <row r="23" spans="1:21" x14ac:dyDescent="0.45">
      <c r="A23" s="14"/>
      <c r="B23" s="7">
        <v>38253</v>
      </c>
      <c r="C23" s="7" t="s">
        <v>61</v>
      </c>
      <c r="D23" s="1" t="s">
        <v>17</v>
      </c>
      <c r="E23" s="5"/>
      <c r="F23" s="5">
        <f>$C6 * (B23*B8)</f>
        <v>4590360</v>
      </c>
      <c r="G23" s="5">
        <f>$K6 * (B23*B8)</f>
        <v>10098792</v>
      </c>
      <c r="H23" s="5"/>
      <c r="I23" s="5">
        <f>$M6 * (B23*B8)</f>
        <v>2295180</v>
      </c>
      <c r="J23" s="21">
        <f t="shared" si="2"/>
        <v>16984332</v>
      </c>
      <c r="K23" s="5">
        <f>$E6 * (B23*B9)</f>
        <v>17213850</v>
      </c>
      <c r="L23" s="5">
        <f>$J6 * (B23*B9)</f>
        <v>5164155</v>
      </c>
      <c r="M23" s="5"/>
      <c r="N23" s="21">
        <f t="shared" si="6"/>
        <v>22378005</v>
      </c>
      <c r="O23" s="5"/>
      <c r="P23" s="5">
        <f>$E6 * (B23*B10)</f>
        <v>13771080</v>
      </c>
      <c r="Q23" s="5"/>
      <c r="R23" s="5"/>
      <c r="S23" s="5"/>
      <c r="T23" s="21">
        <f t="shared" si="7"/>
        <v>13771080</v>
      </c>
      <c r="U23" s="22">
        <f t="shared" ref="U23:U37" si="8">SUM(J23+N23+T23)</f>
        <v>53133417</v>
      </c>
    </row>
    <row r="24" spans="1:21" x14ac:dyDescent="0.45">
      <c r="A24" s="14"/>
      <c r="B24" s="7">
        <v>35347</v>
      </c>
      <c r="C24" s="7" t="s">
        <v>68</v>
      </c>
      <c r="D24" s="1" t="s">
        <v>18</v>
      </c>
      <c r="E24" s="5">
        <f>$B6 * (B24*B8)</f>
        <v>25449840</v>
      </c>
      <c r="F24" s="5"/>
      <c r="G24" s="5"/>
      <c r="H24" s="5"/>
      <c r="I24" s="5">
        <f>$M6 * (B24*B8)</f>
        <v>2120820</v>
      </c>
      <c r="J24" s="21">
        <f t="shared" si="2"/>
        <v>27570660</v>
      </c>
      <c r="K24" s="5">
        <f>$E6 * (B24*B9)</f>
        <v>15906150</v>
      </c>
      <c r="L24" s="5"/>
      <c r="M24" s="5">
        <f>$K6 * (B24*B9)</f>
        <v>7776340</v>
      </c>
      <c r="N24" s="21">
        <f t="shared" si="6"/>
        <v>23682490</v>
      </c>
      <c r="O24" s="5">
        <f>$A6 * (B24*B10)</f>
        <v>8483280</v>
      </c>
      <c r="P24" s="5"/>
      <c r="Q24" s="5"/>
      <c r="R24" s="5"/>
      <c r="S24" s="5">
        <f>$H6 * (B24*B10)</f>
        <v>4241640</v>
      </c>
      <c r="T24" s="21">
        <f t="shared" si="7"/>
        <v>12724920</v>
      </c>
      <c r="U24" s="22">
        <f t="shared" si="8"/>
        <v>63978070</v>
      </c>
    </row>
    <row r="25" spans="1:21" x14ac:dyDescent="0.45">
      <c r="A25" s="14"/>
      <c r="B25" s="7">
        <v>23254</v>
      </c>
      <c r="C25" s="7" t="s">
        <v>70</v>
      </c>
      <c r="D25" s="1" t="s">
        <v>19</v>
      </c>
      <c r="E25" s="5"/>
      <c r="F25" s="5"/>
      <c r="G25" s="5">
        <f>$K6 * (B25*B8)</f>
        <v>6139056</v>
      </c>
      <c r="H25" s="5">
        <f>$L6 * (B25*B8)</f>
        <v>2790480</v>
      </c>
      <c r="I25" s="5">
        <f>$M6 * (B25*B8)</f>
        <v>1395240</v>
      </c>
      <c r="J25" s="21">
        <f t="shared" si="2"/>
        <v>10324776</v>
      </c>
      <c r="K25" s="5"/>
      <c r="L25" s="5">
        <f>$J6 * (B24*B9)</f>
        <v>4771845</v>
      </c>
      <c r="M25" s="5"/>
      <c r="N25" s="21">
        <f t="shared" si="6"/>
        <v>4771845</v>
      </c>
      <c r="O25" s="5"/>
      <c r="P25" s="5">
        <f>$E6 * (B25*B10)</f>
        <v>8371440</v>
      </c>
      <c r="Q25" s="5">
        <f>$F6 * (B25*B10)</f>
        <v>6511120</v>
      </c>
      <c r="R25" s="5"/>
      <c r="S25" s="5"/>
      <c r="T25" s="21">
        <f t="shared" si="7"/>
        <v>14882560</v>
      </c>
      <c r="U25" s="22">
        <f t="shared" si="8"/>
        <v>29979181</v>
      </c>
    </row>
    <row r="26" spans="1:21" x14ac:dyDescent="0.45">
      <c r="A26" s="14"/>
      <c r="B26" s="7">
        <v>25421</v>
      </c>
      <c r="C26" s="7" t="s">
        <v>53</v>
      </c>
      <c r="D26" s="1" t="s">
        <v>20</v>
      </c>
      <c r="E26" s="5"/>
      <c r="F26" s="5">
        <f>$C6 * (B26*B8)</f>
        <v>3050519.9999999995</v>
      </c>
      <c r="G26" s="5"/>
      <c r="H26" s="5"/>
      <c r="I26" s="5">
        <f>$M6 * (B26*B8)</f>
        <v>1525259.9999999998</v>
      </c>
      <c r="J26" s="21">
        <f t="shared" si="2"/>
        <v>4575779.9999999991</v>
      </c>
      <c r="K26" s="5"/>
      <c r="L26" s="5">
        <f>$J6 * (B26*B9)</f>
        <v>3431835</v>
      </c>
      <c r="M26" s="5"/>
      <c r="N26" s="21">
        <f t="shared" si="6"/>
        <v>3431835</v>
      </c>
      <c r="O26" s="5"/>
      <c r="P26" s="5">
        <f>$E6 * (B26*B10)</f>
        <v>9151560.0000000019</v>
      </c>
      <c r="Q26" s="5"/>
      <c r="R26" s="5"/>
      <c r="S26" s="5">
        <f>$H6 * (B26*B10)</f>
        <v>3050520.0000000005</v>
      </c>
      <c r="T26" s="21">
        <f t="shared" si="7"/>
        <v>12202080.000000002</v>
      </c>
      <c r="U26" s="22">
        <f t="shared" si="8"/>
        <v>20209695</v>
      </c>
    </row>
    <row r="27" spans="1:21" x14ac:dyDescent="0.45">
      <c r="A27" s="14"/>
      <c r="B27" s="7">
        <v>25180</v>
      </c>
      <c r="C27" s="7" t="s">
        <v>71</v>
      </c>
      <c r="D27" s="1" t="s">
        <v>21</v>
      </c>
      <c r="E27" s="5"/>
      <c r="F27" s="5"/>
      <c r="G27" s="5"/>
      <c r="H27" s="5">
        <f>$L6 * (B27*B8)</f>
        <v>3021600</v>
      </c>
      <c r="I27" s="5"/>
      <c r="J27" s="21">
        <f t="shared" si="2"/>
        <v>3021600</v>
      </c>
      <c r="K27" s="5"/>
      <c r="L27" s="5"/>
      <c r="M27" s="5">
        <f>$K6 * (B27*B9)</f>
        <v>5539600</v>
      </c>
      <c r="N27" s="21">
        <f t="shared" si="6"/>
        <v>5539600</v>
      </c>
      <c r="O27" s="5"/>
      <c r="P27" s="5"/>
      <c r="Q27" s="5"/>
      <c r="R27" s="5">
        <f>$G6 * (B27*B10)</f>
        <v>11079200</v>
      </c>
      <c r="S27" s="5"/>
      <c r="T27" s="21">
        <f t="shared" si="7"/>
        <v>11079200</v>
      </c>
      <c r="U27" s="22">
        <f t="shared" si="8"/>
        <v>19640400</v>
      </c>
    </row>
    <row r="28" spans="1:21" x14ac:dyDescent="0.45">
      <c r="A28" s="14"/>
      <c r="B28" s="7">
        <v>27256</v>
      </c>
      <c r="C28" s="7" t="s">
        <v>72</v>
      </c>
      <c r="D28" s="1" t="s">
        <v>22</v>
      </c>
      <c r="E28" s="5">
        <f>$B6 * B28</f>
        <v>32707200</v>
      </c>
      <c r="F28" s="5"/>
      <c r="G28" s="5"/>
      <c r="H28" s="5"/>
      <c r="I28" s="5">
        <f>$M6 * (B28*B8)</f>
        <v>1635359.9999999998</v>
      </c>
      <c r="J28" s="21">
        <f t="shared" si="2"/>
        <v>34342560</v>
      </c>
      <c r="K28" s="5"/>
      <c r="L28" s="5"/>
      <c r="M28" s="5">
        <f>$K6 * (B28*B9)</f>
        <v>5996320</v>
      </c>
      <c r="N28" s="21">
        <f t="shared" si="6"/>
        <v>5996320</v>
      </c>
      <c r="O28" s="5">
        <f>$A6 * (B28*B10)</f>
        <v>6541440.0000000009</v>
      </c>
      <c r="P28" s="5"/>
      <c r="Q28" s="5">
        <f>$F6 * (B28*B10)</f>
        <v>7631680.0000000009</v>
      </c>
      <c r="R28" s="5"/>
      <c r="S28" s="5">
        <f>$H6 * (B28*B10)</f>
        <v>3270720.0000000005</v>
      </c>
      <c r="T28" s="21">
        <f t="shared" si="7"/>
        <v>17443840.000000004</v>
      </c>
      <c r="U28" s="22">
        <f t="shared" si="8"/>
        <v>57782720</v>
      </c>
    </row>
    <row r="29" spans="1:21" x14ac:dyDescent="0.45">
      <c r="A29" s="15" t="s">
        <v>31</v>
      </c>
      <c r="B29" s="28">
        <f>SUM(B22:B28)</f>
        <v>218985</v>
      </c>
      <c r="C29" s="28"/>
      <c r="D29" s="2"/>
      <c r="E29" s="21">
        <f>SUM(E22:E28)</f>
        <v>58157040</v>
      </c>
      <c r="F29" s="21">
        <f t="shared" ref="F29:I29" si="9">SUM(F22:F28)</f>
        <v>7640880</v>
      </c>
      <c r="G29" s="21">
        <f t="shared" si="9"/>
        <v>16237848</v>
      </c>
      <c r="H29" s="21">
        <f t="shared" si="9"/>
        <v>5812080</v>
      </c>
      <c r="I29" s="21">
        <f t="shared" si="9"/>
        <v>11628300</v>
      </c>
      <c r="J29" s="21">
        <f t="shared" ref="J29:P29" si="10">SUM(J22:J28)</f>
        <v>99476148</v>
      </c>
      <c r="K29" s="21">
        <f t="shared" si="10"/>
        <v>33120000</v>
      </c>
      <c r="L29" s="21">
        <f t="shared" si="10"/>
        <v>19344825</v>
      </c>
      <c r="M29" s="21">
        <f t="shared" si="10"/>
        <v>19312260</v>
      </c>
      <c r="N29" s="21">
        <f t="shared" si="10"/>
        <v>71777085</v>
      </c>
      <c r="O29" s="21">
        <f t="shared" si="10"/>
        <v>15024720</v>
      </c>
      <c r="P29" s="21">
        <f t="shared" si="10"/>
        <v>31294080</v>
      </c>
      <c r="Q29" s="21">
        <f t="shared" ref="Q29:R29" si="11">SUM(Q22:Q28)</f>
        <v>14142800</v>
      </c>
      <c r="R29" s="21">
        <f t="shared" si="11"/>
        <v>11079200</v>
      </c>
      <c r="S29" s="21">
        <f>SUM(S22:S28)</f>
        <v>15875760</v>
      </c>
      <c r="T29" s="21">
        <f>SUM(T22:T28)</f>
        <v>87416560</v>
      </c>
      <c r="U29" s="22">
        <f t="shared" si="8"/>
        <v>258669793</v>
      </c>
    </row>
    <row r="30" spans="1:21" x14ac:dyDescent="0.45">
      <c r="A30" s="14">
        <v>2017</v>
      </c>
      <c r="B30" s="7">
        <v>43204</v>
      </c>
      <c r="C30" s="7" t="s">
        <v>48</v>
      </c>
      <c r="D30" s="1" t="s">
        <v>16</v>
      </c>
      <c r="E30" s="5"/>
      <c r="F30" s="5"/>
      <c r="G30" s="5"/>
      <c r="H30" s="5"/>
      <c r="I30" s="5">
        <f>$M6 * (B30*B8)</f>
        <v>2592240</v>
      </c>
      <c r="J30" s="21">
        <f t="shared" si="2"/>
        <v>2592240</v>
      </c>
      <c r="K30" s="5">
        <f>$E6 * (B30*B9)</f>
        <v>19441800</v>
      </c>
      <c r="L30" s="5"/>
      <c r="M30" s="5"/>
      <c r="N30" s="21">
        <f t="shared" si="6"/>
        <v>19441800</v>
      </c>
      <c r="O30" s="5"/>
      <c r="P30" s="5"/>
      <c r="Q30" s="5"/>
      <c r="R30" s="5"/>
      <c r="S30" s="5">
        <f>$H6 * (B30*B10)</f>
        <v>5184480.0000000009</v>
      </c>
      <c r="T30" s="21">
        <f t="shared" si="7"/>
        <v>5184480.0000000009</v>
      </c>
      <c r="U30" s="22">
        <f t="shared" si="8"/>
        <v>27218520</v>
      </c>
    </row>
    <row r="31" spans="1:21" x14ac:dyDescent="0.45">
      <c r="A31" s="14"/>
      <c r="B31" s="7">
        <v>37463</v>
      </c>
      <c r="C31" s="7" t="s">
        <v>62</v>
      </c>
      <c r="D31" s="1" t="s">
        <v>17</v>
      </c>
      <c r="E31" s="5">
        <f>$B6 * (B31*B8)</f>
        <v>26973360</v>
      </c>
      <c r="F31" s="5"/>
      <c r="G31" s="5"/>
      <c r="H31" s="5">
        <f>$L6 * (B31*B8)</f>
        <v>4495560</v>
      </c>
      <c r="I31" s="5">
        <f>$M6*(B31*B8)</f>
        <v>2247780</v>
      </c>
      <c r="J31" s="21">
        <f t="shared" si="2"/>
        <v>33716700</v>
      </c>
      <c r="K31" s="5">
        <f>$E6 * (B31*B9)</f>
        <v>16858350</v>
      </c>
      <c r="L31" s="5">
        <f>$J6 * (B31*B9)</f>
        <v>5057505</v>
      </c>
      <c r="M31" s="5"/>
      <c r="N31" s="21">
        <f t="shared" si="6"/>
        <v>21915855</v>
      </c>
      <c r="O31" s="5">
        <f>$A6 * (B31*B10)</f>
        <v>8991120</v>
      </c>
      <c r="P31" s="5"/>
      <c r="Q31" s="5"/>
      <c r="R31" s="5">
        <f>$G6 * (B31*B10)</f>
        <v>16483720</v>
      </c>
      <c r="S31" s="5">
        <f>$H6 * (B31*B10)</f>
        <v>4495560</v>
      </c>
      <c r="T31" s="21">
        <f t="shared" si="7"/>
        <v>29970400</v>
      </c>
      <c r="U31" s="22">
        <f t="shared" si="8"/>
        <v>85602955</v>
      </c>
    </row>
    <row r="32" spans="1:21" x14ac:dyDescent="0.45">
      <c r="A32" s="14"/>
      <c r="B32" s="7">
        <v>34774</v>
      </c>
      <c r="C32" s="7" t="s">
        <v>63</v>
      </c>
      <c r="D32" s="1" t="s">
        <v>18</v>
      </c>
      <c r="E32" s="5"/>
      <c r="F32" s="5">
        <f>$C6 * (B32*B8)</f>
        <v>4172879.9999999995</v>
      </c>
      <c r="G32" s="5"/>
      <c r="H32" s="5"/>
      <c r="I32" s="5">
        <f>$M6 * (B32*B8)</f>
        <v>2086439.9999999998</v>
      </c>
      <c r="J32" s="21">
        <f t="shared" si="2"/>
        <v>6259319.9999999991</v>
      </c>
      <c r="K32" s="5">
        <f>$E6 * (B32*B9)</f>
        <v>15648300</v>
      </c>
      <c r="L32" s="5"/>
      <c r="M32" s="5">
        <f>$K6 * (B32*B9)</f>
        <v>7650280</v>
      </c>
      <c r="N32" s="21">
        <f t="shared" si="6"/>
        <v>23298580</v>
      </c>
      <c r="O32" s="5">
        <f>$A6 * (B32*B10)</f>
        <v>8345760</v>
      </c>
      <c r="P32" s="5"/>
      <c r="Q32" s="5"/>
      <c r="R32" s="5"/>
      <c r="S32" s="5">
        <f>$H6 * (B32*B10)</f>
        <v>4172880</v>
      </c>
      <c r="T32" s="21">
        <f t="shared" si="7"/>
        <v>12518640</v>
      </c>
      <c r="U32" s="22">
        <f t="shared" si="8"/>
        <v>42076540</v>
      </c>
    </row>
    <row r="33" spans="1:90" x14ac:dyDescent="0.45">
      <c r="A33" s="14"/>
      <c r="B33" s="7">
        <v>22597</v>
      </c>
      <c r="C33" s="7" t="s">
        <v>64</v>
      </c>
      <c r="D33" s="1" t="s">
        <v>19</v>
      </c>
      <c r="E33" s="5">
        <f>$B6 * (B33*B8)</f>
        <v>16269839.999999998</v>
      </c>
      <c r="F33" s="5"/>
      <c r="G33" s="5">
        <f>$K6 * (B33*B8)</f>
        <v>5965607.9999999991</v>
      </c>
      <c r="H33" s="5">
        <f>$L6 * (B33*B8)</f>
        <v>2711640</v>
      </c>
      <c r="I33" s="5">
        <f>$M6 * (B33*B8)</f>
        <v>1355820</v>
      </c>
      <c r="J33" s="21">
        <f t="shared" si="2"/>
        <v>26302907.999999996</v>
      </c>
      <c r="K33" s="5">
        <f>$E6 * (B33*B9)</f>
        <v>10168650</v>
      </c>
      <c r="L33" s="5">
        <f>$J6 * (B33*B9)</f>
        <v>3050595</v>
      </c>
      <c r="M33" s="5"/>
      <c r="N33" s="21">
        <f t="shared" si="6"/>
        <v>13219245</v>
      </c>
      <c r="O33" s="5"/>
      <c r="P33" s="5">
        <f>$E6 * (B33*B10)</f>
        <v>8134920.0000000009</v>
      </c>
      <c r="Q33" s="5">
        <f>$F6 * (B33*B10)</f>
        <v>6327160.0000000009</v>
      </c>
      <c r="R33" s="5"/>
      <c r="S33" s="5"/>
      <c r="T33" s="21">
        <f t="shared" si="7"/>
        <v>14462080.000000002</v>
      </c>
      <c r="U33" s="22">
        <f t="shared" si="8"/>
        <v>53984233</v>
      </c>
    </row>
    <row r="34" spans="1:90" x14ac:dyDescent="0.45">
      <c r="A34" s="14"/>
      <c r="B34" s="7">
        <v>24520</v>
      </c>
      <c r="C34" s="7" t="s">
        <v>65</v>
      </c>
      <c r="D34" s="1" t="s">
        <v>20</v>
      </c>
      <c r="E34" s="5"/>
      <c r="F34" s="5">
        <f>$C6 * (B34*B8)</f>
        <v>2942400</v>
      </c>
      <c r="G34" s="5"/>
      <c r="H34" s="5"/>
      <c r="I34" s="5">
        <f>$M6 * (B34*B8)</f>
        <v>1471200</v>
      </c>
      <c r="J34" s="21">
        <f t="shared" si="2"/>
        <v>4413600</v>
      </c>
      <c r="K34" s="5"/>
      <c r="L34" s="5">
        <f>$J6 * (B34*B9)</f>
        <v>3310200</v>
      </c>
      <c r="M34" s="5"/>
      <c r="N34" s="21">
        <f t="shared" si="6"/>
        <v>3310200</v>
      </c>
      <c r="O34" s="5"/>
      <c r="P34" s="5">
        <f>$E6 * (B34*B10)</f>
        <v>8827200</v>
      </c>
      <c r="Q34" s="5"/>
      <c r="R34" s="5">
        <f>$G6 * (B34*B10)</f>
        <v>10788800</v>
      </c>
      <c r="S34" s="5"/>
      <c r="T34" s="21">
        <f t="shared" si="7"/>
        <v>19616000</v>
      </c>
      <c r="U34" s="22">
        <f t="shared" si="8"/>
        <v>27339800</v>
      </c>
    </row>
    <row r="35" spans="1:90" x14ac:dyDescent="0.45">
      <c r="A35" s="14"/>
      <c r="B35" s="7">
        <v>23581</v>
      </c>
      <c r="C35" s="7" t="s">
        <v>66</v>
      </c>
      <c r="D35" s="1" t="s">
        <v>21</v>
      </c>
      <c r="E35" s="5">
        <f>$B6 * (B35*B8)</f>
        <v>16978320</v>
      </c>
      <c r="F35" s="5"/>
      <c r="G35" s="5"/>
      <c r="H35" s="5">
        <f>$L6 * (B35*B8)</f>
        <v>2829720</v>
      </c>
      <c r="I35" s="5"/>
      <c r="J35" s="21">
        <f t="shared" si="2"/>
        <v>19808040</v>
      </c>
      <c r="K35" s="5">
        <f>$E6 * (B35*B9)</f>
        <v>10611450</v>
      </c>
      <c r="L35" s="5"/>
      <c r="M35" s="5">
        <f>$K6 * (B35*B9)</f>
        <v>5187820</v>
      </c>
      <c r="N35" s="21">
        <f t="shared" si="6"/>
        <v>15799270</v>
      </c>
      <c r="O35" s="5"/>
      <c r="P35" s="5"/>
      <c r="Q35" s="5">
        <f>$F6 * (B25*B10)</f>
        <v>6511120</v>
      </c>
      <c r="R35" s="5"/>
      <c r="S35" s="5">
        <f>$H6 * (B35*B10)</f>
        <v>2829720</v>
      </c>
      <c r="T35" s="21">
        <f t="shared" si="7"/>
        <v>9340840</v>
      </c>
      <c r="U35" s="22">
        <f t="shared" si="8"/>
        <v>44948150</v>
      </c>
    </row>
    <row r="36" spans="1:90" x14ac:dyDescent="0.45">
      <c r="A36" s="14"/>
      <c r="B36" s="7">
        <v>26077</v>
      </c>
      <c r="C36" s="7" t="s">
        <v>67</v>
      </c>
      <c r="D36" s="1" t="s">
        <v>22</v>
      </c>
      <c r="E36" s="5"/>
      <c r="F36" s="5"/>
      <c r="G36" s="5">
        <f>$K6 * (B36*B8)</f>
        <v>6884327.9999999991</v>
      </c>
      <c r="H36" s="5"/>
      <c r="I36" s="5">
        <f>$M6 * (B36*B8)</f>
        <v>1564620</v>
      </c>
      <c r="J36" s="21">
        <f t="shared" si="2"/>
        <v>8448948</v>
      </c>
      <c r="K36" s="5">
        <f>$E6 * (B36*B9)</f>
        <v>11734650</v>
      </c>
      <c r="L36" s="5"/>
      <c r="M36" s="5"/>
      <c r="N36" s="21">
        <f t="shared" si="6"/>
        <v>11734650</v>
      </c>
      <c r="O36" s="5">
        <f>$A6 * (B36*B10)</f>
        <v>6258480.0000000009</v>
      </c>
      <c r="P36" s="5"/>
      <c r="Q36" s="5"/>
      <c r="R36" s="5"/>
      <c r="S36" s="5">
        <f>$H6 * (B36*B10)</f>
        <v>3129240.0000000005</v>
      </c>
      <c r="T36" s="21">
        <f t="shared" si="7"/>
        <v>9387720.0000000019</v>
      </c>
      <c r="U36" s="22">
        <f t="shared" si="8"/>
        <v>29571318</v>
      </c>
    </row>
    <row r="37" spans="1:90" x14ac:dyDescent="0.45">
      <c r="A37" s="15" t="s">
        <v>30</v>
      </c>
      <c r="B37" s="28">
        <f>SUM(B30:B36)</f>
        <v>212216</v>
      </c>
      <c r="C37" s="28"/>
      <c r="D37" s="2"/>
      <c r="E37" s="21">
        <f t="shared" ref="E37:T37" si="12">SUM(E30:E36)</f>
        <v>60221520</v>
      </c>
      <c r="F37" s="21">
        <f t="shared" si="12"/>
        <v>7115280</v>
      </c>
      <c r="G37" s="21">
        <f t="shared" si="12"/>
        <v>12849935.999999998</v>
      </c>
      <c r="H37" s="21">
        <f t="shared" si="12"/>
        <v>10036920</v>
      </c>
      <c r="I37" s="21">
        <f>SUM(I30:I36)</f>
        <v>11318100</v>
      </c>
      <c r="J37" s="21">
        <f t="shared" si="12"/>
        <v>101541756</v>
      </c>
      <c r="K37" s="21">
        <f t="shared" si="12"/>
        <v>84463200</v>
      </c>
      <c r="L37" s="21">
        <f t="shared" si="12"/>
        <v>11418300</v>
      </c>
      <c r="M37" s="21">
        <f t="shared" si="12"/>
        <v>12838100</v>
      </c>
      <c r="N37" s="21">
        <f t="shared" si="12"/>
        <v>108719600</v>
      </c>
      <c r="O37" s="21">
        <f t="shared" si="12"/>
        <v>23595360</v>
      </c>
      <c r="P37" s="21">
        <f t="shared" si="12"/>
        <v>16962120</v>
      </c>
      <c r="Q37" s="21">
        <f t="shared" si="12"/>
        <v>12838280</v>
      </c>
      <c r="R37" s="21">
        <f t="shared" si="12"/>
        <v>27272520</v>
      </c>
      <c r="S37" s="21">
        <f t="shared" si="12"/>
        <v>19811880</v>
      </c>
      <c r="T37" s="21">
        <f t="shared" si="12"/>
        <v>100480160</v>
      </c>
      <c r="U37" s="22">
        <f t="shared" si="8"/>
        <v>310741516</v>
      </c>
    </row>
    <row r="38" spans="1:90" x14ac:dyDescent="0.45">
      <c r="A38" s="14">
        <v>2016</v>
      </c>
      <c r="B38" s="7">
        <v>42350</v>
      </c>
      <c r="C38" s="1" t="s">
        <v>47</v>
      </c>
      <c r="D38" s="1" t="s">
        <v>16</v>
      </c>
      <c r="E38" s="5"/>
      <c r="F38" s="5"/>
      <c r="G38" s="5"/>
      <c r="H38" s="5"/>
      <c r="I38" s="5">
        <f>$M6 * (B38*B8)</f>
        <v>2541000</v>
      </c>
      <c r="J38" s="21">
        <f>SUM(E38:I38)</f>
        <v>2541000</v>
      </c>
      <c r="K38" s="5">
        <f>$E6 * (B38*B9)</f>
        <v>19057500</v>
      </c>
      <c r="L38" s="5"/>
      <c r="M38" s="5"/>
      <c r="N38" s="21">
        <f>SUM(K38:M38)</f>
        <v>19057500</v>
      </c>
      <c r="O38" s="5"/>
      <c r="P38" s="5"/>
      <c r="Q38" s="5"/>
      <c r="R38" s="5"/>
      <c r="S38" s="5">
        <f>$H6 * (B38*B10)</f>
        <v>5082000</v>
      </c>
      <c r="T38" s="21">
        <f>SUM(O38:S38)</f>
        <v>5082000</v>
      </c>
      <c r="U38" s="22">
        <f>SUM(J38+N38+T38)</f>
        <v>26680500</v>
      </c>
    </row>
    <row r="39" spans="1:90" x14ac:dyDescent="0.45">
      <c r="A39" s="14"/>
      <c r="B39" s="7">
        <v>36189</v>
      </c>
      <c r="C39" s="1" t="s">
        <v>56</v>
      </c>
      <c r="D39" s="1" t="s">
        <v>17</v>
      </c>
      <c r="E39" s="5"/>
      <c r="F39" s="5"/>
      <c r="G39" s="5">
        <f>$K6 * (B39*B8)</f>
        <v>9553895.9999999981</v>
      </c>
      <c r="H39" s="5"/>
      <c r="I39" s="5">
        <f>$M6 * (B39*B8)</f>
        <v>2171340</v>
      </c>
      <c r="J39" s="21">
        <f t="shared" ref="J39:J44" si="13">SUM(E39:I39)</f>
        <v>11725235.999999998</v>
      </c>
      <c r="K39" s="5">
        <f>$E6 * (B39*B9)</f>
        <v>16285050</v>
      </c>
      <c r="L39" s="5"/>
      <c r="M39" s="5"/>
      <c r="N39" s="21">
        <f t="shared" ref="N39:N44" si="14">SUM(K39:M39)</f>
        <v>16285050</v>
      </c>
      <c r="O39" s="5"/>
      <c r="P39" s="5">
        <f>$E6 * (B39*B10)</f>
        <v>13028040</v>
      </c>
      <c r="Q39" s="5"/>
      <c r="R39" s="5"/>
      <c r="S39" s="5">
        <f>$H6 * (B39*B10)</f>
        <v>4342680</v>
      </c>
      <c r="T39" s="21">
        <f t="shared" ref="T39:T44" si="15">SUM(O39:S39)</f>
        <v>17370720</v>
      </c>
      <c r="U39" s="22">
        <f t="shared" ref="U39:U44" si="16">SUM(J39+N39+T39)</f>
        <v>45381006</v>
      </c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</row>
    <row r="40" spans="1:90" x14ac:dyDescent="0.45">
      <c r="A40" s="14"/>
      <c r="B40" s="1">
        <v>33508</v>
      </c>
      <c r="C40" s="1" t="s">
        <v>54</v>
      </c>
      <c r="D40" s="1" t="s">
        <v>18</v>
      </c>
      <c r="E40" s="5">
        <f>$B6 * (B40*B8)</f>
        <v>24125760</v>
      </c>
      <c r="F40" s="5"/>
      <c r="G40" s="5"/>
      <c r="H40" s="5"/>
      <c r="I40" s="5">
        <f>$M6 * (B40*B8)</f>
        <v>2010480</v>
      </c>
      <c r="J40" s="21">
        <f t="shared" si="13"/>
        <v>26136240</v>
      </c>
      <c r="K40" s="5">
        <f>$E6 * (B40*B9)</f>
        <v>15078600</v>
      </c>
      <c r="L40" s="5"/>
      <c r="M40" s="5">
        <f>$K6 * (B40*B9)</f>
        <v>7371760</v>
      </c>
      <c r="N40" s="21">
        <f t="shared" si="14"/>
        <v>22450360</v>
      </c>
      <c r="O40" s="5"/>
      <c r="P40" s="5">
        <f>$E6 * (B40*B10)</f>
        <v>12062880</v>
      </c>
      <c r="Q40" s="5"/>
      <c r="R40" s="5">
        <f>$G6 * (B40*B10)</f>
        <v>14743520</v>
      </c>
      <c r="S40" s="5">
        <f>$H6 * (B40*B10)</f>
        <v>4020960</v>
      </c>
      <c r="T40" s="21">
        <f t="shared" si="15"/>
        <v>30827360</v>
      </c>
      <c r="U40" s="22">
        <f t="shared" si="16"/>
        <v>79413960</v>
      </c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</row>
    <row r="41" spans="1:90" x14ac:dyDescent="0.45">
      <c r="A41" s="14"/>
      <c r="B41" s="1">
        <v>21644</v>
      </c>
      <c r="C41" s="1" t="s">
        <v>58</v>
      </c>
      <c r="D41" s="1" t="s">
        <v>19</v>
      </c>
      <c r="E41" s="5"/>
      <c r="F41" s="5">
        <f>$C6 * (B41*B8)</f>
        <v>2597280</v>
      </c>
      <c r="G41" s="5"/>
      <c r="H41" s="5">
        <f>$L6 * (B41*B8)</f>
        <v>2597280</v>
      </c>
      <c r="I41" s="5">
        <f>$M6 * (B41*B8)</f>
        <v>1298640</v>
      </c>
      <c r="J41" s="21">
        <f t="shared" si="13"/>
        <v>6493200</v>
      </c>
      <c r="K41" s="5">
        <f>$E6 * (B41*B9)</f>
        <v>9739800</v>
      </c>
      <c r="L41" s="5">
        <f>$J6 * (B41*B9)</f>
        <v>2921940</v>
      </c>
      <c r="M41" s="5"/>
      <c r="N41" s="21">
        <f t="shared" si="14"/>
        <v>12661740</v>
      </c>
      <c r="O41" s="5"/>
      <c r="P41" s="5">
        <f>$E6 * (B41*B10)</f>
        <v>7791840</v>
      </c>
      <c r="Q41" s="5"/>
      <c r="R41" s="5"/>
      <c r="S41" s="5"/>
      <c r="T41" s="21">
        <f t="shared" si="15"/>
        <v>7791840</v>
      </c>
      <c r="U41" s="22">
        <f t="shared" si="16"/>
        <v>26946780</v>
      </c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</row>
    <row r="42" spans="1:90" x14ac:dyDescent="0.45">
      <c r="A42" s="14"/>
      <c r="B42" s="1">
        <v>22911</v>
      </c>
      <c r="C42" s="1" t="s">
        <v>57</v>
      </c>
      <c r="D42" s="1" t="s">
        <v>20</v>
      </c>
      <c r="E42" s="5"/>
      <c r="F42" s="5">
        <f>$C6 * (B42*B8)</f>
        <v>2749320</v>
      </c>
      <c r="G42" s="5"/>
      <c r="H42" s="5"/>
      <c r="I42" s="5">
        <f>$M6 * (B42*B8)</f>
        <v>1374660</v>
      </c>
      <c r="J42" s="21">
        <f>SUM(E42:I42)</f>
        <v>4123980</v>
      </c>
      <c r="K42" s="5">
        <f>$E6 * (B42*B9)</f>
        <v>10309950</v>
      </c>
      <c r="L42" s="5"/>
      <c r="M42" s="5"/>
      <c r="N42" s="21">
        <f>SUM(K42:M42)</f>
        <v>10309950</v>
      </c>
      <c r="O42" s="5">
        <f>$A6 * (B42*B10)</f>
        <v>5498640</v>
      </c>
      <c r="P42" s="5"/>
      <c r="Q42" s="5">
        <f>$F6 * (B42*B10)</f>
        <v>6415080</v>
      </c>
      <c r="R42" s="5"/>
      <c r="S42" s="5"/>
      <c r="T42" s="21">
        <f>SUM(O42:S42)</f>
        <v>11913720</v>
      </c>
      <c r="U42" s="22">
        <f t="shared" si="16"/>
        <v>26347650</v>
      </c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</row>
    <row r="43" spans="1:90" x14ac:dyDescent="0.45">
      <c r="A43" s="14"/>
      <c r="B43" s="1">
        <v>24191</v>
      </c>
      <c r="C43" s="1" t="s">
        <v>59</v>
      </c>
      <c r="D43" s="1" t="s">
        <v>21</v>
      </c>
      <c r="E43" s="5">
        <f>$B6 * (B43*B8)</f>
        <v>17417520</v>
      </c>
      <c r="F43" s="5"/>
      <c r="G43" s="5"/>
      <c r="H43" s="5"/>
      <c r="I43" s="5">
        <f>$M6 * (B43*B8)</f>
        <v>1451460</v>
      </c>
      <c r="J43" s="21">
        <f t="shared" si="13"/>
        <v>18868980</v>
      </c>
      <c r="K43" s="5">
        <f>$E6 * (B43*B9)</f>
        <v>10885950</v>
      </c>
      <c r="L43" s="5">
        <f>$J6 * (B43*B9)</f>
        <v>3265785</v>
      </c>
      <c r="M43" s="5"/>
      <c r="N43" s="21">
        <f t="shared" si="14"/>
        <v>14151735</v>
      </c>
      <c r="O43" s="5"/>
      <c r="P43" s="5"/>
      <c r="Q43" s="5"/>
      <c r="R43" s="5">
        <f>$G6 * (B43*B10)</f>
        <v>10644040</v>
      </c>
      <c r="S43" s="5"/>
      <c r="T43" s="21">
        <f t="shared" si="15"/>
        <v>10644040</v>
      </c>
      <c r="U43" s="22">
        <f t="shared" si="16"/>
        <v>43664755</v>
      </c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</row>
    <row r="44" spans="1:90" x14ac:dyDescent="0.45">
      <c r="A44" s="14"/>
      <c r="B44" s="1">
        <v>25412</v>
      </c>
      <c r="C44" s="1" t="s">
        <v>60</v>
      </c>
      <c r="D44" s="1" t="s">
        <v>22</v>
      </c>
      <c r="E44" s="5"/>
      <c r="F44" s="5"/>
      <c r="G44" s="5"/>
      <c r="H44" s="5"/>
      <c r="I44" s="5">
        <f>$M6 * (B44*B8)</f>
        <v>1524720</v>
      </c>
      <c r="J44" s="21">
        <f t="shared" si="13"/>
        <v>1524720</v>
      </c>
      <c r="K44" s="5">
        <f>$E6 * (B44*B9)</f>
        <v>11435400</v>
      </c>
      <c r="L44" s="5"/>
      <c r="M44" s="5"/>
      <c r="N44" s="21">
        <f t="shared" si="14"/>
        <v>11435400</v>
      </c>
      <c r="O44" s="5"/>
      <c r="P44" s="5">
        <f>$E6 * (B44*B10)</f>
        <v>9148320.0000000019</v>
      </c>
      <c r="Q44" s="5"/>
      <c r="R44" s="5"/>
      <c r="S44" s="5">
        <f>$H6 * (B44*B10)</f>
        <v>3049440.0000000005</v>
      </c>
      <c r="T44" s="21">
        <f t="shared" si="15"/>
        <v>12197760.000000002</v>
      </c>
      <c r="U44" s="22">
        <f t="shared" si="16"/>
        <v>25157880</v>
      </c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</row>
    <row r="45" spans="1:90" s="2" customFormat="1" x14ac:dyDescent="0.45">
      <c r="A45" s="15" t="s">
        <v>40</v>
      </c>
      <c r="B45" s="28">
        <f>SUM(B38:B44)</f>
        <v>206205</v>
      </c>
      <c r="C45" s="28"/>
      <c r="E45" s="21">
        <f t="shared" ref="E45:O45" si="17">SUM(E38:E44)</f>
        <v>41543280</v>
      </c>
      <c r="F45" s="21">
        <f t="shared" si="17"/>
        <v>5346600</v>
      </c>
      <c r="G45" s="21">
        <f t="shared" si="17"/>
        <v>9553895.9999999981</v>
      </c>
      <c r="H45" s="21">
        <f t="shared" si="17"/>
        <v>2597280</v>
      </c>
      <c r="I45" s="21">
        <f t="shared" si="17"/>
        <v>12372300</v>
      </c>
      <c r="J45" s="21">
        <f t="shared" si="17"/>
        <v>71413356</v>
      </c>
      <c r="K45" s="21">
        <f t="shared" si="17"/>
        <v>92792250</v>
      </c>
      <c r="L45" s="21">
        <f t="shared" si="17"/>
        <v>6187725</v>
      </c>
      <c r="M45" s="21">
        <f t="shared" si="17"/>
        <v>7371760</v>
      </c>
      <c r="N45" s="21">
        <f t="shared" si="17"/>
        <v>106351735</v>
      </c>
      <c r="O45" s="21">
        <f t="shared" si="17"/>
        <v>5498640</v>
      </c>
      <c r="P45" s="21">
        <f t="shared" ref="P45:S45" si="18">SUM(P38:P44)</f>
        <v>42031080</v>
      </c>
      <c r="Q45" s="21">
        <f>SUM(Q38:Q44)</f>
        <v>6415080</v>
      </c>
      <c r="R45" s="21">
        <f t="shared" si="18"/>
        <v>25387560</v>
      </c>
      <c r="S45" s="21">
        <f t="shared" si="18"/>
        <v>16495080</v>
      </c>
      <c r="T45" s="21">
        <f>SUM(T38:T44)</f>
        <v>95827440</v>
      </c>
      <c r="U45" s="22">
        <f>SUM(U38:U44)</f>
        <v>273592531</v>
      </c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</row>
    <row r="46" spans="1:90" x14ac:dyDescent="0.45">
      <c r="A46" s="14">
        <v>2015</v>
      </c>
      <c r="B46" s="1">
        <v>40453</v>
      </c>
      <c r="C46" s="1" t="s">
        <v>43</v>
      </c>
      <c r="D46" s="1" t="s">
        <v>16</v>
      </c>
      <c r="E46" s="5"/>
      <c r="F46" s="5"/>
      <c r="G46" s="5"/>
      <c r="H46" s="5"/>
      <c r="I46" s="5">
        <f>$M6 * (B46*B8)</f>
        <v>2427180</v>
      </c>
      <c r="J46" s="21">
        <f t="shared" ref="J46:J52" si="19">SUM(E46:I46)</f>
        <v>2427180</v>
      </c>
      <c r="K46" s="5">
        <f>$E6 * (B46*B9)</f>
        <v>18203850</v>
      </c>
      <c r="L46" s="5"/>
      <c r="M46" s="5"/>
      <c r="N46" s="21">
        <f>SUM(K46:M46)</f>
        <v>18203850</v>
      </c>
      <c r="O46" s="5"/>
      <c r="P46" s="5"/>
      <c r="Q46" s="5">
        <f>$F6 * (B46*B10)</f>
        <v>11326840</v>
      </c>
      <c r="R46" s="5"/>
      <c r="S46" s="5"/>
      <c r="T46" s="21">
        <f>SUM(O46:S46)</f>
        <v>11326840</v>
      </c>
      <c r="U46" s="22">
        <f>SUM(J46+N46+T46)</f>
        <v>31957870</v>
      </c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</row>
    <row r="47" spans="1:90" x14ac:dyDescent="0.45">
      <c r="A47" s="1"/>
      <c r="B47" s="1">
        <v>34008</v>
      </c>
      <c r="C47" s="1" t="s">
        <v>44</v>
      </c>
      <c r="D47" s="1" t="s">
        <v>17</v>
      </c>
      <c r="E47" s="5"/>
      <c r="F47" s="5"/>
      <c r="G47" s="5"/>
      <c r="H47" s="5"/>
      <c r="I47" s="5">
        <f>$M6 * (B47*B8)</f>
        <v>2040480</v>
      </c>
      <c r="J47" s="21">
        <f t="shared" si="19"/>
        <v>2040480</v>
      </c>
      <c r="K47" s="5">
        <f>$E6 * (B47*B9)</f>
        <v>15303600</v>
      </c>
      <c r="L47" s="5">
        <f>$J6 * (B47*B9)</f>
        <v>4591080</v>
      </c>
      <c r="M47" s="5"/>
      <c r="N47" s="21">
        <f t="shared" ref="N47:N52" si="20">SUM(K47:M47)</f>
        <v>19894680</v>
      </c>
      <c r="O47" s="5"/>
      <c r="P47" s="5">
        <f>$E6 * (B47*B10)</f>
        <v>12242880</v>
      </c>
      <c r="Q47" s="5">
        <f>$F6 * (B47*B10)</f>
        <v>9522240</v>
      </c>
      <c r="R47" s="5"/>
      <c r="S47" s="5">
        <f>$H6 * (B47*B9)</f>
        <v>5101200</v>
      </c>
      <c r="T47" s="21">
        <f t="shared" ref="T47:T52" si="21">SUM(O47:S47)</f>
        <v>26866320</v>
      </c>
      <c r="U47" s="22">
        <f t="shared" ref="U47:U52" si="22">SUM(J47+N47+T47)</f>
        <v>48801480</v>
      </c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</row>
    <row r="48" spans="1:90" x14ac:dyDescent="0.45">
      <c r="A48" s="1"/>
      <c r="B48" s="1">
        <v>31395</v>
      </c>
      <c r="C48" s="1" t="s">
        <v>51</v>
      </c>
      <c r="D48" s="1" t="s">
        <v>18</v>
      </c>
      <c r="E48" s="5">
        <f>$M6 * (B48*B8)</f>
        <v>1883700</v>
      </c>
      <c r="F48" s="5"/>
      <c r="G48" s="5"/>
      <c r="H48" s="5">
        <f>$L6 * (B48*B8)</f>
        <v>3767400</v>
      </c>
      <c r="I48" s="5">
        <f>$M6 * (B48*B8)</f>
        <v>1883700</v>
      </c>
      <c r="J48" s="21">
        <f t="shared" si="19"/>
        <v>7534800</v>
      </c>
      <c r="K48" s="5">
        <f>$E6 * (B48*B9)</f>
        <v>14127750</v>
      </c>
      <c r="L48" s="5"/>
      <c r="M48" s="5"/>
      <c r="N48" s="21">
        <f t="shared" si="20"/>
        <v>14127750</v>
      </c>
      <c r="O48" s="5">
        <f>$A6 * (B48*B10)</f>
        <v>7534800</v>
      </c>
      <c r="P48" s="5"/>
      <c r="Q48" s="5"/>
      <c r="R48" s="5">
        <f>$G6 * (B48*B10)</f>
        <v>13813800</v>
      </c>
      <c r="S48" s="5"/>
      <c r="T48" s="21">
        <f t="shared" si="21"/>
        <v>21348600</v>
      </c>
      <c r="U48" s="22">
        <f t="shared" si="22"/>
        <v>43011150</v>
      </c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</row>
    <row r="49" spans="1:90" x14ac:dyDescent="0.45">
      <c r="A49" s="1"/>
      <c r="B49" s="1">
        <v>21069</v>
      </c>
      <c r="C49" s="1" t="s">
        <v>52</v>
      </c>
      <c r="D49" s="1" t="s">
        <v>19</v>
      </c>
      <c r="E49" s="5"/>
      <c r="F49" s="5">
        <f>$C6 * (B49*B8)</f>
        <v>2528280</v>
      </c>
      <c r="G49" s="5"/>
      <c r="H49" s="5">
        <f>$L6 * (B49*B8)</f>
        <v>2528280</v>
      </c>
      <c r="I49" s="5">
        <f>$M6 * (B49*B8)</f>
        <v>1264140</v>
      </c>
      <c r="J49" s="21">
        <f t="shared" si="19"/>
        <v>6320700</v>
      </c>
      <c r="K49" s="5">
        <f>$E6 * (B49*B9)</f>
        <v>9481050</v>
      </c>
      <c r="L49" s="5"/>
      <c r="M49" s="5">
        <f>$K6 * (B49*B9)</f>
        <v>4635180</v>
      </c>
      <c r="N49" s="21">
        <f t="shared" si="20"/>
        <v>14116230</v>
      </c>
      <c r="O49" s="5"/>
      <c r="P49" s="5">
        <f>$E6 * (B49*B10)</f>
        <v>7584840</v>
      </c>
      <c r="Q49" s="5"/>
      <c r="R49" s="5">
        <f>$G6 * (B49*B10)</f>
        <v>9270360</v>
      </c>
      <c r="S49" s="5"/>
      <c r="T49" s="21">
        <f t="shared" si="21"/>
        <v>16855200</v>
      </c>
      <c r="U49" s="22">
        <f t="shared" si="22"/>
        <v>37292130</v>
      </c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</row>
    <row r="50" spans="1:90" x14ac:dyDescent="0.45">
      <c r="A50" s="14"/>
      <c r="B50" s="1">
        <v>23049</v>
      </c>
      <c r="C50" s="1" t="s">
        <v>46</v>
      </c>
      <c r="D50" s="1" t="s">
        <v>20</v>
      </c>
      <c r="E50" s="5"/>
      <c r="F50" s="5"/>
      <c r="G50" s="5">
        <f>$K6 * (B50*B8)</f>
        <v>6084936</v>
      </c>
      <c r="H50" s="5"/>
      <c r="I50" s="5">
        <f>$M6 * (B50*B8)</f>
        <v>1382940</v>
      </c>
      <c r="J50" s="21">
        <f t="shared" si="19"/>
        <v>7467876</v>
      </c>
      <c r="K50" s="5">
        <f>$E6 * (B50*B9)</f>
        <v>10372050</v>
      </c>
      <c r="L50" s="5">
        <f>$J6 * (B50*B9)</f>
        <v>3111615</v>
      </c>
      <c r="M50" s="5"/>
      <c r="N50" s="21">
        <f t="shared" si="20"/>
        <v>13483665</v>
      </c>
      <c r="O50" s="5"/>
      <c r="P50" s="5"/>
      <c r="Q50" s="5"/>
      <c r="R50" s="5"/>
      <c r="S50" s="5"/>
      <c r="T50" s="21">
        <f t="shared" si="21"/>
        <v>0</v>
      </c>
      <c r="U50" s="22">
        <f t="shared" si="22"/>
        <v>20951541</v>
      </c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</row>
    <row r="51" spans="1:90" x14ac:dyDescent="0.45">
      <c r="A51" s="14"/>
      <c r="B51" s="1">
        <v>22879</v>
      </c>
      <c r="C51" s="1" t="s">
        <v>45</v>
      </c>
      <c r="D51" s="1" t="s">
        <v>21</v>
      </c>
      <c r="E51" s="5">
        <f>$M6 * (B51*B8)</f>
        <v>1372740</v>
      </c>
      <c r="F51" s="5"/>
      <c r="G51" s="5">
        <f>$K6 * (B51*B8)</f>
        <v>6040056</v>
      </c>
      <c r="H51" s="5"/>
      <c r="I51" s="5">
        <f>$M6 * (B51*B8)</f>
        <v>1372740</v>
      </c>
      <c r="J51" s="21">
        <f t="shared" si="19"/>
        <v>8785536</v>
      </c>
      <c r="K51" s="5">
        <f>$E6 * (B51*B9)</f>
        <v>10295550</v>
      </c>
      <c r="L51" s="5"/>
      <c r="M51" s="5">
        <f>$K6 * (B51*B9)</f>
        <v>5033380</v>
      </c>
      <c r="N51" s="21">
        <f t="shared" si="20"/>
        <v>15328930</v>
      </c>
      <c r="O51" s="5">
        <f>$A6 * (B51*B10)</f>
        <v>5490960</v>
      </c>
      <c r="P51" s="5"/>
      <c r="Q51" s="5">
        <f>$F6 * (B51*B10)</f>
        <v>6406120</v>
      </c>
      <c r="R51" s="5"/>
      <c r="S51" s="5">
        <f>$H6 * (B51*B10)</f>
        <v>2745480</v>
      </c>
      <c r="T51" s="21">
        <f t="shared" si="21"/>
        <v>14642560</v>
      </c>
      <c r="U51" s="22">
        <f t="shared" si="22"/>
        <v>38757026</v>
      </c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</row>
    <row r="52" spans="1:90" x14ac:dyDescent="0.45">
      <c r="A52" s="14"/>
      <c r="B52" s="1">
        <v>23515</v>
      </c>
      <c r="C52" s="1" t="s">
        <v>55</v>
      </c>
      <c r="D52" s="1" t="s">
        <v>22</v>
      </c>
      <c r="E52" s="5"/>
      <c r="F52" s="5">
        <f>$C6 * (B52*B8)</f>
        <v>2821800</v>
      </c>
      <c r="G52" s="5"/>
      <c r="H52" s="5"/>
      <c r="I52" s="5">
        <f>$M6 * (B52*B8)</f>
        <v>1410900</v>
      </c>
      <c r="J52" s="21">
        <f t="shared" si="19"/>
        <v>4232700</v>
      </c>
      <c r="K52" s="5">
        <f>$E6 * (B52*B9)</f>
        <v>10581750</v>
      </c>
      <c r="L52" s="5"/>
      <c r="M52" s="5"/>
      <c r="N52" s="21">
        <f t="shared" si="20"/>
        <v>10581750</v>
      </c>
      <c r="O52" s="5"/>
      <c r="P52" s="5"/>
      <c r="Q52" s="5">
        <f>$F6 * (B52*B10)</f>
        <v>6584200</v>
      </c>
      <c r="R52" s="5"/>
      <c r="S52" s="5"/>
      <c r="T52" s="21">
        <f t="shared" si="21"/>
        <v>6584200</v>
      </c>
      <c r="U52" s="22">
        <f t="shared" si="22"/>
        <v>21398650</v>
      </c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</row>
    <row r="53" spans="1:90" s="2" customFormat="1" x14ac:dyDescent="0.45">
      <c r="A53" s="15" t="s">
        <v>39</v>
      </c>
      <c r="B53" s="29">
        <f>SUM(B46:B52)</f>
        <v>196368</v>
      </c>
      <c r="C53" s="29"/>
      <c r="E53" s="21">
        <f>SUM(E46:E52)</f>
        <v>3256440</v>
      </c>
      <c r="F53" s="21">
        <f t="shared" ref="F53:H53" si="23">SUM(F46:F52)</f>
        <v>5350080</v>
      </c>
      <c r="G53" s="21">
        <f t="shared" si="23"/>
        <v>12124992</v>
      </c>
      <c r="H53" s="21">
        <f t="shared" si="23"/>
        <v>6295680</v>
      </c>
      <c r="I53" s="21">
        <f t="shared" ref="I53:O53" si="24">SUM(I46:I52)</f>
        <v>11782080</v>
      </c>
      <c r="J53" s="21">
        <f t="shared" si="24"/>
        <v>38809272</v>
      </c>
      <c r="K53" s="21">
        <f t="shared" si="24"/>
        <v>88365600</v>
      </c>
      <c r="L53" s="21">
        <f t="shared" si="24"/>
        <v>7702695</v>
      </c>
      <c r="M53" s="21">
        <f t="shared" si="24"/>
        <v>9668560</v>
      </c>
      <c r="N53" s="21">
        <f t="shared" si="24"/>
        <v>105736855</v>
      </c>
      <c r="O53" s="21">
        <f t="shared" si="24"/>
        <v>13025760</v>
      </c>
      <c r="P53" s="21">
        <f t="shared" ref="P53:S53" si="25">SUM(P46:P52)</f>
        <v>19827720</v>
      </c>
      <c r="Q53" s="21">
        <f t="shared" si="25"/>
        <v>33839400</v>
      </c>
      <c r="R53" s="21">
        <f t="shared" si="25"/>
        <v>23084160</v>
      </c>
      <c r="S53" s="21">
        <f>SUM(S46:S52)</f>
        <v>7846680</v>
      </c>
      <c r="T53" s="21">
        <f>SUM(T46:T52)</f>
        <v>97623720</v>
      </c>
      <c r="U53" s="22">
        <f>SUM(J53+N53+T53)</f>
        <v>242169847</v>
      </c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</row>
    <row r="54" spans="1:90" x14ac:dyDescent="0.45">
      <c r="A54" s="16" t="s">
        <v>10</v>
      </c>
      <c r="B54" s="6">
        <f>B21+B29+B37+B45+B53</f>
        <v>1058515</v>
      </c>
      <c r="C54" s="6"/>
      <c r="D54" s="3"/>
      <c r="E54" s="22">
        <f>SUM(E21+E29+E37+E45+E53)</f>
        <v>182146680</v>
      </c>
      <c r="F54" s="22">
        <f>SUM(F21+F29+F37+F45+F53)</f>
        <v>39594840</v>
      </c>
      <c r="G54" s="22">
        <f>SUM(G21+G29+G37+G45+G53)</f>
        <v>57158904</v>
      </c>
      <c r="H54" s="22">
        <f>SUM(H21+H29+H37+H45+H53)</f>
        <v>32157120</v>
      </c>
      <c r="I54" s="22">
        <f>SUM(I21+I29+I37+I45+I53)</f>
        <v>54539460</v>
      </c>
      <c r="J54" s="22">
        <f>SUM(J37+J29+J21+J45+J53)</f>
        <v>365597004</v>
      </c>
      <c r="K54" s="22">
        <f>K21+K29+K37+K45+K53</f>
        <v>326717550</v>
      </c>
      <c r="L54" s="22">
        <f>L21+L29+L37+L45+L53</f>
        <v>70157205</v>
      </c>
      <c r="M54" s="22">
        <f>M21+M29+M37+M45+M53</f>
        <v>60230500</v>
      </c>
      <c r="N54" s="22">
        <f>N21+N29+N37+N45+N53</f>
        <v>457105255</v>
      </c>
      <c r="O54" s="22">
        <f>SUM(O21+O29+O37+O45+O53)</f>
        <v>74200320</v>
      </c>
      <c r="P54" s="22">
        <f t="shared" ref="P54:S54" si="26">SUM(P21+P29+P37+P45+P53)</f>
        <v>151408800</v>
      </c>
      <c r="Q54" s="22">
        <f t="shared" si="26"/>
        <v>92856960</v>
      </c>
      <c r="R54" s="22">
        <f t="shared" si="26"/>
        <v>122429560</v>
      </c>
      <c r="S54" s="22">
        <f>SUM(S21+S29+S37+S45+S53)</f>
        <v>71745360</v>
      </c>
      <c r="T54" s="22">
        <f>SUM(T21+T29+T37+T45+T53)</f>
        <v>512641000</v>
      </c>
      <c r="U54" s="27">
        <f>SUM(U37+U29+U21+U45+U53)</f>
        <v>1204050139</v>
      </c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</row>
    <row r="55" spans="1:90" x14ac:dyDescent="0.45"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</row>
    <row r="56" spans="1:90" x14ac:dyDescent="0.45">
      <c r="V56" s="17"/>
      <c r="W56" s="17"/>
      <c r="X56" s="17"/>
      <c r="Y56" s="17"/>
      <c r="Z56" s="17"/>
    </row>
    <row r="57" spans="1:90" x14ac:dyDescent="0.45">
      <c r="B57" t="s">
        <v>36</v>
      </c>
    </row>
    <row r="58" spans="1:90" x14ac:dyDescent="0.45">
      <c r="B58" t="s">
        <v>37</v>
      </c>
    </row>
    <row r="61" spans="1:90" x14ac:dyDescent="0.45">
      <c r="F61" s="5"/>
      <c r="G61" s="5"/>
      <c r="H61" s="5"/>
    </row>
    <row r="63" spans="1:90" x14ac:dyDescent="0.45">
      <c r="F63" s="5"/>
      <c r="G63" s="5"/>
      <c r="H63" s="5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Szucs</dc:creator>
  <cp:lastModifiedBy>Monika Szucs</cp:lastModifiedBy>
  <dcterms:created xsi:type="dcterms:W3CDTF">2022-03-12T00:41:25Z</dcterms:created>
  <dcterms:modified xsi:type="dcterms:W3CDTF">2022-03-30T18:27:18Z</dcterms:modified>
</cp:coreProperties>
</file>