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<sst xmlns="http://schemas.openxmlformats.org/spreadsheetml/2006/main" count="7784" uniqueCount="1015">
  <si>
    <t>File opened</t>
  </si>
  <si>
    <t>2023-09-10 10:39:13</t>
  </si>
  <si>
    <t>Console s/n</t>
  </si>
  <si>
    <t>68C-702926</t>
  </si>
  <si>
    <t>Console ver</t>
  </si>
  <si>
    <t>Bluestem v.2.1.08</t>
  </si>
  <si>
    <t>Scripts ver</t>
  </si>
  <si>
    <t>2022.05  2.1.08, Aug 2022</t>
  </si>
  <si>
    <t>Head s/n</t>
  </si>
  <si>
    <t>68H-412916</t>
  </si>
  <si>
    <t>Head ver</t>
  </si>
  <si>
    <t>1.4.22</t>
  </si>
  <si>
    <t>Head cal</t>
  </si>
  <si>
    <t>{"oxygen": "21", "co2azero": "1.01711", "co2aspan1": "1.00161", "co2aspan2": "-0.039575", "co2aspan2a": "0.293526", "co2aspan2b": "0.290588", "co2aspanconc1": "2473", "co2aspanconc2": "301.4", "co2bzero": "1.00835", "co2bspan1": "1.00185", "co2bspan2": "-0.0412378", "co2bspan2a": "0.293842", "co2bspan2b": "0.290826", "co2bspanconc1": "2473", "co2bspanconc2": "301.4", "h2oazero": "1.08913", "h2oaspan1": "0.999576", "h2oaspan2": "0", "h2oaspan2a": "0.0691885", "h2oaspan2b": "0.0691591", "h2oaspanconc1": "11.66", "h2oaspanconc2": "0", "h2obzero": "1.08104",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</si>
  <si>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CO2 rangematch</t>
  </si>
  <si>
    <t>Sun Sep 10 10:16</t>
  </si>
  <si>
    <t>H2O rangematch</t>
  </si>
  <si>
    <t>Sun Sep 10 10:23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</si>
  <si>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</si>
  <si>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</si>
  <si>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</si>
  <si>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</si>
  <si>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</si>
  <si>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</si>
  <si>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</si>
  <si>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</si>
  <si>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</si>
  <si>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10:39:13</t>
  </si>
  <si>
    <t>Stability Definition:	ΔCO2 (Meas2): Slp&lt;0.1 Per=20	ΔH2O (Meas2): Slp&lt;0.5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</si>
  <si>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</si>
  <si>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</si>
  <si>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</si>
  <si>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</si>
  <si>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</si>
  <si>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</si>
  <si>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</si>
  <si>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</si>
  <si>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</si>
  <si>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</si>
  <si>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</si>
  <si>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</si>
  <si>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</si>
  <si>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</si>
  <si>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</si>
  <si>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</si>
  <si>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</si>
  <si>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yadi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</si>
  <si>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</si>
  <si>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</si>
  <si>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</si>
  <si>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</si>
  <si>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</si>
  <si>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</si>
  <si>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</si>
  <si>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</si>
  <si>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</si>
  <si>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</si>
  <si>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</si>
  <si>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</si>
  <si>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</si>
  <si>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</si>
  <si>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</si>
  <si>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</si>
  <si>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</si>
  <si>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</si>
  <si>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</si>
  <si>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</si>
  <si>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</si>
  <si>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</si>
  <si>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</si>
  <si>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</si>
  <si>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</si>
  <si>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</si>
  <si>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</si>
  <si>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</si>
  <si>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</si>
  <si>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</si>
  <si>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</si>
  <si>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</si>
  <si>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</si>
  <si>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</si>
  <si>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</si>
  <si>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</si>
  <si>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2.38904 192.752 369.095 632.277 867.302 1064.39 1246.84 1390.57</t>
  </si>
  <si>
    <t>Fs_true</t>
  </si>
  <si>
    <t>1.87087 218.892 385.871 609.958 801.052 1004.05 1200.86 1401.04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</si>
  <si>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</si>
  <si>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</si>
  <si>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</si>
  <si>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</si>
  <si>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</si>
  <si>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</si>
  <si>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</si>
  <si>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</si>
  <si>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</si>
  <si>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</si>
  <si>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</si>
  <si>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</si>
  <si>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</si>
  <si>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</si>
  <si>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</si>
  <si>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</si>
  <si>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</si>
  <si>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</si>
  <si>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</si>
  <si>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</si>
  <si>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</si>
  <si>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</si>
  <si>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</si>
  <si>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</si>
  <si>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</si>
  <si>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</si>
  <si>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</si>
  <si>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</si>
  <si>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</si>
  <si>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</si>
  <si>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</si>
  <si>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</si>
  <si>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</si>
  <si>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</si>
  <si>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</si>
  <si>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</si>
  <si>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</si>
  <si>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</si>
  <si>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</si>
  <si>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</si>
  <si>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</si>
  <si>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</si>
  <si>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</si>
  <si>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</si>
  <si>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</si>
  <si>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</si>
  <si>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</si>
  <si>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</si>
  <si>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</si>
  <si>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</si>
  <si>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</si>
  <si>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</si>
  <si>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</si>
  <si>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</si>
  <si>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</si>
  <si>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</si>
  <si>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</si>
  <si>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</si>
  <si>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</si>
  <si>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</si>
  <si>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</si>
  <si>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</si>
  <si>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</si>
  <si>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</si>
  <si>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</si>
  <si>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</si>
  <si>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</si>
  <si>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</si>
  <si>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</si>
  <si>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</si>
  <si>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</si>
  <si>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</si>
  <si>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</si>
  <si>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</si>
  <si>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</si>
  <si>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</si>
  <si>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</si>
  <si>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</si>
  <si>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</si>
  <si>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</si>
  <si>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</si>
  <si>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</si>
  <si>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</si>
  <si>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</si>
  <si>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</si>
  <si>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</si>
  <si>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</si>
  <si>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</si>
  <si>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</si>
  <si>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</si>
  <si>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</si>
  <si>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</si>
  <si>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</si>
  <si>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</si>
  <si>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</si>
  <si>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</si>
  <si>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</si>
  <si>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</si>
  <si>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</si>
  <si>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</si>
  <si>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</si>
  <si>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</si>
  <si>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</si>
  <si>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</si>
  <si>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</si>
  <si>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</si>
  <si>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</si>
  <si>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</si>
  <si>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</si>
  <si>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</si>
  <si>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</si>
  <si>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</si>
  <si>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</si>
  <si>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</si>
  <si>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</si>
  <si>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</si>
  <si>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</si>
  <si>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</si>
  <si>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</si>
  <si>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</si>
  <si>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</si>
  <si>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</si>
  <si>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</si>
  <si>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</si>
  <si>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</si>
  <si>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</si>
  <si>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</si>
  <si>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</si>
  <si>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</si>
  <si>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</si>
  <si>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</si>
  <si>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</si>
  <si>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</si>
  <si>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</si>
  <si>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</si>
  <si>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</si>
  <si>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</si>
  <si>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</si>
  <si>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</si>
  <si>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</si>
  <si>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</si>
  <si>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</si>
  <si>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</si>
  <si>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</si>
  <si>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</si>
  <si>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</si>
  <si>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</si>
  <si>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</si>
  <si>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</si>
  <si>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</si>
  <si>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</si>
  <si>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</si>
  <si>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</si>
  <si>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</si>
  <si>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</si>
  <si>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</si>
  <si>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</si>
  <si>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</si>
  <si>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</si>
  <si>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</si>
  <si>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</si>
  <si>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</si>
  <si>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</si>
  <si>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</si>
  <si>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</si>
  <si>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</si>
  <si>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</si>
  <si>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</si>
  <si>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</si>
  <si>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</si>
  <si>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</si>
  <si>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</si>
  <si>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</si>
  <si>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</si>
  <si>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</si>
  <si>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</si>
  <si>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</si>
  <si>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</si>
  <si>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</si>
  <si>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</si>
  <si>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</si>
  <si>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</si>
  <si>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</si>
  <si>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</si>
  <si>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</si>
  <si>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</si>
  <si>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</si>
  <si>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</si>
  <si>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</si>
  <si>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</si>
  <si>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</si>
  <si>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</si>
  <si>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</si>
  <si>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</si>
  <si>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</si>
  <si>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</si>
  <si>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</si>
  <si>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</si>
  <si>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</si>
  <si>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</si>
  <si>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</si>
  <si>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</si>
  <si>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</si>
  <si>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</si>
  <si>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</si>
  <si>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</si>
  <si>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</si>
  <si>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</si>
  <si>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</si>
  <si>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</si>
  <si>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</si>
  <si>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</si>
  <si>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</si>
  <si>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</si>
  <si>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</si>
  <si>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</si>
  <si>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</si>
  <si>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</si>
  <si>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</si>
  <si>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</si>
  <si>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</si>
  <si>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</si>
  <si>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</si>
  <si>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</si>
  <si>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</si>
  <si>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</si>
  <si>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</si>
  <si>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</si>
  <si>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</si>
  <si>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</si>
  <si>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</si>
  <si>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</si>
  <si>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</si>
  <si>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</si>
  <si>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</si>
  <si>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</si>
  <si>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</si>
  <si>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</si>
  <si>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</si>
  <si>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</si>
  <si>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</si>
  <si>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</si>
  <si>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</si>
  <si>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</si>
  <si>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</si>
  <si>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</si>
  <si>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</si>
  <si>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</si>
  <si>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</si>
  <si>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</si>
  <si>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</si>
  <si>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</si>
  <si>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</si>
  <si>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</si>
  <si>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</si>
  <si>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</si>
  <si>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</si>
  <si>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</si>
  <si>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</si>
  <si>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</si>
  <si>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</si>
  <si>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</si>
  <si>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</si>
  <si>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</si>
  <si>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</si>
  <si>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</si>
  <si>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</si>
  <si>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</si>
  <si>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</si>
  <si>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</si>
  <si>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</si>
  <si>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</si>
  <si>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</si>
  <si>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</si>
  <si>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</si>
  <si>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</si>
  <si>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</si>
  <si>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</si>
  <si>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</si>
  <si>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</si>
  <si>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</si>
  <si>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</si>
  <si>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</si>
  <si>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</si>
  <si>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</si>
  <si>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</si>
  <si>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</si>
  <si>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</si>
  <si>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</si>
  <si>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</si>
  <si>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</si>
  <si>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</si>
  <si>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</si>
  <si>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</si>
  <si>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</si>
  <si>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</si>
  <si>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</si>
  <si>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</si>
  <si>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</si>
  <si>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</si>
  <si>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</si>
  <si>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</si>
  <si>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</si>
  <si>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</si>
  <si>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</si>
  <si>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</si>
  <si>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</si>
  <si>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</si>
  <si>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</si>
  <si>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</si>
  <si>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</si>
  <si>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</si>
  <si>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</si>
  <si>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</si>
  <si>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</si>
  <si>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</si>
  <si>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</si>
  <si>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</si>
  <si>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</si>
  <si>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</si>
  <si>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</si>
  <si>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</si>
  <si>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</si>
  <si>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</si>
  <si>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</si>
  <si>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</si>
  <si>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</si>
  <si>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</si>
  <si>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</si>
  <si>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</si>
  <si>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</si>
  <si>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</si>
  <si>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</si>
  <si>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</si>
  <si>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</si>
  <si>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</si>
  <si>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</si>
  <si>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</si>
  <si>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</si>
  <si>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</si>
  <si>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20230910 11:08:29</t>
  </si>
  <si>
    <t>11:08:29</t>
  </si>
  <si>
    <t>sevi_12_poja_01</t>
  </si>
  <si>
    <t>-</t>
  </si>
  <si>
    <t>0: Broadleaf</t>
  </si>
  <si>
    <t>10:41:09</t>
  </si>
  <si>
    <t>1/2</t>
  </si>
  <si>
    <t>00000000</t>
  </si>
  <si>
    <t>iiiiiiii</t>
  </si>
  <si>
    <t>off</t>
  </si>
  <si>
    <t>20230910 11:08:34</t>
  </si>
  <si>
    <t>11:08:34</t>
  </si>
  <si>
    <t>20230910 11:08:39</t>
  </si>
  <si>
    <t>11:08:39</t>
  </si>
  <si>
    <t>20230910 11:08:44</t>
  </si>
  <si>
    <t>11:08:44</t>
  </si>
  <si>
    <t>20230910 11:08:49</t>
  </si>
  <si>
    <t>11:08:49</t>
  </si>
  <si>
    <t>20230910 11:08:54</t>
  </si>
  <si>
    <t>11:08:54</t>
  </si>
  <si>
    <t>20230910 11:08:59</t>
  </si>
  <si>
    <t>11:08:59</t>
  </si>
  <si>
    <t>20230910 11:09:04</t>
  </si>
  <si>
    <t>11:09:04</t>
  </si>
  <si>
    <t>20230910 11:09:09</t>
  </si>
  <si>
    <t>11:09:09</t>
  </si>
  <si>
    <t>20230910 11:09:14</t>
  </si>
  <si>
    <t>11:09:14</t>
  </si>
  <si>
    <t>20230910 11:09:19</t>
  </si>
  <si>
    <t>11:09:19</t>
  </si>
  <si>
    <t>20230910 11:09:24</t>
  </si>
  <si>
    <t>11:09:24</t>
  </si>
  <si>
    <t>20230910 11:09:29</t>
  </si>
  <si>
    <t>11:09:29</t>
  </si>
  <si>
    <t>20230910 11:09:34</t>
  </si>
  <si>
    <t>11:09:34</t>
  </si>
  <si>
    <t>20230910 11:09:39</t>
  </si>
  <si>
    <t>11:09:39</t>
  </si>
  <si>
    <t>20230910 11:09:44</t>
  </si>
  <si>
    <t>11:09:44</t>
  </si>
  <si>
    <t>20230910 11:09:49</t>
  </si>
  <si>
    <t>11:09:49</t>
  </si>
  <si>
    <t>20230910 11:09:54</t>
  </si>
  <si>
    <t>11:09:54</t>
  </si>
  <si>
    <t>20230910 11:09:59</t>
  </si>
  <si>
    <t>11:09:59</t>
  </si>
  <si>
    <t>20230910 11:10:04</t>
  </si>
  <si>
    <t>11:10:04</t>
  </si>
  <si>
    <t>20230910 11:10:09</t>
  </si>
  <si>
    <t>11:10:09</t>
  </si>
  <si>
    <t>20230910 11:10:14</t>
  </si>
  <si>
    <t>11:10:14</t>
  </si>
  <si>
    <t>20230910 11:10:19</t>
  </si>
  <si>
    <t>11:10:19</t>
  </si>
  <si>
    <t>20230910 11:10:23</t>
  </si>
  <si>
    <t>11:10:23</t>
  </si>
  <si>
    <t>20230910 11:12:01</t>
  </si>
  <si>
    <t>11:12:01</t>
  </si>
  <si>
    <t>2/2</t>
  </si>
  <si>
    <t>20230910 11:12:06</t>
  </si>
  <si>
    <t>11:12:06</t>
  </si>
  <si>
    <t>20230910 11:12:11</t>
  </si>
  <si>
    <t>11:12:11</t>
  </si>
  <si>
    <t>20230910 11:12:16</t>
  </si>
  <si>
    <t>11:12:16</t>
  </si>
  <si>
    <t>20230910 11:12:21</t>
  </si>
  <si>
    <t>11:12:21</t>
  </si>
  <si>
    <t>20230910 11:12:26</t>
  </si>
  <si>
    <t>11:12:26</t>
  </si>
  <si>
    <t>0/2</t>
  </si>
  <si>
    <t>20230910 11:12:31</t>
  </si>
  <si>
    <t>11:12:31</t>
  </si>
  <si>
    <t>20230910 11:12:36</t>
  </si>
  <si>
    <t>11:12:36</t>
  </si>
  <si>
    <t>20230910 11:12:41</t>
  </si>
  <si>
    <t>11:12:41</t>
  </si>
  <si>
    <t>20230910 11:12:46</t>
  </si>
  <si>
    <t>11:12:46</t>
  </si>
  <si>
    <t>20230910 11:12:51</t>
  </si>
  <si>
    <t>11:12:51</t>
  </si>
  <si>
    <t>20230910 11:12:56</t>
  </si>
  <si>
    <t>11:12:56</t>
  </si>
  <si>
    <t>20230910 11:13:01</t>
  </si>
  <si>
    <t>11:13:01</t>
  </si>
  <si>
    <t>20230910 11:13:06</t>
  </si>
  <si>
    <t>11:13:06</t>
  </si>
  <si>
    <t>20230910 11:13:11</t>
  </si>
  <si>
    <t>11:13:11</t>
  </si>
  <si>
    <t>20230910 11:13:16</t>
  </si>
  <si>
    <t>11:13:16</t>
  </si>
  <si>
    <t>20230910 11:13:21</t>
  </si>
  <si>
    <t>11:13:21</t>
  </si>
  <si>
    <t>20230910 11:13:26</t>
  </si>
  <si>
    <t>11:13:26</t>
  </si>
  <si>
    <t>20230910 11:13:31</t>
  </si>
  <si>
    <t>11:13:31</t>
  </si>
  <si>
    <t>20230910 11:13:36</t>
  </si>
  <si>
    <t>11:13:36</t>
  </si>
  <si>
    <t>20230910 11:13:41</t>
  </si>
  <si>
    <t>11:13:41</t>
  </si>
  <si>
    <t>20230910 11:13:46</t>
  </si>
  <si>
    <t>11:13:46</t>
  </si>
  <si>
    <t>20230910 11:13:51</t>
  </si>
  <si>
    <t>11:13:51</t>
  </si>
  <si>
    <t>20230910 11:13:56</t>
  </si>
  <si>
    <t>11:13:56</t>
  </si>
  <si>
    <t>20230910 11:14:01</t>
  </si>
  <si>
    <t>11:14:01</t>
  </si>
  <si>
    <t>20230910 11:14:06</t>
  </si>
  <si>
    <t>11:14:06</t>
  </si>
  <si>
    <t>20230910 11:14:11</t>
  </si>
  <si>
    <t>11:14:11</t>
  </si>
  <si>
    <t>20230910 11:14:16</t>
  </si>
  <si>
    <t>11:14:16</t>
  </si>
  <si>
    <t>20230910 11:14:21</t>
  </si>
  <si>
    <t>11:14:21</t>
  </si>
  <si>
    <t>20230910 11:14:25</t>
  </si>
  <si>
    <t>11:14:25</t>
  </si>
  <si>
    <t>20230910 11:14:31</t>
  </si>
  <si>
    <t>11:14:31</t>
  </si>
  <si>
    <t>20230910 11:14:35</t>
  </si>
  <si>
    <t>11:14:35</t>
  </si>
  <si>
    <t>20230910 11:14:40</t>
  </si>
  <si>
    <t>11:14:40</t>
  </si>
  <si>
    <t>20230910 11:14:45</t>
  </si>
  <si>
    <t>11:14:45</t>
  </si>
  <si>
    <t>20230910 11:14:50</t>
  </si>
  <si>
    <t>11:14:50</t>
  </si>
  <si>
    <t>20230910 11:14:55</t>
  </si>
  <si>
    <t>11:14:55</t>
  </si>
  <si>
    <t>20230910 11:15:00</t>
  </si>
  <si>
    <t>11:15:00</t>
  </si>
  <si>
    <t>20230910 11:15:05</t>
  </si>
  <si>
    <t>11:15:05</t>
  </si>
  <si>
    <t>20230910 11:15:10</t>
  </si>
  <si>
    <t>11:15:10</t>
  </si>
  <si>
    <t>20230910 11:15:15</t>
  </si>
  <si>
    <t>11:15:15</t>
  </si>
  <si>
    <t>20230910 11:15:20</t>
  </si>
  <si>
    <t>11:15:20</t>
  </si>
  <si>
    <t>20230910 11:15:25</t>
  </si>
  <si>
    <t>11:15:25</t>
  </si>
  <si>
    <t>20230910 11:15:30</t>
  </si>
  <si>
    <t>11:15:30</t>
  </si>
  <si>
    <t>20230910 11:15:35</t>
  </si>
  <si>
    <t>11:15:35</t>
  </si>
  <si>
    <t>20230910 11:15:40</t>
  </si>
  <si>
    <t>11:15:40</t>
  </si>
  <si>
    <t>20230910 11:15:45</t>
  </si>
  <si>
    <t>11:15:45</t>
  </si>
  <si>
    <t>20230910 11:15:50</t>
  </si>
  <si>
    <t>11:15:50</t>
  </si>
  <si>
    <t>20230910 11:15:55</t>
  </si>
  <si>
    <t>11:15:55</t>
  </si>
  <si>
    <t>20230910 11:16:00</t>
  </si>
  <si>
    <t>11:16:00</t>
  </si>
  <si>
    <t>20230910 11:16:05</t>
  </si>
  <si>
    <t>11:16:05</t>
  </si>
  <si>
    <t>20230910 11:16:10</t>
  </si>
  <si>
    <t>11:16:10</t>
  </si>
  <si>
    <t>20230910 11:16:15</t>
  </si>
  <si>
    <t>11:16:15</t>
  </si>
  <si>
    <t>20230910 11:16:20</t>
  </si>
  <si>
    <t>11:16:20</t>
  </si>
  <si>
    <t>20230910 11:16:25</t>
  </si>
  <si>
    <t>11:16:25</t>
  </si>
  <si>
    <t>20230910 11:16:30</t>
  </si>
  <si>
    <t>11:16:30</t>
  </si>
  <si>
    <t>20230910 11:16:35</t>
  </si>
  <si>
    <t>11:16:35</t>
  </si>
  <si>
    <t>20230910 11:16:40</t>
  </si>
  <si>
    <t>11:16:40</t>
  </si>
  <si>
    <t>20230910 11:16:45</t>
  </si>
  <si>
    <t>11:16:45</t>
  </si>
  <si>
    <t>20230910 11:16:50</t>
  </si>
  <si>
    <t>11:16:50</t>
  </si>
  <si>
    <t>20230910 11:16:55</t>
  </si>
  <si>
    <t>11:16:55</t>
  </si>
  <si>
    <t>20230910 11:17:00</t>
  </si>
  <si>
    <t>11:17:00</t>
  </si>
  <si>
    <t>20230910 11:17:05</t>
  </si>
  <si>
    <t>11:17:05</t>
  </si>
  <si>
    <t>20230910 11:17:10</t>
  </si>
  <si>
    <t>11:17:10</t>
  </si>
  <si>
    <t>20230910 11:17:15</t>
  </si>
  <si>
    <t>11:17:15</t>
  </si>
  <si>
    <t>20230910 11:17:20</t>
  </si>
  <si>
    <t>11:17:20</t>
  </si>
  <si>
    <t>20230910 11:17:25</t>
  </si>
  <si>
    <t>11:17:25</t>
  </si>
  <si>
    <t>20230910 11:17:30</t>
  </si>
  <si>
    <t>11:17:30</t>
  </si>
  <si>
    <t>20230910 11:17:35</t>
  </si>
  <si>
    <t>11:17:35</t>
  </si>
  <si>
    <t>20230910 11:17:40</t>
  </si>
  <si>
    <t>11:17:40</t>
  </si>
  <si>
    <t>20230910 11:17:45</t>
  </si>
  <si>
    <t>11:17:45</t>
  </si>
  <si>
    <t>20230910 11:17:50</t>
  </si>
  <si>
    <t>11:17:50</t>
  </si>
  <si>
    <t>20230910 11:17:55</t>
  </si>
  <si>
    <t>11:17:55</t>
  </si>
  <si>
    <t>20230910 12:20:11</t>
  </si>
  <si>
    <t>12:20:11</t>
  </si>
  <si>
    <t>11:27:37</t>
  </si>
  <si>
    <t>20230910 12:20:16</t>
  </si>
  <si>
    <t>12:20:16</t>
  </si>
  <si>
    <t>20230910 12:20:21</t>
  </si>
  <si>
    <t>12:20:21</t>
  </si>
  <si>
    <t>20230910 12:20:26</t>
  </si>
  <si>
    <t>12:20:26</t>
  </si>
  <si>
    <t>20230910 12:20:31</t>
  </si>
  <si>
    <t>12:20:31</t>
  </si>
  <si>
    <t>20230910 12:20:36</t>
  </si>
  <si>
    <t>12:20:36</t>
  </si>
  <si>
    <t>20230910 12:20:41</t>
  </si>
  <si>
    <t>12:20:41</t>
  </si>
  <si>
    <t>20230910 12:20:46</t>
  </si>
  <si>
    <t>12:20:46</t>
  </si>
  <si>
    <t>20230910 12:20:51</t>
  </si>
  <si>
    <t>12:20:51</t>
  </si>
  <si>
    <t>20230910 12:20:56</t>
  </si>
  <si>
    <t>12:20:56</t>
  </si>
  <si>
    <t>20230910 12:21:01</t>
  </si>
  <si>
    <t>12:21:01</t>
  </si>
  <si>
    <t>20230910 12:21:06</t>
  </si>
  <si>
    <t>12:21:06</t>
  </si>
  <si>
    <t>20230910 12:21:11</t>
  </si>
  <si>
    <t>12:21:11</t>
  </si>
  <si>
    <t>20230910 12:21:16</t>
  </si>
  <si>
    <t>12:21:16</t>
  </si>
  <si>
    <t>20230910 12:21:21</t>
  </si>
  <si>
    <t>12:21:21</t>
  </si>
  <si>
    <t>20230910 12:21:26</t>
  </si>
  <si>
    <t>12:21:26</t>
  </si>
  <si>
    <t>20230910 12:21:30</t>
  </si>
  <si>
    <t>12:21:30</t>
  </si>
  <si>
    <t>20230910 12:21:35</t>
  </si>
  <si>
    <t>12:21:35</t>
  </si>
  <si>
    <t>20230910 12:21:40</t>
  </si>
  <si>
    <t>12:21:40</t>
  </si>
  <si>
    <t>20230910 12:21:45</t>
  </si>
  <si>
    <t>12:21:45</t>
  </si>
  <si>
    <t>20230910 12:21:50</t>
  </si>
  <si>
    <t>12:21:50</t>
  </si>
  <si>
    <t>20230910 12:21:55</t>
  </si>
  <si>
    <t>12:21:55</t>
  </si>
  <si>
    <t>20230910 12:22:00</t>
  </si>
  <si>
    <t>12:22:00</t>
  </si>
  <si>
    <t>20230910 12:22:05</t>
  </si>
  <si>
    <t>12:22:05</t>
  </si>
  <si>
    <t>20230910 12:23:42</t>
  </si>
  <si>
    <t>12:23:42</t>
  </si>
  <si>
    <t>20230910 12:23:47</t>
  </si>
  <si>
    <t>12:23:47</t>
  </si>
  <si>
    <t>20230910 12:23:52</t>
  </si>
  <si>
    <t>12:23:52</t>
  </si>
  <si>
    <t>20230910 12:23:57</t>
  </si>
  <si>
    <t>12:23:57</t>
  </si>
  <si>
    <t>20230910 12:24:02</t>
  </si>
  <si>
    <t>12:24:02</t>
  </si>
  <si>
    <t>20230910 12:24:07</t>
  </si>
  <si>
    <t>12:24:07</t>
  </si>
  <si>
    <t>20230910 12:24:12</t>
  </si>
  <si>
    <t>12:24:12</t>
  </si>
  <si>
    <t>20230910 12:24:17</t>
  </si>
  <si>
    <t>12:24:17</t>
  </si>
  <si>
    <t>20230910 12:24:22</t>
  </si>
  <si>
    <t>12:24:22</t>
  </si>
  <si>
    <t>20230910 12:24:27</t>
  </si>
  <si>
    <t>12:24:27</t>
  </si>
  <si>
    <t>20230910 12:24:32</t>
  </si>
  <si>
    <t>12:24:32</t>
  </si>
  <si>
    <t>20230910 12:24:37</t>
  </si>
  <si>
    <t>12:24:37</t>
  </si>
  <si>
    <t>20230910 12:24:42</t>
  </si>
  <si>
    <t>12:24:42</t>
  </si>
  <si>
    <t>20230910 12:24:47</t>
  </si>
  <si>
    <t>12:24:47</t>
  </si>
  <si>
    <t>20230910 12:24:52</t>
  </si>
  <si>
    <t>12:24:52</t>
  </si>
  <si>
    <t>20230910 12:24:57</t>
  </si>
  <si>
    <t>12:24:57</t>
  </si>
  <si>
    <t>20230910 12:25:02</t>
  </si>
  <si>
    <t>12:25:02</t>
  </si>
  <si>
    <t>20230910 12:25:07</t>
  </si>
  <si>
    <t>12:25:07</t>
  </si>
  <si>
    <t>20230910 12:25:12</t>
  </si>
  <si>
    <t>12:25:12</t>
  </si>
  <si>
    <t>20230910 12:25:17</t>
  </si>
  <si>
    <t>12:25:17</t>
  </si>
  <si>
    <t>20230910 12:25:22</t>
  </si>
  <si>
    <t>12:25:22</t>
  </si>
  <si>
    <t>20230910 12:25:27</t>
  </si>
  <si>
    <t>12:25:27</t>
  </si>
  <si>
    <t>20230910 12:25:32</t>
  </si>
  <si>
    <t>12:25:32</t>
  </si>
  <si>
    <t>20230910 12:25:37</t>
  </si>
  <si>
    <t>12:25:37</t>
  </si>
  <si>
    <t>20230910 12:25:42</t>
  </si>
  <si>
    <t>12:25:42</t>
  </si>
  <si>
    <t>20230910 12:25:47</t>
  </si>
  <si>
    <t>12:25:47</t>
  </si>
  <si>
    <t>20230910 12:25:52</t>
  </si>
  <si>
    <t>12:25:52</t>
  </si>
  <si>
    <t>20230910 12:25:57</t>
  </si>
  <si>
    <t>12:25:57</t>
  </si>
  <si>
    <t>20230910 12:26:02</t>
  </si>
  <si>
    <t>12:26:02</t>
  </si>
  <si>
    <t>20230910 12:26:07</t>
  </si>
  <si>
    <t>12:26:07</t>
  </si>
  <si>
    <t>20230910 12:26:12</t>
  </si>
  <si>
    <t>12:26:12</t>
  </si>
  <si>
    <t>20230910 12:26:17</t>
  </si>
  <si>
    <t>12:26:17</t>
  </si>
  <si>
    <t>20230910 12:26:22</t>
  </si>
  <si>
    <t>12:26:22</t>
  </si>
  <si>
    <t>20230910 12:26:27</t>
  </si>
  <si>
    <t>12:26:27</t>
  </si>
  <si>
    <t>20230910 12:26:32</t>
  </si>
  <si>
    <t>12:26:32</t>
  </si>
  <si>
    <t>20230910 12:26:37</t>
  </si>
  <si>
    <t>12:26:37</t>
  </si>
  <si>
    <t>20230910 12:26:42</t>
  </si>
  <si>
    <t>12:26:42</t>
  </si>
  <si>
    <t>20230910 12:26:47</t>
  </si>
  <si>
    <t>12:26:47</t>
  </si>
  <si>
    <t>20230910 12:26:52</t>
  </si>
  <si>
    <t>12:26:52</t>
  </si>
  <si>
    <t>20230910 12:26:57</t>
  </si>
  <si>
    <t>12:26:57</t>
  </si>
  <si>
    <t>20230910 12:27:02</t>
  </si>
  <si>
    <t>12:27:02</t>
  </si>
  <si>
    <t>20230910 12:27:07</t>
  </si>
  <si>
    <t>12:27:07</t>
  </si>
  <si>
    <t>20230910 12:27:12</t>
  </si>
  <si>
    <t>12:27:12</t>
  </si>
  <si>
    <t>20230910 12:27:17</t>
  </si>
  <si>
    <t>12:27:17</t>
  </si>
  <si>
    <t>20230910 12:27:22</t>
  </si>
  <si>
    <t>12:27:22</t>
  </si>
  <si>
    <t>20230910 12:27:27</t>
  </si>
  <si>
    <t>12:27:27</t>
  </si>
  <si>
    <t>20230910 12:27:32</t>
  </si>
  <si>
    <t>12:27:32</t>
  </si>
  <si>
    <t>20230910 12:27:37</t>
  </si>
  <si>
    <t>12:27:37</t>
  </si>
  <si>
    <t>20230910 12:27:42</t>
  </si>
  <si>
    <t>12:27:42</t>
  </si>
  <si>
    <t>20230910 12:27:47</t>
  </si>
  <si>
    <t>12:27:47</t>
  </si>
  <si>
    <t>20230910 12:27:52</t>
  </si>
  <si>
    <t>12:27:52</t>
  </si>
  <si>
    <t>20230910 12:27:57</t>
  </si>
  <si>
    <t>12:27:57</t>
  </si>
  <si>
    <t>20230910 12:28:02</t>
  </si>
  <si>
    <t>12:28:02</t>
  </si>
  <si>
    <t>20230910 12:28:07</t>
  </si>
  <si>
    <t>12:28:07</t>
  </si>
  <si>
    <t>20230910 12:28:12</t>
  </si>
  <si>
    <t>12:28:12</t>
  </si>
  <si>
    <t>20230910 12:28:17</t>
  </si>
  <si>
    <t>12:28:17</t>
  </si>
  <si>
    <t>20230910 12:28:22</t>
  </si>
  <si>
    <t>12:28:22</t>
  </si>
  <si>
    <t>20230910 12:28:27</t>
  </si>
  <si>
    <t>12:28:27</t>
  </si>
  <si>
    <t>20230910 12:28:32</t>
  </si>
  <si>
    <t>12:28:32</t>
  </si>
  <si>
    <t>20230910 12:28:37</t>
  </si>
  <si>
    <t>12:28:37</t>
  </si>
  <si>
    <t>20230910 12:28:42</t>
  </si>
  <si>
    <t>12:28:42</t>
  </si>
  <si>
    <t>20230910 12:28:47</t>
  </si>
  <si>
    <t>12:28:47</t>
  </si>
  <si>
    <t>20230910 12:28:52</t>
  </si>
  <si>
    <t>12:28:52</t>
  </si>
  <si>
    <t>20230910 12:28:57</t>
  </si>
  <si>
    <t>12:28:57</t>
  </si>
  <si>
    <t>20230910 12:29:02</t>
  </si>
  <si>
    <t>12:29:02</t>
  </si>
  <si>
    <t>20230910 12:29:07</t>
  </si>
  <si>
    <t>12:29:07</t>
  </si>
  <si>
    <t>20230910 12:29:12</t>
  </si>
  <si>
    <t>12:29:12</t>
  </si>
  <si>
    <t>20230910 12:29:17</t>
  </si>
  <si>
    <t>12:29:17</t>
  </si>
  <si>
    <t>20230910 12:29:22</t>
  </si>
  <si>
    <t>12:29:22</t>
  </si>
  <si>
    <t>20230910 12:29:27</t>
  </si>
  <si>
    <t>12:29:27</t>
  </si>
  <si>
    <t>20230910 12:29:32</t>
  </si>
  <si>
    <t>12:29:32</t>
  </si>
  <si>
    <t>20230910 12:29:37</t>
  </si>
  <si>
    <t>12:29:37</t>
  </si>
  <si>
    <t>20230910 13:14:03</t>
  </si>
  <si>
    <t>13:14:03</t>
  </si>
  <si>
    <t>sevi_17_poja_01</t>
  </si>
  <si>
    <t>12:52:13</t>
  </si>
  <si>
    <t>20230910 13:14:08</t>
  </si>
  <si>
    <t>13:14:08</t>
  </si>
  <si>
    <t>20230910 13:14:13</t>
  </si>
  <si>
    <t>13:14:13</t>
  </si>
  <si>
    <t>20230910 13:14:18</t>
  </si>
  <si>
    <t>13:14:18</t>
  </si>
  <si>
    <t>20230910 13:14:23</t>
  </si>
  <si>
    <t>13:14:23</t>
  </si>
  <si>
    <t>20230910 13:14:28</t>
  </si>
  <si>
    <t>13:14:28</t>
  </si>
  <si>
    <t>20230910 13:14:33</t>
  </si>
  <si>
    <t>13:14:33</t>
  </si>
  <si>
    <t>20230910 13:14:38</t>
  </si>
  <si>
    <t>13:14:38</t>
  </si>
  <si>
    <t>20230910 13:14:43</t>
  </si>
  <si>
    <t>13:14:43</t>
  </si>
  <si>
    <t>20230910 13:14:48</t>
  </si>
  <si>
    <t>13:14:48</t>
  </si>
  <si>
    <t>20230910 13:14:53</t>
  </si>
  <si>
    <t>13:14:53</t>
  </si>
  <si>
    <t>20230910 13:14:58</t>
  </si>
  <si>
    <t>13:14:58</t>
  </si>
  <si>
    <t>20230910 13:15:03</t>
  </si>
  <si>
    <t>13:15:03</t>
  </si>
  <si>
    <t>20230910 13:15:08</t>
  </si>
  <si>
    <t>13:15:08</t>
  </si>
  <si>
    <t>20230910 13:15:13</t>
  </si>
  <si>
    <t>13:15:13</t>
  </si>
  <si>
    <t>20230910 13:15:18</t>
  </si>
  <si>
    <t>13:15:18</t>
  </si>
  <si>
    <t>20230910 13:15:23</t>
  </si>
  <si>
    <t>13:15:23</t>
  </si>
  <si>
    <t>20230910 13:15:28</t>
  </si>
  <si>
    <t>13:15:28</t>
  </si>
  <si>
    <t>20230910 13:15:33</t>
  </si>
  <si>
    <t>13:15:33</t>
  </si>
  <si>
    <t>20230910 13:15:38</t>
  </si>
  <si>
    <t>13:15:38</t>
  </si>
  <si>
    <t>20230910 13:15:43</t>
  </si>
  <si>
    <t>13:15:43</t>
  </si>
  <si>
    <t>20230910 13:15:48</t>
  </si>
  <si>
    <t>13:15:48</t>
  </si>
  <si>
    <t>20230910 13:15:53</t>
  </si>
  <si>
    <t>13:15:53</t>
  </si>
  <si>
    <t>20230910 13:15:58</t>
  </si>
  <si>
    <t>13:15:58</t>
  </si>
  <si>
    <t>20230910 13:17:35</t>
  </si>
  <si>
    <t>13:17:35</t>
  </si>
  <si>
    <t>20230910 13:17:40</t>
  </si>
  <si>
    <t>13:17:40</t>
  </si>
  <si>
    <t>20230910 13:17:45</t>
  </si>
  <si>
    <t>13:17:45</t>
  </si>
  <si>
    <t>20230910 13:17:50</t>
  </si>
  <si>
    <t>13:17:50</t>
  </si>
  <si>
    <t>20230910 13:17:55</t>
  </si>
  <si>
    <t>13:17:55</t>
  </si>
  <si>
    <t>20230910 13:18:00</t>
  </si>
  <si>
    <t>13:18:00</t>
  </si>
  <si>
    <t>20230910 13:18:05</t>
  </si>
  <si>
    <t>13:18:05</t>
  </si>
  <si>
    <t>20230910 13:18:10</t>
  </si>
  <si>
    <t>13:18:10</t>
  </si>
  <si>
    <t>20230910 13:18:15</t>
  </si>
  <si>
    <t>13:18:15</t>
  </si>
  <si>
    <t>20230910 13:18:20</t>
  </si>
  <si>
    <t>13:18:20</t>
  </si>
  <si>
    <t>20230910 13:18:25</t>
  </si>
  <si>
    <t>13:18:25</t>
  </si>
  <si>
    <t>20230910 13:18:30</t>
  </si>
  <si>
    <t>13:18:30</t>
  </si>
  <si>
    <t>20230910 13:18:35</t>
  </si>
  <si>
    <t>13:18:35</t>
  </si>
  <si>
    <t>20230910 13:18:40</t>
  </si>
  <si>
    <t>13:18:40</t>
  </si>
  <si>
    <t>20230910 13:18:45</t>
  </si>
  <si>
    <t>13:18:45</t>
  </si>
  <si>
    <t>20230910 13:18:50</t>
  </si>
  <si>
    <t>13:18:50</t>
  </si>
  <si>
    <t>20230910 13:18:55</t>
  </si>
  <si>
    <t>13:18:55</t>
  </si>
  <si>
    <t>20230910 13:19:00</t>
  </si>
  <si>
    <t>13:19:00</t>
  </si>
  <si>
    <t>20230910 13:19:05</t>
  </si>
  <si>
    <t>13:19:05</t>
  </si>
  <si>
    <t>20230910 13:19:10</t>
  </si>
  <si>
    <t>13:19:10</t>
  </si>
  <si>
    <t>20230910 13:19:15</t>
  </si>
  <si>
    <t>13:19:15</t>
  </si>
  <si>
    <t>20230910 13:19:20</t>
  </si>
  <si>
    <t>13:19:20</t>
  </si>
  <si>
    <t>20230910 13:19:25</t>
  </si>
  <si>
    <t>13:19:25</t>
  </si>
  <si>
    <t>20230910 13:19:30</t>
  </si>
  <si>
    <t>13:19:30</t>
  </si>
  <si>
    <t>20230910 13:19:35</t>
  </si>
  <si>
    <t>13:19:35</t>
  </si>
  <si>
    <t>20230910 13:19:40</t>
  </si>
  <si>
    <t>13:19:40</t>
  </si>
  <si>
    <t>20230910 13:19:45</t>
  </si>
  <si>
    <t>13:19:45</t>
  </si>
  <si>
    <t>20230910 13:19:50</t>
  </si>
  <si>
    <t>13:19:50</t>
  </si>
  <si>
    <t>20230910 13:19:55</t>
  </si>
  <si>
    <t>13:19:55</t>
  </si>
  <si>
    <t>20230910 13:20:00</t>
  </si>
  <si>
    <t>13:20:00</t>
  </si>
  <si>
    <t>20230910 13:20:05</t>
  </si>
  <si>
    <t>13:20:05</t>
  </si>
  <si>
    <t>20230910 13:20:10</t>
  </si>
  <si>
    <t>13:20:10</t>
  </si>
  <si>
    <t>20230910 13:20:15</t>
  </si>
  <si>
    <t>13:20:15</t>
  </si>
  <si>
    <t>20230910 13:20:20</t>
  </si>
  <si>
    <t>13:20:20</t>
  </si>
  <si>
    <t>20230910 13:20:25</t>
  </si>
  <si>
    <t>13:20:25</t>
  </si>
  <si>
    <t>20230910 13:20:30</t>
  </si>
  <si>
    <t>13:20:30</t>
  </si>
  <si>
    <t>20230910 13:20:35</t>
  </si>
  <si>
    <t>13:20:35</t>
  </si>
  <si>
    <t>20230910 13:20:40</t>
  </si>
  <si>
    <t>13:20:40</t>
  </si>
  <si>
    <t>20230910 13:20:45</t>
  </si>
  <si>
    <t>13:20:45</t>
  </si>
  <si>
    <t>20230910 13:20:50</t>
  </si>
  <si>
    <t>13:20:50</t>
  </si>
  <si>
    <t>20230910 13:20:55</t>
  </si>
  <si>
    <t>13:20:55</t>
  </si>
  <si>
    <t>20230910 13:21:00</t>
  </si>
  <si>
    <t>13:21:00</t>
  </si>
  <si>
    <t>20230910 13:21:05</t>
  </si>
  <si>
    <t>13:21:05</t>
  </si>
  <si>
    <t>20230910 13:21:10</t>
  </si>
  <si>
    <t>13:21:10</t>
  </si>
  <si>
    <t>20230910 13:21:15</t>
  </si>
  <si>
    <t>13:21:15</t>
  </si>
  <si>
    <t>20230910 13:21:20</t>
  </si>
  <si>
    <t>13:21:20</t>
  </si>
  <si>
    <t>20230910 13:21:25</t>
  </si>
  <si>
    <t>13:21:25</t>
  </si>
  <si>
    <t>20230910 13:21:30</t>
  </si>
  <si>
    <t>13:21:30</t>
  </si>
  <si>
    <t>20230910 13:21:35</t>
  </si>
  <si>
    <t>13:21:35</t>
  </si>
  <si>
    <t>20230910 13:21:40</t>
  </si>
  <si>
    <t>13:21:40</t>
  </si>
  <si>
    <t>20230910 13:21:45</t>
  </si>
  <si>
    <t>13:21:45</t>
  </si>
  <si>
    <t>20230910 13:21:50</t>
  </si>
  <si>
    <t>13:21:50</t>
  </si>
  <si>
    <t>20230910 13:21:55</t>
  </si>
  <si>
    <t>13:21:55</t>
  </si>
  <si>
    <t>20230910 13:22:00</t>
  </si>
  <si>
    <t>13:22:00</t>
  </si>
  <si>
    <t>20230910 13:22:05</t>
  </si>
  <si>
    <t>13:22:05</t>
  </si>
  <si>
    <t>20230910 13:22:10</t>
  </si>
  <si>
    <t>13:22:10</t>
  </si>
  <si>
    <t>20230910 13:22:14</t>
  </si>
  <si>
    <t>13:22:14</t>
  </si>
  <si>
    <t>20230910 13:22:20</t>
  </si>
  <si>
    <t>13:22:20</t>
  </si>
  <si>
    <t>20230910 13:22:25</t>
  </si>
  <si>
    <t>13:22:25</t>
  </si>
  <si>
    <t>20230910 13:22:30</t>
  </si>
  <si>
    <t>13:22:30</t>
  </si>
  <si>
    <t>20230910 13:22:34</t>
  </si>
  <si>
    <t>13:22:34</t>
  </si>
  <si>
    <t>20230910 13:22:39</t>
  </si>
  <si>
    <t>13:22:39</t>
  </si>
  <si>
    <t>20230910 13:22:44</t>
  </si>
  <si>
    <t>13:22:44</t>
  </si>
  <si>
    <t>20230910 13:22:49</t>
  </si>
  <si>
    <t>13:22:49</t>
  </si>
  <si>
    <t>20230910 13:22:54</t>
  </si>
  <si>
    <t>13:22:54</t>
  </si>
  <si>
    <t>20230910 13:22:59</t>
  </si>
  <si>
    <t>13:22:59</t>
  </si>
  <si>
    <t>20230910 13:23:04</t>
  </si>
  <si>
    <t>13:23:04</t>
  </si>
  <si>
    <t>20230910 13:23:09</t>
  </si>
  <si>
    <t>13:23:09</t>
  </si>
  <si>
    <t>20230910 13:23:14</t>
  </si>
  <si>
    <t>13:23:14</t>
  </si>
  <si>
    <t>20230910 13:23:19</t>
  </si>
  <si>
    <t>13:23:19</t>
  </si>
  <si>
    <t>20230910 13:23:24</t>
  </si>
  <si>
    <t>13:23:24</t>
  </si>
  <si>
    <t>20230910 13:23:29</t>
  </si>
  <si>
    <t>13:23:29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</si>
</sst>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F306"/>
  <sheetViews>
    <sheetView tabSelected="1" workbookViewId="0"/>
  </sheetViews>
  <sheetFormatPr defaultRowHeight="15"/>
  <sheetData>
    <row r="2" spans="1:292">
      <c r="A2" t="s">
        <v>29</v>
      </c>
      <c r="B2" t="s">
        <v>30</v>
      </c>
      <c r="C2" t="s">
        <v>31</v>
      </c>
    </row>
    <row r="3" spans="1:292">
      <c r="B3">
        <v>4</v>
      </c>
      <c r="C3">
        <v>21</v>
      </c>
    </row>
    <row r="4" spans="1:29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92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2">
      <c r="A6" t="s">
        <v>44</v>
      </c>
      <c r="B6" t="s">
        <v>45</v>
      </c>
    </row>
    <row r="7" spans="1:292">
      <c r="B7" t="s">
        <v>46</v>
      </c>
    </row>
    <row r="8" spans="1:292">
      <c r="A8" t="s">
        <v>47</v>
      </c>
      <c r="B8" t="s">
        <v>48</v>
      </c>
      <c r="C8" t="s">
        <v>49</v>
      </c>
      <c r="D8" t="s">
        <v>50</v>
      </c>
      <c r="E8" t="s">
        <v>51</v>
      </c>
    </row>
    <row r="9" spans="1:292">
      <c r="B9">
        <v>0</v>
      </c>
      <c r="C9">
        <v>1</v>
      </c>
      <c r="D9">
        <v>0</v>
      </c>
      <c r="E9">
        <v>0</v>
      </c>
    </row>
    <row r="10" spans="1:292">
      <c r="A10" t="s">
        <v>52</v>
      </c>
      <c r="B10" t="s">
        <v>53</v>
      </c>
      <c r="C10" t="s">
        <v>55</v>
      </c>
      <c r="D10" t="s">
        <v>57</v>
      </c>
      <c r="E10" t="s">
        <v>58</v>
      </c>
      <c r="F10" t="s">
        <v>59</v>
      </c>
      <c r="G10" t="s">
        <v>60</v>
      </c>
      <c r="H10" t="s">
        <v>61</v>
      </c>
      <c r="I10" t="s">
        <v>62</v>
      </c>
      <c r="J10" t="s">
        <v>63</v>
      </c>
      <c r="K10" t="s">
        <v>64</v>
      </c>
      <c r="L10" t="s">
        <v>65</v>
      </c>
      <c r="M10" t="s">
        <v>66</v>
      </c>
      <c r="N10" t="s">
        <v>67</v>
      </c>
      <c r="O10" t="s">
        <v>68</v>
      </c>
      <c r="P10" t="s">
        <v>69</v>
      </c>
      <c r="Q10" t="s">
        <v>70</v>
      </c>
    </row>
    <row r="11" spans="1:292">
      <c r="B11" t="s">
        <v>54</v>
      </c>
      <c r="C11" t="s">
        <v>56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9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</row>
    <row r="13" spans="1:292">
      <c r="B13">
        <v>0</v>
      </c>
      <c r="C13">
        <v>0</v>
      </c>
      <c r="D13">
        <v>0</v>
      </c>
      <c r="E13">
        <v>0</v>
      </c>
      <c r="F13">
        <v>1</v>
      </c>
    </row>
    <row r="14" spans="1:292">
      <c r="A14" t="s">
        <v>77</v>
      </c>
      <c r="B14" t="s">
        <v>78</v>
      </c>
      <c r="C14" t="s">
        <v>79</v>
      </c>
      <c r="D14" t="s">
        <v>80</v>
      </c>
      <c r="E14" t="s">
        <v>81</v>
      </c>
      <c r="F14" t="s">
        <v>82</v>
      </c>
      <c r="G14" t="s">
        <v>84</v>
      </c>
      <c r="H14" t="s">
        <v>86</v>
      </c>
    </row>
    <row r="15" spans="1:292">
      <c r="B15">
        <v>-6276</v>
      </c>
      <c r="C15">
        <v>6.6</v>
      </c>
      <c r="D15">
        <v>1.709E-05</v>
      </c>
      <c r="E15">
        <v>3.11</v>
      </c>
      <c r="F15" t="s">
        <v>83</v>
      </c>
      <c r="G15" t="s">
        <v>85</v>
      </c>
      <c r="H15">
        <v>0</v>
      </c>
    </row>
    <row r="16" spans="1:292">
      <c r="A16" t="s">
        <v>87</v>
      </c>
      <c r="B16" t="s">
        <v>87</v>
      </c>
      <c r="C16" t="s">
        <v>87</v>
      </c>
      <c r="D16" t="s">
        <v>87</v>
      </c>
      <c r="E16" t="s">
        <v>87</v>
      </c>
      <c r="F16" t="s">
        <v>87</v>
      </c>
      <c r="G16" t="s">
        <v>44</v>
      </c>
      <c r="H16" t="s">
        <v>88</v>
      </c>
      <c r="I16" t="s">
        <v>88</v>
      </c>
      <c r="J16" t="s">
        <v>88</v>
      </c>
      <c r="K16" t="s">
        <v>88</v>
      </c>
      <c r="L16" t="s">
        <v>88</v>
      </c>
      <c r="M16" t="s">
        <v>88</v>
      </c>
      <c r="N16" t="s">
        <v>88</v>
      </c>
      <c r="O16" t="s">
        <v>88</v>
      </c>
      <c r="P16" t="s">
        <v>88</v>
      </c>
      <c r="Q16" t="s">
        <v>88</v>
      </c>
      <c r="R16" t="s">
        <v>88</v>
      </c>
      <c r="S16" t="s">
        <v>88</v>
      </c>
      <c r="T16" t="s">
        <v>88</v>
      </c>
      <c r="U16" t="s">
        <v>88</v>
      </c>
      <c r="V16" t="s">
        <v>88</v>
      </c>
      <c r="W16" t="s">
        <v>88</v>
      </c>
      <c r="X16" t="s">
        <v>88</v>
      </c>
      <c r="Y16" t="s">
        <v>88</v>
      </c>
      <c r="Z16" t="s">
        <v>88</v>
      </c>
      <c r="AA16" t="s">
        <v>88</v>
      </c>
      <c r="AB16" t="s">
        <v>88</v>
      </c>
      <c r="AC16" t="s">
        <v>88</v>
      </c>
      <c r="AD16" t="s">
        <v>88</v>
      </c>
      <c r="AE16" t="s">
        <v>88</v>
      </c>
      <c r="AF16" t="s">
        <v>88</v>
      </c>
      <c r="AG16" t="s">
        <v>88</v>
      </c>
      <c r="AH16" t="s">
        <v>89</v>
      </c>
      <c r="AI16" t="s">
        <v>89</v>
      </c>
      <c r="AJ16" t="s">
        <v>89</v>
      </c>
      <c r="AK16" t="s">
        <v>89</v>
      </c>
      <c r="AL16" t="s">
        <v>89</v>
      </c>
      <c r="AM16" t="s">
        <v>89</v>
      </c>
      <c r="AN16" t="s">
        <v>89</v>
      </c>
      <c r="AO16" t="s">
        <v>89</v>
      </c>
      <c r="AP16" t="s">
        <v>89</v>
      </c>
      <c r="AQ16" t="s">
        <v>89</v>
      </c>
      <c r="AR16" t="s">
        <v>90</v>
      </c>
      <c r="AS16" t="s">
        <v>90</v>
      </c>
      <c r="AT16" t="s">
        <v>90</v>
      </c>
      <c r="AU16" t="s">
        <v>90</v>
      </c>
      <c r="AV16" t="s">
        <v>90</v>
      </c>
      <c r="AW16" t="s">
        <v>91</v>
      </c>
      <c r="AX16" t="s">
        <v>91</v>
      </c>
      <c r="AY16" t="s">
        <v>91</v>
      </c>
      <c r="AZ16" t="s">
        <v>91</v>
      </c>
      <c r="BA16" t="s">
        <v>91</v>
      </c>
      <c r="BB16" t="s">
        <v>91</v>
      </c>
      <c r="BC16" t="s">
        <v>91</v>
      </c>
      <c r="BD16" t="s">
        <v>91</v>
      </c>
      <c r="BE16" t="s">
        <v>91</v>
      </c>
      <c r="BF16" t="s">
        <v>91</v>
      </c>
      <c r="BG16" t="s">
        <v>91</v>
      </c>
      <c r="BH16" t="s">
        <v>91</v>
      </c>
      <c r="BI16" t="s">
        <v>91</v>
      </c>
      <c r="BJ16" t="s">
        <v>91</v>
      </c>
      <c r="BK16" t="s">
        <v>91</v>
      </c>
      <c r="BL16" t="s">
        <v>91</v>
      </c>
      <c r="BM16" t="s">
        <v>91</v>
      </c>
      <c r="BN16" t="s">
        <v>91</v>
      </c>
      <c r="BO16" t="s">
        <v>91</v>
      </c>
      <c r="BP16" t="s">
        <v>91</v>
      </c>
      <c r="BQ16" t="s">
        <v>91</v>
      </c>
      <c r="BR16" t="s">
        <v>91</v>
      </c>
      <c r="BS16" t="s">
        <v>91</v>
      </c>
      <c r="BT16" t="s">
        <v>91</v>
      </c>
      <c r="BU16" t="s">
        <v>91</v>
      </c>
      <c r="BV16" t="s">
        <v>91</v>
      </c>
      <c r="BW16" t="s">
        <v>91</v>
      </c>
      <c r="BX16" t="s">
        <v>91</v>
      </c>
      <c r="BY16" t="s">
        <v>92</v>
      </c>
      <c r="BZ16" t="s">
        <v>92</v>
      </c>
      <c r="CA16" t="s">
        <v>92</v>
      </c>
      <c r="CB16" t="s">
        <v>92</v>
      </c>
      <c r="CC16" t="s">
        <v>92</v>
      </c>
      <c r="CD16" t="s">
        <v>92</v>
      </c>
      <c r="CE16" t="s">
        <v>92</v>
      </c>
      <c r="CF16" t="s">
        <v>92</v>
      </c>
      <c r="CG16" t="s">
        <v>92</v>
      </c>
      <c r="CH16" t="s">
        <v>92</v>
      </c>
      <c r="CI16" t="s">
        <v>92</v>
      </c>
      <c r="CJ16" t="s">
        <v>92</v>
      </c>
      <c r="CK16" t="s">
        <v>92</v>
      </c>
      <c r="CL16" t="s">
        <v>92</v>
      </c>
      <c r="CM16" t="s">
        <v>92</v>
      </c>
      <c r="CN16" t="s">
        <v>92</v>
      </c>
      <c r="CO16" t="s">
        <v>92</v>
      </c>
      <c r="CP16" t="s">
        <v>92</v>
      </c>
      <c r="CQ16" t="s">
        <v>92</v>
      </c>
      <c r="CR16" t="s">
        <v>92</v>
      </c>
      <c r="CS16" t="s">
        <v>92</v>
      </c>
      <c r="CT16" t="s">
        <v>93</v>
      </c>
      <c r="CU16" t="s">
        <v>93</v>
      </c>
      <c r="CV16" t="s">
        <v>93</v>
      </c>
      <c r="CW16" t="s">
        <v>93</v>
      </c>
      <c r="CX16" t="s">
        <v>93</v>
      </c>
      <c r="CY16" t="s">
        <v>93</v>
      </c>
      <c r="CZ16" t="s">
        <v>93</v>
      </c>
      <c r="DA16" t="s">
        <v>93</v>
      </c>
      <c r="DB16" t="s">
        <v>93</v>
      </c>
      <c r="DC16" t="s">
        <v>93</v>
      </c>
      <c r="DD16" t="s">
        <v>93</v>
      </c>
      <c r="DE16" t="s">
        <v>93</v>
      </c>
      <c r="DF16" t="s">
        <v>93</v>
      </c>
      <c r="DG16" t="s">
        <v>94</v>
      </c>
      <c r="DH16" t="s">
        <v>94</v>
      </c>
      <c r="DI16" t="s">
        <v>94</v>
      </c>
      <c r="DJ16" t="s">
        <v>94</v>
      </c>
      <c r="DK16" t="s">
        <v>95</v>
      </c>
      <c r="DL16" t="s">
        <v>95</v>
      </c>
      <c r="DM16" t="s">
        <v>95</v>
      </c>
      <c r="DN16" t="s">
        <v>95</v>
      </c>
      <c r="DO16" t="s">
        <v>95</v>
      </c>
      <c r="DP16" t="s">
        <v>96</v>
      </c>
      <c r="DQ16" t="s">
        <v>96</v>
      </c>
      <c r="DR16" t="s">
        <v>96</v>
      </c>
      <c r="DS16" t="s">
        <v>96</v>
      </c>
      <c r="DT16" t="s">
        <v>96</v>
      </c>
      <c r="DU16" t="s">
        <v>96</v>
      </c>
      <c r="DV16" t="s">
        <v>96</v>
      </c>
      <c r="DW16" t="s">
        <v>96</v>
      </c>
      <c r="DX16" t="s">
        <v>96</v>
      </c>
      <c r="DY16" t="s">
        <v>96</v>
      </c>
      <c r="DZ16" t="s">
        <v>96</v>
      </c>
      <c r="EA16" t="s">
        <v>96</v>
      </c>
      <c r="EB16" t="s">
        <v>96</v>
      </c>
      <c r="EC16" t="s">
        <v>96</v>
      </c>
      <c r="ED16" t="s">
        <v>96</v>
      </c>
      <c r="EE16" t="s">
        <v>96</v>
      </c>
      <c r="EF16" t="s">
        <v>96</v>
      </c>
      <c r="EG16" t="s">
        <v>96</v>
      </c>
      <c r="EH16" t="s">
        <v>97</v>
      </c>
      <c r="EI16" t="s">
        <v>97</v>
      </c>
      <c r="EJ16" t="s">
        <v>97</v>
      </c>
      <c r="EK16" t="s">
        <v>97</v>
      </c>
      <c r="EL16" t="s">
        <v>97</v>
      </c>
      <c r="EM16" t="s">
        <v>97</v>
      </c>
      <c r="EN16" t="s">
        <v>97</v>
      </c>
      <c r="EO16" t="s">
        <v>97</v>
      </c>
      <c r="EP16" t="s">
        <v>97</v>
      </c>
      <c r="EQ16" t="s">
        <v>97</v>
      </c>
      <c r="ER16" t="s">
        <v>98</v>
      </c>
      <c r="ES16" t="s">
        <v>98</v>
      </c>
      <c r="ET16" t="s">
        <v>98</v>
      </c>
      <c r="EU16" t="s">
        <v>98</v>
      </c>
      <c r="EV16" t="s">
        <v>98</v>
      </c>
      <c r="EW16" t="s">
        <v>98</v>
      </c>
      <c r="EX16" t="s">
        <v>98</v>
      </c>
      <c r="EY16" t="s">
        <v>98</v>
      </c>
      <c r="EZ16" t="s">
        <v>98</v>
      </c>
      <c r="FA16" t="s">
        <v>98</v>
      </c>
      <c r="FB16" t="s">
        <v>98</v>
      </c>
      <c r="FC16" t="s">
        <v>98</v>
      </c>
      <c r="FD16" t="s">
        <v>98</v>
      </c>
      <c r="FE16" t="s">
        <v>98</v>
      </c>
      <c r="FF16" t="s">
        <v>98</v>
      </c>
      <c r="FG16" t="s">
        <v>98</v>
      </c>
      <c r="FH16" t="s">
        <v>98</v>
      </c>
      <c r="FI16" t="s">
        <v>98</v>
      </c>
      <c r="FJ16" t="s">
        <v>99</v>
      </c>
      <c r="FK16" t="s">
        <v>99</v>
      </c>
      <c r="FL16" t="s">
        <v>99</v>
      </c>
      <c r="FM16" t="s">
        <v>99</v>
      </c>
      <c r="FN16" t="s">
        <v>99</v>
      </c>
      <c r="FO16" t="s">
        <v>100</v>
      </c>
      <c r="FP16" t="s">
        <v>100</v>
      </c>
      <c r="FQ16" t="s">
        <v>100</v>
      </c>
      <c r="FR16" t="s">
        <v>100</v>
      </c>
      <c r="FS16" t="s">
        <v>100</v>
      </c>
      <c r="FT16" t="s">
        <v>100</v>
      </c>
      <c r="FU16" t="s">
        <v>100</v>
      </c>
      <c r="FV16" t="s">
        <v>100</v>
      </c>
      <c r="FW16" t="s">
        <v>100</v>
      </c>
      <c r="FX16" t="s">
        <v>100</v>
      </c>
      <c r="FY16" t="s">
        <v>100</v>
      </c>
      <c r="FZ16" t="s">
        <v>100</v>
      </c>
      <c r="GA16" t="s">
        <v>100</v>
      </c>
      <c r="GB16" t="s">
        <v>101</v>
      </c>
      <c r="GC16" t="s">
        <v>101</v>
      </c>
      <c r="GD16" t="s">
        <v>101</v>
      </c>
      <c r="GE16" t="s">
        <v>101</v>
      </c>
      <c r="GF16" t="s">
        <v>101</v>
      </c>
      <c r="GG16" t="s">
        <v>101</v>
      </c>
      <c r="GH16" t="s">
        <v>101</v>
      </c>
      <c r="GI16" t="s">
        <v>101</v>
      </c>
      <c r="GJ16" t="s">
        <v>101</v>
      </c>
      <c r="GK16" t="s">
        <v>101</v>
      </c>
      <c r="GL16" t="s">
        <v>101</v>
      </c>
      <c r="GM16" t="s">
        <v>102</v>
      </c>
      <c r="GN16" t="s">
        <v>102</v>
      </c>
      <c r="GO16" t="s">
        <v>102</v>
      </c>
      <c r="GP16" t="s">
        <v>102</v>
      </c>
      <c r="GQ16" t="s">
        <v>102</v>
      </c>
      <c r="GR16" t="s">
        <v>102</v>
      </c>
      <c r="GS16" t="s">
        <v>102</v>
      </c>
      <c r="GT16" t="s">
        <v>102</v>
      </c>
      <c r="GU16" t="s">
        <v>102</v>
      </c>
      <c r="GV16" t="s">
        <v>102</v>
      </c>
      <c r="GW16" t="s">
        <v>102</v>
      </c>
      <c r="GX16" t="s">
        <v>102</v>
      </c>
      <c r="GY16" t="s">
        <v>102</v>
      </c>
      <c r="GZ16" t="s">
        <v>102</v>
      </c>
      <c r="HA16" t="s">
        <v>102</v>
      </c>
      <c r="HB16" t="s">
        <v>102</v>
      </c>
      <c r="HC16" t="s">
        <v>102</v>
      </c>
      <c r="HD16" t="s">
        <v>102</v>
      </c>
      <c r="HE16" t="s">
        <v>103</v>
      </c>
      <c r="HF16" t="s">
        <v>103</v>
      </c>
      <c r="HG16" t="s">
        <v>103</v>
      </c>
      <c r="HH16" t="s">
        <v>103</v>
      </c>
      <c r="HI16" t="s">
        <v>103</v>
      </c>
      <c r="HJ16" t="s">
        <v>103</v>
      </c>
      <c r="HK16" t="s">
        <v>103</v>
      </c>
      <c r="HL16" t="s">
        <v>103</v>
      </c>
      <c r="HM16" t="s">
        <v>103</v>
      </c>
      <c r="HN16" t="s">
        <v>103</v>
      </c>
      <c r="HO16" t="s">
        <v>103</v>
      </c>
      <c r="HP16" t="s">
        <v>103</v>
      </c>
      <c r="HQ16" t="s">
        <v>103</v>
      </c>
      <c r="HR16" t="s">
        <v>103</v>
      </c>
      <c r="HS16" t="s">
        <v>103</v>
      </c>
      <c r="HT16" t="s">
        <v>103</v>
      </c>
      <c r="HU16" t="s">
        <v>103</v>
      </c>
      <c r="HV16" t="s">
        <v>103</v>
      </c>
      <c r="HW16" t="s">
        <v>103</v>
      </c>
      <c r="HX16" t="s">
        <v>104</v>
      </c>
      <c r="HY16" t="s">
        <v>104</v>
      </c>
      <c r="HZ16" t="s">
        <v>104</v>
      </c>
      <c r="IA16" t="s">
        <v>104</v>
      </c>
      <c r="IB16" t="s">
        <v>104</v>
      </c>
      <c r="IC16" t="s">
        <v>104</v>
      </c>
      <c r="ID16" t="s">
        <v>104</v>
      </c>
      <c r="IE16" t="s">
        <v>104</v>
      </c>
      <c r="IF16" t="s">
        <v>104</v>
      </c>
      <c r="IG16" t="s">
        <v>104</v>
      </c>
      <c r="IH16" t="s">
        <v>104</v>
      </c>
      <c r="II16" t="s">
        <v>104</v>
      </c>
      <c r="IJ16" t="s">
        <v>104</v>
      </c>
      <c r="IK16" t="s">
        <v>104</v>
      </c>
      <c r="IL16" t="s">
        <v>104</v>
      </c>
      <c r="IM16" t="s">
        <v>104</v>
      </c>
      <c r="IN16" t="s">
        <v>104</v>
      </c>
      <c r="IO16" t="s">
        <v>104</v>
      </c>
      <c r="IP16" t="s">
        <v>104</v>
      </c>
      <c r="IQ16" t="s">
        <v>105</v>
      </c>
      <c r="IR16" t="s">
        <v>105</v>
      </c>
      <c r="IS16" t="s">
        <v>105</v>
      </c>
      <c r="IT16" t="s">
        <v>105</v>
      </c>
      <c r="IU16" t="s">
        <v>105</v>
      </c>
      <c r="IV16" t="s">
        <v>105</v>
      </c>
      <c r="IW16" t="s">
        <v>105</v>
      </c>
      <c r="IX16" t="s">
        <v>105</v>
      </c>
      <c r="IY16" t="s">
        <v>105</v>
      </c>
      <c r="IZ16" t="s">
        <v>105</v>
      </c>
      <c r="JA16" t="s">
        <v>105</v>
      </c>
      <c r="JB16" t="s">
        <v>105</v>
      </c>
      <c r="JC16" t="s">
        <v>105</v>
      </c>
      <c r="JD16" t="s">
        <v>105</v>
      </c>
      <c r="JE16" t="s">
        <v>105</v>
      </c>
      <c r="JF16" t="s">
        <v>105</v>
      </c>
      <c r="JG16" t="s">
        <v>105</v>
      </c>
      <c r="JH16" t="s">
        <v>105</v>
      </c>
      <c r="JI16" t="s">
        <v>106</v>
      </c>
      <c r="JJ16" t="s">
        <v>106</v>
      </c>
      <c r="JK16" t="s">
        <v>106</v>
      </c>
      <c r="JL16" t="s">
        <v>106</v>
      </c>
      <c r="JM16" t="s">
        <v>106</v>
      </c>
      <c r="JN16" t="s">
        <v>106</v>
      </c>
      <c r="JO16" t="s">
        <v>106</v>
      </c>
      <c r="JP16" t="s">
        <v>106</v>
      </c>
      <c r="JQ16" t="s">
        <v>107</v>
      </c>
      <c r="JR16" t="s">
        <v>107</v>
      </c>
      <c r="JS16" t="s">
        <v>107</v>
      </c>
      <c r="JT16" t="s">
        <v>107</v>
      </c>
      <c r="JU16" t="s">
        <v>107</v>
      </c>
      <c r="JV16" t="s">
        <v>107</v>
      </c>
      <c r="JW16" t="s">
        <v>107</v>
      </c>
      <c r="JX16" t="s">
        <v>107</v>
      </c>
      <c r="JY16" t="s">
        <v>107</v>
      </c>
      <c r="JZ16" t="s">
        <v>107</v>
      </c>
      <c r="KA16" t="s">
        <v>107</v>
      </c>
      <c r="KB16" t="s">
        <v>107</v>
      </c>
      <c r="KC16" t="s">
        <v>107</v>
      </c>
      <c r="KD16" t="s">
        <v>107</v>
      </c>
      <c r="KE16" t="s">
        <v>107</v>
      </c>
      <c r="KF16" t="s">
        <v>107</v>
      </c>
    </row>
    <row r="17" spans="1:292">
      <c r="A17" t="s">
        <v>108</v>
      </c>
      <c r="B17" t="s">
        <v>109</v>
      </c>
      <c r="C17" t="s">
        <v>110</v>
      </c>
      <c r="D17" t="s">
        <v>111</v>
      </c>
      <c r="E17" t="s">
        <v>112</v>
      </c>
      <c r="F17" t="s">
        <v>113</v>
      </c>
      <c r="G17" t="s">
        <v>114</v>
      </c>
      <c r="H17" t="s">
        <v>115</v>
      </c>
      <c r="I17" t="s">
        <v>116</v>
      </c>
      <c r="J17" t="s">
        <v>117</v>
      </c>
      <c r="K17" t="s">
        <v>118</v>
      </c>
      <c r="L17" t="s">
        <v>119</v>
      </c>
      <c r="M17" t="s">
        <v>120</v>
      </c>
      <c r="N17" t="s">
        <v>121</v>
      </c>
      <c r="O17" t="s">
        <v>122</v>
      </c>
      <c r="P17" t="s">
        <v>123</v>
      </c>
      <c r="Q17" t="s">
        <v>124</v>
      </c>
      <c r="R17" t="s">
        <v>125</v>
      </c>
      <c r="S17" t="s">
        <v>126</v>
      </c>
      <c r="T17" t="s">
        <v>127</v>
      </c>
      <c r="U17" t="s">
        <v>128</v>
      </c>
      <c r="V17" t="s">
        <v>129</v>
      </c>
      <c r="W17" t="s">
        <v>130</v>
      </c>
      <c r="X17" t="s">
        <v>131</v>
      </c>
      <c r="Y17" t="s">
        <v>132</v>
      </c>
      <c r="Z17" t="s">
        <v>133</v>
      </c>
      <c r="AA17" t="s">
        <v>134</v>
      </c>
      <c r="AB17" t="s">
        <v>135</v>
      </c>
      <c r="AC17" t="s">
        <v>136</v>
      </c>
      <c r="AD17" t="s">
        <v>137</v>
      </c>
      <c r="AE17" t="s">
        <v>138</v>
      </c>
      <c r="AF17" t="s">
        <v>139</v>
      </c>
      <c r="AG17" t="s">
        <v>140</v>
      </c>
      <c r="AH17" t="s">
        <v>141</v>
      </c>
      <c r="AI17" t="s">
        <v>142</v>
      </c>
      <c r="AJ17" t="s">
        <v>143</v>
      </c>
      <c r="AK17" t="s">
        <v>144</v>
      </c>
      <c r="AL17" t="s">
        <v>145</v>
      </c>
      <c r="AM17" t="s">
        <v>146</v>
      </c>
      <c r="AN17" t="s">
        <v>147</v>
      </c>
      <c r="AO17" t="s">
        <v>148</v>
      </c>
      <c r="AP17" t="s">
        <v>149</v>
      </c>
      <c r="AQ17" t="s">
        <v>150</v>
      </c>
      <c r="AR17" t="s">
        <v>90</v>
      </c>
      <c r="AS17" t="s">
        <v>151</v>
      </c>
      <c r="AT17" t="s">
        <v>152</v>
      </c>
      <c r="AU17" t="s">
        <v>153</v>
      </c>
      <c r="AV17" t="s">
        <v>154</v>
      </c>
      <c r="AW17" t="s">
        <v>155</v>
      </c>
      <c r="AX17" t="s">
        <v>156</v>
      </c>
      <c r="AY17" t="s">
        <v>157</v>
      </c>
      <c r="AZ17" t="s">
        <v>158</v>
      </c>
      <c r="BA17" t="s">
        <v>159</v>
      </c>
      <c r="BB17" t="s">
        <v>160</v>
      </c>
      <c r="BC17" t="s">
        <v>161</v>
      </c>
      <c r="BD17" t="s">
        <v>162</v>
      </c>
      <c r="BE17" t="s">
        <v>163</v>
      </c>
      <c r="BF17" t="s">
        <v>164</v>
      </c>
      <c r="BG17" t="s">
        <v>165</v>
      </c>
      <c r="BH17" t="s">
        <v>166</v>
      </c>
      <c r="BI17" t="s">
        <v>167</v>
      </c>
      <c r="BJ17" t="s">
        <v>168</v>
      </c>
      <c r="BK17" t="s">
        <v>169</v>
      </c>
      <c r="BL17" t="s">
        <v>170</v>
      </c>
      <c r="BM17" t="s">
        <v>171</v>
      </c>
      <c r="BN17" t="s">
        <v>172</v>
      </c>
      <c r="BO17" t="s">
        <v>173</v>
      </c>
      <c r="BP17" t="s">
        <v>174</v>
      </c>
      <c r="BQ17" t="s">
        <v>175</v>
      </c>
      <c r="BR17" t="s">
        <v>176</v>
      </c>
      <c r="BS17" t="s">
        <v>177</v>
      </c>
      <c r="BT17" t="s">
        <v>178</v>
      </c>
      <c r="BU17" t="s">
        <v>179</v>
      </c>
      <c r="BV17" t="s">
        <v>180</v>
      </c>
      <c r="BW17" t="s">
        <v>181</v>
      </c>
      <c r="BX17" t="s">
        <v>182</v>
      </c>
      <c r="BY17" t="s">
        <v>183</v>
      </c>
      <c r="BZ17" t="s">
        <v>184</v>
      </c>
      <c r="CA17" t="s">
        <v>185</v>
      </c>
      <c r="CB17" t="s">
        <v>186</v>
      </c>
      <c r="CC17" t="s">
        <v>187</v>
      </c>
      <c r="CD17" t="s">
        <v>188</v>
      </c>
      <c r="CE17" t="s">
        <v>189</v>
      </c>
      <c r="CF17" t="s">
        <v>190</v>
      </c>
      <c r="CG17" t="s">
        <v>191</v>
      </c>
      <c r="CH17" t="s">
        <v>192</v>
      </c>
      <c r="CI17" t="s">
        <v>193</v>
      </c>
      <c r="CJ17" t="s">
        <v>194</v>
      </c>
      <c r="CK17" t="s">
        <v>195</v>
      </c>
      <c r="CL17" t="s">
        <v>196</v>
      </c>
      <c r="CM17" t="s">
        <v>197</v>
      </c>
      <c r="CN17" t="s">
        <v>198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183</v>
      </c>
      <c r="CU17" t="s">
        <v>204</v>
      </c>
      <c r="CV17" t="s">
        <v>205</v>
      </c>
      <c r="CW17" t="s">
        <v>206</v>
      </c>
      <c r="CX17" t="s">
        <v>157</v>
      </c>
      <c r="CY17" t="s">
        <v>207</v>
      </c>
      <c r="CZ17" t="s">
        <v>208</v>
      </c>
      <c r="DA17" t="s">
        <v>209</v>
      </c>
      <c r="DB17" t="s">
        <v>210</v>
      </c>
      <c r="DC17" t="s">
        <v>211</v>
      </c>
      <c r="DD17" t="s">
        <v>212</v>
      </c>
      <c r="DE17" t="s">
        <v>213</v>
      </c>
      <c r="DF17" t="s">
        <v>214</v>
      </c>
      <c r="DG17" t="s">
        <v>215</v>
      </c>
      <c r="DH17" t="s">
        <v>216</v>
      </c>
      <c r="DI17" t="s">
        <v>217</v>
      </c>
      <c r="DJ17" t="s">
        <v>218</v>
      </c>
      <c r="DK17" t="s">
        <v>219</v>
      </c>
      <c r="DL17" t="s">
        <v>220</v>
      </c>
      <c r="DM17" t="s">
        <v>221</v>
      </c>
      <c r="DN17" t="s">
        <v>222</v>
      </c>
      <c r="DO17" t="s">
        <v>223</v>
      </c>
      <c r="DP17" t="s">
        <v>115</v>
      </c>
      <c r="DQ17" t="s">
        <v>224</v>
      </c>
      <c r="DR17" t="s">
        <v>225</v>
      </c>
      <c r="DS17" t="s">
        <v>226</v>
      </c>
      <c r="DT17" t="s">
        <v>227</v>
      </c>
      <c r="DU17" t="s">
        <v>228</v>
      </c>
      <c r="DV17" t="s">
        <v>229</v>
      </c>
      <c r="DW17" t="s">
        <v>230</v>
      </c>
      <c r="DX17" t="s">
        <v>231</v>
      </c>
      <c r="DY17" t="s">
        <v>232</v>
      </c>
      <c r="DZ17" t="s">
        <v>233</v>
      </c>
      <c r="EA17" t="s">
        <v>234</v>
      </c>
      <c r="EB17" t="s">
        <v>235</v>
      </c>
      <c r="EC17" t="s">
        <v>236</v>
      </c>
      <c r="ED17" t="s">
        <v>237</v>
      </c>
      <c r="EE17" t="s">
        <v>238</v>
      </c>
      <c r="EF17" t="s">
        <v>239</v>
      </c>
      <c r="EG17" t="s">
        <v>240</v>
      </c>
      <c r="EH17" t="s">
        <v>241</v>
      </c>
      <c r="EI17" t="s">
        <v>242</v>
      </c>
      <c r="EJ17" t="s">
        <v>243</v>
      </c>
      <c r="EK17" t="s">
        <v>244</v>
      </c>
      <c r="EL17" t="s">
        <v>245</v>
      </c>
      <c r="EM17" t="s">
        <v>246</v>
      </c>
      <c r="EN17" t="s">
        <v>247</v>
      </c>
      <c r="EO17" t="s">
        <v>248</v>
      </c>
      <c r="EP17" t="s">
        <v>249</v>
      </c>
      <c r="EQ17" t="s">
        <v>250</v>
      </c>
      <c r="ER17" t="s">
        <v>251</v>
      </c>
      <c r="ES17" t="s">
        <v>252</v>
      </c>
      <c r="ET17" t="s">
        <v>253</v>
      </c>
      <c r="EU17" t="s">
        <v>254</v>
      </c>
      <c r="EV17" t="s">
        <v>255</v>
      </c>
      <c r="EW17" t="s">
        <v>256</v>
      </c>
      <c r="EX17" t="s">
        <v>257</v>
      </c>
      <c r="EY17" t="s">
        <v>258</v>
      </c>
      <c r="EZ17" t="s">
        <v>259</v>
      </c>
      <c r="FA17" t="s">
        <v>260</v>
      </c>
      <c r="FB17" t="s">
        <v>261</v>
      </c>
      <c r="FC17" t="s">
        <v>262</v>
      </c>
      <c r="FD17" t="s">
        <v>263</v>
      </c>
      <c r="FE17" t="s">
        <v>264</v>
      </c>
      <c r="FF17" t="s">
        <v>265</v>
      </c>
      <c r="FG17" t="s">
        <v>266</v>
      </c>
      <c r="FH17" t="s">
        <v>267</v>
      </c>
      <c r="FI17" t="s">
        <v>268</v>
      </c>
      <c r="FJ17" t="s">
        <v>269</v>
      </c>
      <c r="FK17" t="s">
        <v>270</v>
      </c>
      <c r="FL17" t="s">
        <v>271</v>
      </c>
      <c r="FM17" t="s">
        <v>272</v>
      </c>
      <c r="FN17" t="s">
        <v>273</v>
      </c>
      <c r="FO17" t="s">
        <v>109</v>
      </c>
      <c r="FP17" t="s">
        <v>112</v>
      </c>
      <c r="FQ17" t="s">
        <v>274</v>
      </c>
      <c r="FR17" t="s">
        <v>275</v>
      </c>
      <c r="FS17" t="s">
        <v>276</v>
      </c>
      <c r="FT17" t="s">
        <v>277</v>
      </c>
      <c r="FU17" t="s">
        <v>278</v>
      </c>
      <c r="FV17" t="s">
        <v>279</v>
      </c>
      <c r="FW17" t="s">
        <v>280</v>
      </c>
      <c r="FX17" t="s">
        <v>281</v>
      </c>
      <c r="FY17" t="s">
        <v>282</v>
      </c>
      <c r="FZ17" t="s">
        <v>283</v>
      </c>
      <c r="GA17" t="s">
        <v>284</v>
      </c>
      <c r="GB17" t="s">
        <v>285</v>
      </c>
      <c r="GC17" t="s">
        <v>286</v>
      </c>
      <c r="GD17" t="s">
        <v>287</v>
      </c>
      <c r="GE17" t="s">
        <v>288</v>
      </c>
      <c r="GF17" t="s">
        <v>289</v>
      </c>
      <c r="GG17" t="s">
        <v>290</v>
      </c>
      <c r="GH17" t="s">
        <v>291</v>
      </c>
      <c r="GI17" t="s">
        <v>292</v>
      </c>
      <c r="GJ17" t="s">
        <v>293</v>
      </c>
      <c r="GK17" t="s">
        <v>294</v>
      </c>
      <c r="GL17" t="s">
        <v>295</v>
      </c>
      <c r="GM17" t="s">
        <v>296</v>
      </c>
      <c r="GN17" t="s">
        <v>297</v>
      </c>
      <c r="GO17" t="s">
        <v>298</v>
      </c>
      <c r="GP17" t="s">
        <v>299</v>
      </c>
      <c r="GQ17" t="s">
        <v>300</v>
      </c>
      <c r="GR17" t="s">
        <v>301</v>
      </c>
      <c r="GS17" t="s">
        <v>302</v>
      </c>
      <c r="GT17" t="s">
        <v>303</v>
      </c>
      <c r="GU17" t="s">
        <v>304</v>
      </c>
      <c r="GV17" t="s">
        <v>305</v>
      </c>
      <c r="GW17" t="s">
        <v>306</v>
      </c>
      <c r="GX17" t="s">
        <v>307</v>
      </c>
      <c r="GY17" t="s">
        <v>308</v>
      </c>
      <c r="GZ17" t="s">
        <v>309</v>
      </c>
      <c r="HA17" t="s">
        <v>310</v>
      </c>
      <c r="HB17" t="s">
        <v>311</v>
      </c>
      <c r="HC17" t="s">
        <v>312</v>
      </c>
      <c r="HD17" t="s">
        <v>313</v>
      </c>
      <c r="HE17" t="s">
        <v>314</v>
      </c>
      <c r="HF17" t="s">
        <v>315</v>
      </c>
      <c r="HG17" t="s">
        <v>316</v>
      </c>
      <c r="HH17" t="s">
        <v>317</v>
      </c>
      <c r="HI17" t="s">
        <v>318</v>
      </c>
      <c r="HJ17" t="s">
        <v>319</v>
      </c>
      <c r="HK17" t="s">
        <v>320</v>
      </c>
      <c r="HL17" t="s">
        <v>321</v>
      </c>
      <c r="HM17" t="s">
        <v>322</v>
      </c>
      <c r="HN17" t="s">
        <v>323</v>
      </c>
      <c r="HO17" t="s">
        <v>324</v>
      </c>
      <c r="HP17" t="s">
        <v>325</v>
      </c>
      <c r="HQ17" t="s">
        <v>326</v>
      </c>
      <c r="HR17" t="s">
        <v>327</v>
      </c>
      <c r="HS17" t="s">
        <v>328</v>
      </c>
      <c r="HT17" t="s">
        <v>329</v>
      </c>
      <c r="HU17" t="s">
        <v>330</v>
      </c>
      <c r="HV17" t="s">
        <v>331</v>
      </c>
      <c r="HW17" t="s">
        <v>332</v>
      </c>
      <c r="HX17" t="s">
        <v>333</v>
      </c>
      <c r="HY17" t="s">
        <v>334</v>
      </c>
      <c r="HZ17" t="s">
        <v>335</v>
      </c>
      <c r="IA17" t="s">
        <v>336</v>
      </c>
      <c r="IB17" t="s">
        <v>337</v>
      </c>
      <c r="IC17" t="s">
        <v>338</v>
      </c>
      <c r="ID17" t="s">
        <v>339</v>
      </c>
      <c r="IE17" t="s">
        <v>340</v>
      </c>
      <c r="IF17" t="s">
        <v>341</v>
      </c>
      <c r="IG17" t="s">
        <v>342</v>
      </c>
      <c r="IH17" t="s">
        <v>343</v>
      </c>
      <c r="II17" t="s">
        <v>344</v>
      </c>
      <c r="IJ17" t="s">
        <v>345</v>
      </c>
      <c r="IK17" t="s">
        <v>346</v>
      </c>
      <c r="IL17" t="s">
        <v>347</v>
      </c>
      <c r="IM17" t="s">
        <v>348</v>
      </c>
      <c r="IN17" t="s">
        <v>349</v>
      </c>
      <c r="IO17" t="s">
        <v>350</v>
      </c>
      <c r="IP17" t="s">
        <v>351</v>
      </c>
      <c r="IQ17" t="s">
        <v>352</v>
      </c>
      <c r="IR17" t="s">
        <v>353</v>
      </c>
      <c r="IS17" t="s">
        <v>354</v>
      </c>
      <c r="IT17" t="s">
        <v>355</v>
      </c>
      <c r="IU17" t="s">
        <v>356</v>
      </c>
      <c r="IV17" t="s">
        <v>357</v>
      </c>
      <c r="IW17" t="s">
        <v>358</v>
      </c>
      <c r="IX17" t="s">
        <v>359</v>
      </c>
      <c r="IY17" t="s">
        <v>360</v>
      </c>
      <c r="IZ17" t="s">
        <v>361</v>
      </c>
      <c r="JA17" t="s">
        <v>362</v>
      </c>
      <c r="JB17" t="s">
        <v>363</v>
      </c>
      <c r="JC17" t="s">
        <v>364</v>
      </c>
      <c r="JD17" t="s">
        <v>365</v>
      </c>
      <c r="JE17" t="s">
        <v>366</v>
      </c>
      <c r="JF17" t="s">
        <v>367</v>
      </c>
      <c r="JG17" t="s">
        <v>368</v>
      </c>
      <c r="JH17" t="s">
        <v>369</v>
      </c>
      <c r="JI17" t="s">
        <v>370</v>
      </c>
      <c r="JJ17" t="s">
        <v>371</v>
      </c>
      <c r="JK17" t="s">
        <v>372</v>
      </c>
      <c r="JL17" t="s">
        <v>373</v>
      </c>
      <c r="JM17" t="s">
        <v>374</v>
      </c>
      <c r="JN17" t="s">
        <v>375</v>
      </c>
      <c r="JO17" t="s">
        <v>376</v>
      </c>
      <c r="JP17" t="s">
        <v>377</v>
      </c>
      <c r="JQ17" t="s">
        <v>378</v>
      </c>
      <c r="JR17" t="s">
        <v>379</v>
      </c>
      <c r="JS17" t="s">
        <v>380</v>
      </c>
      <c r="JT17" t="s">
        <v>381</v>
      </c>
      <c r="JU17" t="s">
        <v>382</v>
      </c>
      <c r="JV17" t="s">
        <v>383</v>
      </c>
      <c r="JW17" t="s">
        <v>384</v>
      </c>
      <c r="JX17" t="s">
        <v>385</v>
      </c>
      <c r="JY17" t="s">
        <v>386</v>
      </c>
      <c r="JZ17" t="s">
        <v>387</v>
      </c>
      <c r="KA17" t="s">
        <v>388</v>
      </c>
      <c r="KB17" t="s">
        <v>389</v>
      </c>
      <c r="KC17" t="s">
        <v>390</v>
      </c>
      <c r="KD17" t="s">
        <v>391</v>
      </c>
      <c r="KE17" t="s">
        <v>392</v>
      </c>
      <c r="KF17" t="s">
        <v>393</v>
      </c>
    </row>
    <row r="18" spans="1:292">
      <c r="B18" t="s">
        <v>394</v>
      </c>
      <c r="C18" t="s">
        <v>394</v>
      </c>
      <c r="F18" t="s">
        <v>394</v>
      </c>
      <c r="H18" t="s">
        <v>394</v>
      </c>
      <c r="I18" t="s">
        <v>395</v>
      </c>
      <c r="J18" t="s">
        <v>396</v>
      </c>
      <c r="K18" t="s">
        <v>397</v>
      </c>
      <c r="L18" t="s">
        <v>398</v>
      </c>
      <c r="M18" t="s">
        <v>398</v>
      </c>
      <c r="N18" t="s">
        <v>231</v>
      </c>
      <c r="O18" t="s">
        <v>231</v>
      </c>
      <c r="P18" t="s">
        <v>395</v>
      </c>
      <c r="Q18" t="s">
        <v>395</v>
      </c>
      <c r="R18" t="s">
        <v>395</v>
      </c>
      <c r="S18" t="s">
        <v>395</v>
      </c>
      <c r="T18" t="s">
        <v>399</v>
      </c>
      <c r="U18" t="s">
        <v>400</v>
      </c>
      <c r="V18" t="s">
        <v>400</v>
      </c>
      <c r="W18" t="s">
        <v>401</v>
      </c>
      <c r="X18" t="s">
        <v>402</v>
      </c>
      <c r="Y18" t="s">
        <v>401</v>
      </c>
      <c r="Z18" t="s">
        <v>401</v>
      </c>
      <c r="AA18" t="s">
        <v>401</v>
      </c>
      <c r="AB18" t="s">
        <v>399</v>
      </c>
      <c r="AC18" t="s">
        <v>399</v>
      </c>
      <c r="AD18" t="s">
        <v>399</v>
      </c>
      <c r="AE18" t="s">
        <v>399</v>
      </c>
      <c r="AF18" t="s">
        <v>397</v>
      </c>
      <c r="AG18" t="s">
        <v>396</v>
      </c>
      <c r="AH18" t="s">
        <v>397</v>
      </c>
      <c r="AI18" t="s">
        <v>398</v>
      </c>
      <c r="AJ18" t="s">
        <v>398</v>
      </c>
      <c r="AK18" t="s">
        <v>403</v>
      </c>
      <c r="AL18" t="s">
        <v>404</v>
      </c>
      <c r="AM18" t="s">
        <v>396</v>
      </c>
      <c r="AN18" t="s">
        <v>405</v>
      </c>
      <c r="AO18" t="s">
        <v>405</v>
      </c>
      <c r="AP18" t="s">
        <v>406</v>
      </c>
      <c r="AQ18" t="s">
        <v>404</v>
      </c>
      <c r="AR18" t="s">
        <v>407</v>
      </c>
      <c r="AS18" t="s">
        <v>402</v>
      </c>
      <c r="AU18" t="s">
        <v>402</v>
      </c>
      <c r="AV18" t="s">
        <v>407</v>
      </c>
      <c r="BB18" t="s">
        <v>397</v>
      </c>
      <c r="BI18" t="s">
        <v>397</v>
      </c>
      <c r="BJ18" t="s">
        <v>397</v>
      </c>
      <c r="BK18" t="s">
        <v>397</v>
      </c>
      <c r="BL18" t="s">
        <v>408</v>
      </c>
      <c r="BZ18" t="s">
        <v>409</v>
      </c>
      <c r="CB18" t="s">
        <v>409</v>
      </c>
      <c r="CC18" t="s">
        <v>397</v>
      </c>
      <c r="CF18" t="s">
        <v>409</v>
      </c>
      <c r="CG18" t="s">
        <v>402</v>
      </c>
      <c r="CJ18" t="s">
        <v>410</v>
      </c>
      <c r="CK18" t="s">
        <v>410</v>
      </c>
      <c r="CM18" t="s">
        <v>411</v>
      </c>
      <c r="CN18" t="s">
        <v>409</v>
      </c>
      <c r="CP18" t="s">
        <v>409</v>
      </c>
      <c r="CQ18" t="s">
        <v>397</v>
      </c>
      <c r="CU18" t="s">
        <v>409</v>
      </c>
      <c r="CW18" t="s">
        <v>412</v>
      </c>
      <c r="CZ18" t="s">
        <v>409</v>
      </c>
      <c r="DA18" t="s">
        <v>409</v>
      </c>
      <c r="DC18" t="s">
        <v>409</v>
      </c>
      <c r="DE18" t="s">
        <v>409</v>
      </c>
      <c r="DG18" t="s">
        <v>397</v>
      </c>
      <c r="DH18" t="s">
        <v>397</v>
      </c>
      <c r="DJ18" t="s">
        <v>413</v>
      </c>
      <c r="DK18" t="s">
        <v>414</v>
      </c>
      <c r="DN18" t="s">
        <v>395</v>
      </c>
      <c r="DP18" t="s">
        <v>394</v>
      </c>
      <c r="DQ18" t="s">
        <v>398</v>
      </c>
      <c r="DR18" t="s">
        <v>398</v>
      </c>
      <c r="DS18" t="s">
        <v>405</v>
      </c>
      <c r="DT18" t="s">
        <v>405</v>
      </c>
      <c r="DU18" t="s">
        <v>398</v>
      </c>
      <c r="DV18" t="s">
        <v>405</v>
      </c>
      <c r="DW18" t="s">
        <v>407</v>
      </c>
      <c r="DX18" t="s">
        <v>401</v>
      </c>
      <c r="DY18" t="s">
        <v>401</v>
      </c>
      <c r="DZ18" t="s">
        <v>400</v>
      </c>
      <c r="EA18" t="s">
        <v>400</v>
      </c>
      <c r="EB18" t="s">
        <v>400</v>
      </c>
      <c r="EC18" t="s">
        <v>400</v>
      </c>
      <c r="ED18" t="s">
        <v>400</v>
      </c>
      <c r="EE18" t="s">
        <v>415</v>
      </c>
      <c r="EF18" t="s">
        <v>397</v>
      </c>
      <c r="EG18" t="s">
        <v>397</v>
      </c>
      <c r="EH18" t="s">
        <v>398</v>
      </c>
      <c r="EI18" t="s">
        <v>398</v>
      </c>
      <c r="EJ18" t="s">
        <v>398</v>
      </c>
      <c r="EK18" t="s">
        <v>405</v>
      </c>
      <c r="EL18" t="s">
        <v>398</v>
      </c>
      <c r="EM18" t="s">
        <v>405</v>
      </c>
      <c r="EN18" t="s">
        <v>401</v>
      </c>
      <c r="EO18" t="s">
        <v>401</v>
      </c>
      <c r="EP18" t="s">
        <v>400</v>
      </c>
      <c r="EQ18" t="s">
        <v>400</v>
      </c>
      <c r="ER18" t="s">
        <v>397</v>
      </c>
      <c r="EW18" t="s">
        <v>397</v>
      </c>
      <c r="EZ18" t="s">
        <v>400</v>
      </c>
      <c r="FA18" t="s">
        <v>400</v>
      </c>
      <c r="FB18" t="s">
        <v>400</v>
      </c>
      <c r="FC18" t="s">
        <v>400</v>
      </c>
      <c r="FD18" t="s">
        <v>400</v>
      </c>
      <c r="FE18" t="s">
        <v>397</v>
      </c>
      <c r="FF18" t="s">
        <v>397</v>
      </c>
      <c r="FG18" t="s">
        <v>397</v>
      </c>
      <c r="FH18" t="s">
        <v>394</v>
      </c>
      <c r="FK18" t="s">
        <v>416</v>
      </c>
      <c r="FL18" t="s">
        <v>416</v>
      </c>
      <c r="FN18" t="s">
        <v>394</v>
      </c>
      <c r="FO18" t="s">
        <v>417</v>
      </c>
      <c r="FQ18" t="s">
        <v>394</v>
      </c>
      <c r="FR18" t="s">
        <v>394</v>
      </c>
      <c r="FT18" t="s">
        <v>418</v>
      </c>
      <c r="FU18" t="s">
        <v>419</v>
      </c>
      <c r="FV18" t="s">
        <v>418</v>
      </c>
      <c r="FW18" t="s">
        <v>419</v>
      </c>
      <c r="FX18" t="s">
        <v>418</v>
      </c>
      <c r="FY18" t="s">
        <v>419</v>
      </c>
      <c r="FZ18" t="s">
        <v>402</v>
      </c>
      <c r="GA18" t="s">
        <v>402</v>
      </c>
      <c r="GC18" t="s">
        <v>420</v>
      </c>
      <c r="GG18" t="s">
        <v>420</v>
      </c>
      <c r="GM18" t="s">
        <v>421</v>
      </c>
      <c r="GN18" t="s">
        <v>421</v>
      </c>
      <c r="HA18" t="s">
        <v>421</v>
      </c>
      <c r="HB18" t="s">
        <v>421</v>
      </c>
      <c r="HC18" t="s">
        <v>422</v>
      </c>
      <c r="HD18" t="s">
        <v>422</v>
      </c>
      <c r="HE18" t="s">
        <v>400</v>
      </c>
      <c r="HF18" t="s">
        <v>400</v>
      </c>
      <c r="HG18" t="s">
        <v>402</v>
      </c>
      <c r="HH18" t="s">
        <v>400</v>
      </c>
      <c r="HI18" t="s">
        <v>405</v>
      </c>
      <c r="HJ18" t="s">
        <v>402</v>
      </c>
      <c r="HK18" t="s">
        <v>402</v>
      </c>
      <c r="HM18" t="s">
        <v>421</v>
      </c>
      <c r="HN18" t="s">
        <v>421</v>
      </c>
      <c r="HO18" t="s">
        <v>421</v>
      </c>
      <c r="HP18" t="s">
        <v>421</v>
      </c>
      <c r="HQ18" t="s">
        <v>421</v>
      </c>
      <c r="HR18" t="s">
        <v>421</v>
      </c>
      <c r="HS18" t="s">
        <v>421</v>
      </c>
      <c r="HT18" t="s">
        <v>423</v>
      </c>
      <c r="HU18" t="s">
        <v>423</v>
      </c>
      <c r="HV18" t="s">
        <v>423</v>
      </c>
      <c r="HW18" t="s">
        <v>424</v>
      </c>
      <c r="HX18" t="s">
        <v>421</v>
      </c>
      <c r="HY18" t="s">
        <v>421</v>
      </c>
      <c r="HZ18" t="s">
        <v>421</v>
      </c>
      <c r="IA18" t="s">
        <v>421</v>
      </c>
      <c r="IB18" t="s">
        <v>421</v>
      </c>
      <c r="IC18" t="s">
        <v>421</v>
      </c>
      <c r="ID18" t="s">
        <v>421</v>
      </c>
      <c r="IE18" t="s">
        <v>421</v>
      </c>
      <c r="IF18" t="s">
        <v>421</v>
      </c>
      <c r="IG18" t="s">
        <v>421</v>
      </c>
      <c r="IH18" t="s">
        <v>421</v>
      </c>
      <c r="II18" t="s">
        <v>421</v>
      </c>
      <c r="IP18" t="s">
        <v>421</v>
      </c>
      <c r="IQ18" t="s">
        <v>402</v>
      </c>
      <c r="IR18" t="s">
        <v>402</v>
      </c>
      <c r="IS18" t="s">
        <v>418</v>
      </c>
      <c r="IT18" t="s">
        <v>419</v>
      </c>
      <c r="IU18" t="s">
        <v>419</v>
      </c>
      <c r="IY18" t="s">
        <v>419</v>
      </c>
      <c r="JC18" t="s">
        <v>398</v>
      </c>
      <c r="JD18" t="s">
        <v>398</v>
      </c>
      <c r="JE18" t="s">
        <v>405</v>
      </c>
      <c r="JF18" t="s">
        <v>405</v>
      </c>
      <c r="JG18" t="s">
        <v>425</v>
      </c>
      <c r="JH18" t="s">
        <v>425</v>
      </c>
      <c r="JI18" t="s">
        <v>421</v>
      </c>
      <c r="JJ18" t="s">
        <v>421</v>
      </c>
      <c r="JK18" t="s">
        <v>421</v>
      </c>
      <c r="JL18" t="s">
        <v>421</v>
      </c>
      <c r="JM18" t="s">
        <v>421</v>
      </c>
      <c r="JN18" t="s">
        <v>421</v>
      </c>
      <c r="JO18" t="s">
        <v>400</v>
      </c>
      <c r="JP18" t="s">
        <v>421</v>
      </c>
      <c r="JR18" t="s">
        <v>407</v>
      </c>
      <c r="JS18" t="s">
        <v>407</v>
      </c>
      <c r="JT18" t="s">
        <v>400</v>
      </c>
      <c r="JU18" t="s">
        <v>400</v>
      </c>
      <c r="JV18" t="s">
        <v>400</v>
      </c>
      <c r="JW18" t="s">
        <v>400</v>
      </c>
      <c r="JX18" t="s">
        <v>400</v>
      </c>
      <c r="JY18" t="s">
        <v>402</v>
      </c>
      <c r="JZ18" t="s">
        <v>402</v>
      </c>
      <c r="KA18" t="s">
        <v>402</v>
      </c>
      <c r="KB18" t="s">
        <v>400</v>
      </c>
      <c r="KC18" t="s">
        <v>398</v>
      </c>
      <c r="KD18" t="s">
        <v>405</v>
      </c>
      <c r="KE18" t="s">
        <v>402</v>
      </c>
      <c r="KF18" t="s">
        <v>402</v>
      </c>
    </row>
    <row r="19" spans="1:292">
      <c r="A19">
        <v>1</v>
      </c>
      <c r="B19">
        <v>1694358509</v>
      </c>
      <c r="C19">
        <v>0</v>
      </c>
      <c r="D19" t="s">
        <v>426</v>
      </c>
      <c r="E19" t="s">
        <v>427</v>
      </c>
      <c r="F19">
        <v>5</v>
      </c>
      <c r="G19" t="s">
        <v>428</v>
      </c>
      <c r="H19">
        <v>1694358501</v>
      </c>
      <c r="I19">
        <f>(J19)/1000</f>
        <v>0</v>
      </c>
      <c r="J19">
        <f>IF(DO19, AM19, AG19)</f>
        <v>0</v>
      </c>
      <c r="K19">
        <f>IF(DO19, AH19, AF19)</f>
        <v>0</v>
      </c>
      <c r="L19">
        <f>DQ19 - IF(AT19&gt;1, K19*DK19*100.0/(AV19*EE19), 0)</f>
        <v>0</v>
      </c>
      <c r="M19">
        <f>((S19-I19/2)*L19-K19)/(S19+I19/2)</f>
        <v>0</v>
      </c>
      <c r="N19">
        <f>M19*(DX19+DY19)/1000.0</f>
        <v>0</v>
      </c>
      <c r="O19">
        <f>(DQ19 - IF(AT19&gt;1, K19*DK19*100.0/(AV19*EE19), 0))*(DX19+DY19)/1000.0</f>
        <v>0</v>
      </c>
      <c r="P19">
        <f>2.0/((1/R19-1/Q19)+SIGN(R19)*SQRT((1/R19-1/Q19)*(1/R19-1/Q19) + 4*DL19/((DL19+1)*(DL19+1))*(2*1/R19*1/Q19-1/Q19*1/Q19)))</f>
        <v>0</v>
      </c>
      <c r="Q19">
        <f>IF(LEFT(DM19,1)&lt;&gt;"0",IF(LEFT(DM19,1)="1",3.0,DN19),$D$5+$E$5*(EE19*DX19/($K$5*1000))+$F$5*(EE19*DX19/($K$5*1000))*MAX(MIN(DK19,$J$5),$I$5)*MAX(MIN(DK19,$J$5),$I$5)+$G$5*MAX(MIN(DK19,$J$5),$I$5)*(EE19*DX19/($K$5*1000))+$H$5*(EE19*DX19/($K$5*1000))*(EE19*DX19/($K$5*1000)))</f>
        <v>0</v>
      </c>
      <c r="R19">
        <f>I19*(1000-(1000*0.61365*exp(17.502*V19/(240.97+V19))/(DX19+DY19)+DS19)/2)/(1000*0.61365*exp(17.502*V19/(240.97+V19))/(DX19+DY19)-DS19)</f>
        <v>0</v>
      </c>
      <c r="S19">
        <f>1/((DL19+1)/(P19/1.6)+1/(Q19/1.37)) + DL19/((DL19+1)/(P19/1.6) + DL19/(Q19/1.37))</f>
        <v>0</v>
      </c>
      <c r="T19">
        <f>(DG19*DJ19)</f>
        <v>0</v>
      </c>
      <c r="U19">
        <f>(DZ19+(T19+2*0.95*5.67E-8*(((DZ19+$B$9)+273)^4-(DZ19+273)^4)-44100*I19)/(1.84*29.3*Q19+8*0.95*5.67E-8*(DZ19+273)^3))</f>
        <v>0</v>
      </c>
      <c r="V19">
        <f>($C$9*EA19+$D$9*EB19+$E$9*U19)</f>
        <v>0</v>
      </c>
      <c r="W19">
        <f>0.61365*exp(17.502*V19/(240.97+V19))</f>
        <v>0</v>
      </c>
      <c r="X19">
        <f>(Y19/Z19*100)</f>
        <v>0</v>
      </c>
      <c r="Y19">
        <f>DS19*(DX19+DY19)/1000</f>
        <v>0</v>
      </c>
      <c r="Z19">
        <f>0.61365*exp(17.502*DZ19/(240.97+DZ19))</f>
        <v>0</v>
      </c>
      <c r="AA19">
        <f>(W19-DS19*(DX19+DY19)/1000)</f>
        <v>0</v>
      </c>
      <c r="AB19">
        <f>(-I19*44100)</f>
        <v>0</v>
      </c>
      <c r="AC19">
        <f>2*29.3*Q19*0.92*(DZ19-V19)</f>
        <v>0</v>
      </c>
      <c r="AD19">
        <f>2*0.95*5.67E-8*(((DZ19+$B$9)+273)^4-(V19+273)^4)</f>
        <v>0</v>
      </c>
      <c r="AE19">
        <f>T19+AD19+AB19+AC19</f>
        <v>0</v>
      </c>
      <c r="AF19">
        <f>DW19*AT19*(DR19-DQ19*(1000-AT19*DT19)/(1000-AT19*DS19))/(100*DK19)</f>
        <v>0</v>
      </c>
      <c r="AG19">
        <f>1000*DW19*AT19*(DS19-DT19)/(100*DK19*(1000-AT19*DS19))</f>
        <v>0</v>
      </c>
      <c r="AH19">
        <f>(AI19 - AJ19 - DX19*1E3/(8.314*(DZ19+273.15)) * AL19/DW19 * AK19) * DW19/(100*DK19) * (1000 - DT19)/1000</f>
        <v>0</v>
      </c>
      <c r="AI19">
        <v>432.0541217316485</v>
      </c>
      <c r="AJ19">
        <v>429.7856909090906</v>
      </c>
      <c r="AK19">
        <v>0.0326244242315647</v>
      </c>
      <c r="AL19">
        <v>65.94015128555453</v>
      </c>
      <c r="AM19">
        <f>(AO19 - AN19 + DX19*1E3/(8.314*(DZ19+273.15)) * AQ19/DW19 * AP19) * DW19/(100*DK19) * 1000/(1000 - AO19)</f>
        <v>0</v>
      </c>
      <c r="AN19">
        <v>28.12121526802522</v>
      </c>
      <c r="AO19">
        <v>28.77230484848484</v>
      </c>
      <c r="AP19">
        <v>0.008710246901158902</v>
      </c>
      <c r="AQ19">
        <v>102.8695289206826</v>
      </c>
      <c r="AR19">
        <v>0</v>
      </c>
      <c r="AS19">
        <v>0</v>
      </c>
      <c r="AT19">
        <f>IF(AR19*$H$15&gt;=AV19,1.0,(AV19/(AV19-AR19*$H$15)))</f>
        <v>0</v>
      </c>
      <c r="AU19">
        <f>(AT19-1)*100</f>
        <v>0</v>
      </c>
      <c r="AV19">
        <f>MAX(0,($B$15+$C$15*EE19)/(1+$D$15*EE19)*DX19/(DZ19+273)*$E$15)</f>
        <v>0</v>
      </c>
      <c r="AW19" t="s">
        <v>429</v>
      </c>
      <c r="AX19" t="s">
        <v>429</v>
      </c>
      <c r="AY19">
        <v>0</v>
      </c>
      <c r="AZ19">
        <v>0</v>
      </c>
      <c r="BA19">
        <f>1-AY19/AZ19</f>
        <v>0</v>
      </c>
      <c r="BB19">
        <v>0</v>
      </c>
      <c r="BC19" t="s">
        <v>429</v>
      </c>
      <c r="BD19" t="s">
        <v>429</v>
      </c>
      <c r="BE19">
        <v>0</v>
      </c>
      <c r="BF19">
        <v>0</v>
      </c>
      <c r="BG19">
        <f>1-BE19/BF19</f>
        <v>0</v>
      </c>
      <c r="BH19">
        <v>0.5</v>
      </c>
      <c r="BI19">
        <f>DH19</f>
        <v>0</v>
      </c>
      <c r="BJ19">
        <f>K19</f>
        <v>0</v>
      </c>
      <c r="BK19">
        <f>BG19*BH19*BI19</f>
        <v>0</v>
      </c>
      <c r="BL19">
        <f>(BJ19-BB19)/BI19</f>
        <v>0</v>
      </c>
      <c r="BM19">
        <f>(AZ19-BF19)/BF19</f>
        <v>0</v>
      </c>
      <c r="BN19">
        <f>AY19/(BA19+AY19/BF19)</f>
        <v>0</v>
      </c>
      <c r="BO19" t="s">
        <v>429</v>
      </c>
      <c r="BP19">
        <v>0</v>
      </c>
      <c r="BQ19">
        <f>IF(BP19&lt;&gt;0, BP19, BN19)</f>
        <v>0</v>
      </c>
      <c r="BR19">
        <f>1-BQ19/BF19</f>
        <v>0</v>
      </c>
      <c r="BS19">
        <f>(BF19-BE19)/(BF19-BQ19)</f>
        <v>0</v>
      </c>
      <c r="BT19">
        <f>(AZ19-BF19)/(AZ19-BQ19)</f>
        <v>0</v>
      </c>
      <c r="BU19">
        <f>(BF19-BE19)/(BF19-AY19)</f>
        <v>0</v>
      </c>
      <c r="BV19">
        <f>(AZ19-BF19)/(AZ19-AY19)</f>
        <v>0</v>
      </c>
      <c r="BW19">
        <f>(BS19*BQ19/BE19)</f>
        <v>0</v>
      </c>
      <c r="BX19">
        <f>(1-BW19)</f>
        <v>0</v>
      </c>
      <c r="DG19">
        <f>$B$13*EF19+$C$13*EG19+$F$13*ER19*(1-EU19)</f>
        <v>0</v>
      </c>
      <c r="DH19">
        <f>DG19*DI19</f>
        <v>0</v>
      </c>
      <c r="DI19">
        <f>($B$13*$D$11+$C$13*$D$11+$F$13*((FE19+EW19)/MAX(FE19+EW19+FF19, 0.1)*$I$11+FF19/MAX(FE19+EW19+FF19, 0.1)*$J$11))/($B$13+$C$13+$F$13)</f>
        <v>0</v>
      </c>
      <c r="DJ19">
        <f>($B$13*$K$11+$C$13*$K$11+$F$13*((FE19+EW19)/MAX(FE19+EW19+FF19, 0.1)*$P$11+FF19/MAX(FE19+EW19+FF19, 0.1)*$Q$11))/($B$13+$C$13+$F$13)</f>
        <v>0</v>
      </c>
      <c r="DK19">
        <v>1.1</v>
      </c>
      <c r="DL19">
        <v>0.5</v>
      </c>
      <c r="DM19" t="s">
        <v>430</v>
      </c>
      <c r="DN19">
        <v>2</v>
      </c>
      <c r="DO19" t="b">
        <v>1</v>
      </c>
      <c r="DP19">
        <v>1694358501</v>
      </c>
      <c r="DQ19">
        <v>417.3923548387098</v>
      </c>
      <c r="DR19">
        <v>419.9677419354838</v>
      </c>
      <c r="DS19">
        <v>28.71372258064516</v>
      </c>
      <c r="DT19">
        <v>28.08511612903226</v>
      </c>
      <c r="DU19">
        <v>443.2648387096774</v>
      </c>
      <c r="DV19">
        <v>32.72535483870968</v>
      </c>
      <c r="DW19">
        <v>500.0114838709677</v>
      </c>
      <c r="DX19">
        <v>84.55515806451611</v>
      </c>
      <c r="DY19">
        <v>0.09996817741935483</v>
      </c>
      <c r="DZ19">
        <v>32.45222580645162</v>
      </c>
      <c r="EA19">
        <v>33.75327741935484</v>
      </c>
      <c r="EB19">
        <v>999.9000000000003</v>
      </c>
      <c r="EC19">
        <v>0</v>
      </c>
      <c r="ED19">
        <v>0</v>
      </c>
      <c r="EE19">
        <v>9993.324838709677</v>
      </c>
      <c r="EF19">
        <v>0</v>
      </c>
      <c r="EG19">
        <v>1772.405483870968</v>
      </c>
      <c r="EH19">
        <v>-2.575333225806452</v>
      </c>
      <c r="EI19">
        <v>429.7316451612903</v>
      </c>
      <c r="EJ19">
        <v>432.1033548387097</v>
      </c>
      <c r="EK19">
        <v>0.6286107741935484</v>
      </c>
      <c r="EL19">
        <v>419.9677419354838</v>
      </c>
      <c r="EM19">
        <v>28.08511612903226</v>
      </c>
      <c r="EN19">
        <v>2.427892903225806</v>
      </c>
      <c r="EO19">
        <v>2.37474064516129</v>
      </c>
      <c r="EP19">
        <v>20.55101935483871</v>
      </c>
      <c r="EQ19">
        <v>20.19254516129033</v>
      </c>
      <c r="ER19">
        <v>1999.994838709678</v>
      </c>
      <c r="ES19">
        <v>0.979993451612903</v>
      </c>
      <c r="ET19">
        <v>0.02000693870967742</v>
      </c>
      <c r="EU19">
        <v>0</v>
      </c>
      <c r="EV19">
        <v>38.39506451612903</v>
      </c>
      <c r="EW19">
        <v>5.000779999999999</v>
      </c>
      <c r="EX19">
        <v>3814.626774193548</v>
      </c>
      <c r="EY19">
        <v>16379.55483870968</v>
      </c>
      <c r="EZ19">
        <v>50.87093548387096</v>
      </c>
      <c r="FA19">
        <v>52.16699999999997</v>
      </c>
      <c r="FB19">
        <v>51.27393548387096</v>
      </c>
      <c r="FC19">
        <v>51.37887096774192</v>
      </c>
      <c r="FD19">
        <v>51.19122580645159</v>
      </c>
      <c r="FE19">
        <v>1955.084838709678</v>
      </c>
      <c r="FF19">
        <v>39.91000000000001</v>
      </c>
      <c r="FG19">
        <v>0</v>
      </c>
      <c r="FH19">
        <v>1694358509</v>
      </c>
      <c r="FI19">
        <v>0</v>
      </c>
      <c r="FJ19">
        <v>38.405976</v>
      </c>
      <c r="FK19">
        <v>-0.662561534408722</v>
      </c>
      <c r="FL19">
        <v>-0.1861538718310648</v>
      </c>
      <c r="FM19">
        <v>3814.4452</v>
      </c>
      <c r="FN19">
        <v>15</v>
      </c>
      <c r="FO19">
        <v>1694356869.6</v>
      </c>
      <c r="FP19" t="s">
        <v>431</v>
      </c>
      <c r="FQ19">
        <v>1694356869.6</v>
      </c>
      <c r="FR19">
        <v>1694356865.6</v>
      </c>
      <c r="FS19">
        <v>1</v>
      </c>
      <c r="FT19">
        <v>-0.3</v>
      </c>
      <c r="FU19">
        <v>-0.068</v>
      </c>
      <c r="FV19">
        <v>-25.922</v>
      </c>
      <c r="FW19">
        <v>-3.813</v>
      </c>
      <c r="FX19">
        <v>420</v>
      </c>
      <c r="FY19">
        <v>23</v>
      </c>
      <c r="FZ19">
        <v>0.43</v>
      </c>
      <c r="GA19">
        <v>0.2</v>
      </c>
      <c r="GB19">
        <v>-2.585030487804878</v>
      </c>
      <c r="GC19">
        <v>0.1169397909407686</v>
      </c>
      <c r="GD19">
        <v>0.06798383017759228</v>
      </c>
      <c r="GE19">
        <v>0</v>
      </c>
      <c r="GF19">
        <v>0.6285247073170732</v>
      </c>
      <c r="GG19">
        <v>0.05342786759582042</v>
      </c>
      <c r="GH19">
        <v>0.01305041943675806</v>
      </c>
      <c r="GI19">
        <v>1</v>
      </c>
      <c r="GJ19">
        <v>1</v>
      </c>
      <c r="GK19">
        <v>2</v>
      </c>
      <c r="GL19" t="s">
        <v>432</v>
      </c>
      <c r="GM19">
        <v>3.10662</v>
      </c>
      <c r="GN19">
        <v>2.75788</v>
      </c>
      <c r="GO19">
        <v>0.08313139999999999</v>
      </c>
      <c r="GP19">
        <v>0.07982590000000001</v>
      </c>
      <c r="GQ19">
        <v>0.12278</v>
      </c>
      <c r="GR19">
        <v>0.110909</v>
      </c>
      <c r="GS19">
        <v>23115.2</v>
      </c>
      <c r="GT19">
        <v>21842.6</v>
      </c>
      <c r="GU19">
        <v>25794.3</v>
      </c>
      <c r="GV19">
        <v>24109.9</v>
      </c>
      <c r="GW19">
        <v>36389.2</v>
      </c>
      <c r="GX19">
        <v>31416.6</v>
      </c>
      <c r="GY19">
        <v>45147.1</v>
      </c>
      <c r="GZ19">
        <v>38215.4</v>
      </c>
      <c r="HA19">
        <v>1.75355</v>
      </c>
      <c r="HB19">
        <v>1.57652</v>
      </c>
      <c r="HC19">
        <v>-0.126943</v>
      </c>
      <c r="HD19">
        <v>0</v>
      </c>
      <c r="HE19">
        <v>35.835</v>
      </c>
      <c r="HF19">
        <v>999.9</v>
      </c>
      <c r="HG19">
        <v>41.9</v>
      </c>
      <c r="HH19">
        <v>38.8</v>
      </c>
      <c r="HI19">
        <v>34.4463</v>
      </c>
      <c r="HJ19">
        <v>61.4967</v>
      </c>
      <c r="HK19">
        <v>24.8798</v>
      </c>
      <c r="HL19">
        <v>1</v>
      </c>
      <c r="HM19">
        <v>1.4181</v>
      </c>
      <c r="HN19">
        <v>9.28105</v>
      </c>
      <c r="HO19">
        <v>20.0599</v>
      </c>
      <c r="HP19">
        <v>5.2113</v>
      </c>
      <c r="HQ19">
        <v>11.992</v>
      </c>
      <c r="HR19">
        <v>4.9615</v>
      </c>
      <c r="HS19">
        <v>3.27478</v>
      </c>
      <c r="HT19">
        <v>9999</v>
      </c>
      <c r="HU19">
        <v>9999</v>
      </c>
      <c r="HV19">
        <v>9999</v>
      </c>
      <c r="HW19">
        <v>154.7</v>
      </c>
      <c r="HX19">
        <v>1.86386</v>
      </c>
      <c r="HY19">
        <v>1.86005</v>
      </c>
      <c r="HZ19">
        <v>1.85841</v>
      </c>
      <c r="IA19">
        <v>1.85974</v>
      </c>
      <c r="IB19">
        <v>1.85974</v>
      </c>
      <c r="IC19">
        <v>1.85835</v>
      </c>
      <c r="ID19">
        <v>1.85745</v>
      </c>
      <c r="IE19">
        <v>1.8523</v>
      </c>
      <c r="IF19">
        <v>0</v>
      </c>
      <c r="IG19">
        <v>0</v>
      </c>
      <c r="IH19">
        <v>0</v>
      </c>
      <c r="II19">
        <v>0</v>
      </c>
      <c r="IJ19" t="s">
        <v>433</v>
      </c>
      <c r="IK19" t="s">
        <v>434</v>
      </c>
      <c r="IL19" t="s">
        <v>435</v>
      </c>
      <c r="IM19" t="s">
        <v>435</v>
      </c>
      <c r="IN19" t="s">
        <v>435</v>
      </c>
      <c r="IO19" t="s">
        <v>435</v>
      </c>
      <c r="IP19">
        <v>0</v>
      </c>
      <c r="IQ19">
        <v>100</v>
      </c>
      <c r="IR19">
        <v>100</v>
      </c>
      <c r="IS19">
        <v>-25.873</v>
      </c>
      <c r="IT19">
        <v>-4.0139</v>
      </c>
      <c r="IU19">
        <v>-16.20539750299507</v>
      </c>
      <c r="IV19">
        <v>-0.02477319321892663</v>
      </c>
      <c r="IW19">
        <v>7.220195862635366E-06</v>
      </c>
      <c r="IX19">
        <v>-1.200035831751892E-09</v>
      </c>
      <c r="IY19">
        <v>-1.687842308663072</v>
      </c>
      <c r="IZ19">
        <v>-0.1467083373758089</v>
      </c>
      <c r="JA19">
        <v>0.003522864546959643</v>
      </c>
      <c r="JB19">
        <v>-3.696506598922489E-05</v>
      </c>
      <c r="JC19">
        <v>4</v>
      </c>
      <c r="JD19">
        <v>1987</v>
      </c>
      <c r="JE19">
        <v>1</v>
      </c>
      <c r="JF19">
        <v>38</v>
      </c>
      <c r="JG19">
        <v>27.3</v>
      </c>
      <c r="JH19">
        <v>27.4</v>
      </c>
      <c r="JI19">
        <v>1.21216</v>
      </c>
      <c r="JJ19">
        <v>2.66479</v>
      </c>
      <c r="JK19">
        <v>1.49658</v>
      </c>
      <c r="JL19">
        <v>2.3938</v>
      </c>
      <c r="JM19">
        <v>1.54785</v>
      </c>
      <c r="JN19">
        <v>2.49268</v>
      </c>
      <c r="JO19">
        <v>42.1386</v>
      </c>
      <c r="JP19">
        <v>15.6643</v>
      </c>
      <c r="JQ19">
        <v>18</v>
      </c>
      <c r="JR19">
        <v>503.568</v>
      </c>
      <c r="JS19">
        <v>399.36</v>
      </c>
      <c r="JT19">
        <v>25.9097</v>
      </c>
      <c r="JU19">
        <v>43.1375</v>
      </c>
      <c r="JV19">
        <v>30.0023</v>
      </c>
      <c r="JW19">
        <v>42.5598</v>
      </c>
      <c r="JX19">
        <v>42.3532</v>
      </c>
      <c r="JY19">
        <v>24.3621</v>
      </c>
      <c r="JZ19">
        <v>0</v>
      </c>
      <c r="KA19">
        <v>41.7458</v>
      </c>
      <c r="KB19">
        <v>21.0787</v>
      </c>
      <c r="KC19">
        <v>413.332</v>
      </c>
      <c r="KD19">
        <v>29.8251</v>
      </c>
      <c r="KE19">
        <v>98.62730000000001</v>
      </c>
      <c r="KF19">
        <v>92.0951</v>
      </c>
    </row>
    <row r="20" spans="1:292">
      <c r="A20">
        <v>2</v>
      </c>
      <c r="B20">
        <v>1694358514</v>
      </c>
      <c r="C20">
        <v>5</v>
      </c>
      <c r="D20" t="s">
        <v>436</v>
      </c>
      <c r="E20" t="s">
        <v>437</v>
      </c>
      <c r="F20">
        <v>5</v>
      </c>
      <c r="G20" t="s">
        <v>428</v>
      </c>
      <c r="H20">
        <v>1694358506.155172</v>
      </c>
      <c r="I20">
        <f>(J20)/1000</f>
        <v>0</v>
      </c>
      <c r="J20">
        <f>IF(DO20, AM20, AG20)</f>
        <v>0</v>
      </c>
      <c r="K20">
        <f>IF(DO20, AH20, AF20)</f>
        <v>0</v>
      </c>
      <c r="L20">
        <f>DQ20 - IF(AT20&gt;1, K20*DK20*100.0/(AV20*EE20), 0)</f>
        <v>0</v>
      </c>
      <c r="M20">
        <f>((S20-I20/2)*L20-K20)/(S20+I20/2)</f>
        <v>0</v>
      </c>
      <c r="N20">
        <f>M20*(DX20+DY20)/1000.0</f>
        <v>0</v>
      </c>
      <c r="O20">
        <f>(DQ20 - IF(AT20&gt;1, K20*DK20*100.0/(AV20*EE20), 0))*(DX20+DY20)/1000.0</f>
        <v>0</v>
      </c>
      <c r="P20">
        <f>2.0/((1/R20-1/Q20)+SIGN(R20)*SQRT((1/R20-1/Q20)*(1/R20-1/Q20) + 4*DL20/((DL20+1)*(DL20+1))*(2*1/R20*1/Q20-1/Q20*1/Q20)))</f>
        <v>0</v>
      </c>
      <c r="Q20">
        <f>IF(LEFT(DM20,1)&lt;&gt;"0",IF(LEFT(DM20,1)="1",3.0,DN20),$D$5+$E$5*(EE20*DX20/($K$5*1000))+$F$5*(EE20*DX20/($K$5*1000))*MAX(MIN(DK20,$J$5),$I$5)*MAX(MIN(DK20,$J$5),$I$5)+$G$5*MAX(MIN(DK20,$J$5),$I$5)*(EE20*DX20/($K$5*1000))+$H$5*(EE20*DX20/($K$5*1000))*(EE20*DX20/($K$5*1000)))</f>
        <v>0</v>
      </c>
      <c r="R20">
        <f>I20*(1000-(1000*0.61365*exp(17.502*V20/(240.97+V20))/(DX20+DY20)+DS20)/2)/(1000*0.61365*exp(17.502*V20/(240.97+V20))/(DX20+DY20)-DS20)</f>
        <v>0</v>
      </c>
      <c r="S20">
        <f>1/((DL20+1)/(P20/1.6)+1/(Q20/1.37)) + DL20/((DL20+1)/(P20/1.6) + DL20/(Q20/1.37))</f>
        <v>0</v>
      </c>
      <c r="T20">
        <f>(DG20*DJ20)</f>
        <v>0</v>
      </c>
      <c r="U20">
        <f>(DZ20+(T20+2*0.95*5.67E-8*(((DZ20+$B$9)+273)^4-(DZ20+273)^4)-44100*I20)/(1.84*29.3*Q20+8*0.95*5.67E-8*(DZ20+273)^3))</f>
        <v>0</v>
      </c>
      <c r="V20">
        <f>($C$9*EA20+$D$9*EB20+$E$9*U20)</f>
        <v>0</v>
      </c>
      <c r="W20">
        <f>0.61365*exp(17.502*V20/(240.97+V20))</f>
        <v>0</v>
      </c>
      <c r="X20">
        <f>(Y20/Z20*100)</f>
        <v>0</v>
      </c>
      <c r="Y20">
        <f>DS20*(DX20+DY20)/1000</f>
        <v>0</v>
      </c>
      <c r="Z20">
        <f>0.61365*exp(17.502*DZ20/(240.97+DZ20))</f>
        <v>0</v>
      </c>
      <c r="AA20">
        <f>(W20-DS20*(DX20+DY20)/1000)</f>
        <v>0</v>
      </c>
      <c r="AB20">
        <f>(-I20*44100)</f>
        <v>0</v>
      </c>
      <c r="AC20">
        <f>2*29.3*Q20*0.92*(DZ20-V20)</f>
        <v>0</v>
      </c>
      <c r="AD20">
        <f>2*0.95*5.67E-8*(((DZ20+$B$9)+273)^4-(V20+273)^4)</f>
        <v>0</v>
      </c>
      <c r="AE20">
        <f>T20+AD20+AB20+AC20</f>
        <v>0</v>
      </c>
      <c r="AF20">
        <f>DW20*AT20*(DR20-DQ20*(1000-AT20*DT20)/(1000-AT20*DS20))/(100*DK20)</f>
        <v>0</v>
      </c>
      <c r="AG20">
        <f>1000*DW20*AT20*(DS20-DT20)/(100*DK20*(1000-AT20*DS20))</f>
        <v>0</v>
      </c>
      <c r="AH20">
        <f>(AI20 - AJ20 - DX20*1E3/(8.314*(DZ20+273.15)) * AL20/DW20 * AK20) * DW20/(100*DK20) * (1000 - DT20)/1000</f>
        <v>0</v>
      </c>
      <c r="AI20">
        <v>432.1734851318743</v>
      </c>
      <c r="AJ20">
        <v>429.6938484848483</v>
      </c>
      <c r="AK20">
        <v>-0.0316365697902567</v>
      </c>
      <c r="AL20">
        <v>65.94015128555453</v>
      </c>
      <c r="AM20">
        <f>(AO20 - AN20 + DX20*1E3/(8.314*(DZ20+273.15)) * AQ20/DW20 * AP20) * DW20/(100*DK20) * 1000/(1000 - AO20)</f>
        <v>0</v>
      </c>
      <c r="AN20">
        <v>28.16055771499805</v>
      </c>
      <c r="AO20">
        <v>28.80834</v>
      </c>
      <c r="AP20">
        <v>0.006169805831282031</v>
      </c>
      <c r="AQ20">
        <v>102.8695289206826</v>
      </c>
      <c r="AR20">
        <v>0</v>
      </c>
      <c r="AS20">
        <v>0</v>
      </c>
      <c r="AT20">
        <f>IF(AR20*$H$15&gt;=AV20,1.0,(AV20/(AV20-AR20*$H$15)))</f>
        <v>0</v>
      </c>
      <c r="AU20">
        <f>(AT20-1)*100</f>
        <v>0</v>
      </c>
      <c r="AV20">
        <f>MAX(0,($B$15+$C$15*EE20)/(1+$D$15*EE20)*DX20/(DZ20+273)*$E$15)</f>
        <v>0</v>
      </c>
      <c r="AW20" t="s">
        <v>429</v>
      </c>
      <c r="AX20" t="s">
        <v>429</v>
      </c>
      <c r="AY20">
        <v>0</v>
      </c>
      <c r="AZ20">
        <v>0</v>
      </c>
      <c r="BA20">
        <f>1-AY20/AZ20</f>
        <v>0</v>
      </c>
      <c r="BB20">
        <v>0</v>
      </c>
      <c r="BC20" t="s">
        <v>429</v>
      </c>
      <c r="BD20" t="s">
        <v>429</v>
      </c>
      <c r="BE20">
        <v>0</v>
      </c>
      <c r="BF20">
        <v>0</v>
      </c>
      <c r="BG20">
        <f>1-BE20/BF20</f>
        <v>0</v>
      </c>
      <c r="BH20">
        <v>0.5</v>
      </c>
      <c r="BI20">
        <f>DH20</f>
        <v>0</v>
      </c>
      <c r="BJ20">
        <f>K20</f>
        <v>0</v>
      </c>
      <c r="BK20">
        <f>BG20*BH20*BI20</f>
        <v>0</v>
      </c>
      <c r="BL20">
        <f>(BJ20-BB20)/BI20</f>
        <v>0</v>
      </c>
      <c r="BM20">
        <f>(AZ20-BF20)/BF20</f>
        <v>0</v>
      </c>
      <c r="BN20">
        <f>AY20/(BA20+AY20/BF20)</f>
        <v>0</v>
      </c>
      <c r="BO20" t="s">
        <v>429</v>
      </c>
      <c r="BP20">
        <v>0</v>
      </c>
      <c r="BQ20">
        <f>IF(BP20&lt;&gt;0, BP20, BN20)</f>
        <v>0</v>
      </c>
      <c r="BR20">
        <f>1-BQ20/BF20</f>
        <v>0</v>
      </c>
      <c r="BS20">
        <f>(BF20-BE20)/(BF20-BQ20)</f>
        <v>0</v>
      </c>
      <c r="BT20">
        <f>(AZ20-BF20)/(AZ20-BQ20)</f>
        <v>0</v>
      </c>
      <c r="BU20">
        <f>(BF20-BE20)/(BF20-AY20)</f>
        <v>0</v>
      </c>
      <c r="BV20">
        <f>(AZ20-BF20)/(AZ20-AY20)</f>
        <v>0</v>
      </c>
      <c r="BW20">
        <f>(BS20*BQ20/BE20)</f>
        <v>0</v>
      </c>
      <c r="BX20">
        <f>(1-BW20)</f>
        <v>0</v>
      </c>
      <c r="DG20">
        <f>$B$13*EF20+$C$13*EG20+$F$13*ER20*(1-EU20)</f>
        <v>0</v>
      </c>
      <c r="DH20">
        <f>DG20*DI20</f>
        <v>0</v>
      </c>
      <c r="DI20">
        <f>($B$13*$D$11+$C$13*$D$11+$F$13*((FE20+EW20)/MAX(FE20+EW20+FF20, 0.1)*$I$11+FF20/MAX(FE20+EW20+FF20, 0.1)*$J$11))/($B$13+$C$13+$F$13)</f>
        <v>0</v>
      </c>
      <c r="DJ20">
        <f>($B$13*$K$11+$C$13*$K$11+$F$13*((FE20+EW20)/MAX(FE20+EW20+FF20, 0.1)*$P$11+FF20/MAX(FE20+EW20+FF20, 0.1)*$Q$11))/($B$13+$C$13+$F$13)</f>
        <v>0</v>
      </c>
      <c r="DK20">
        <v>1.1</v>
      </c>
      <c r="DL20">
        <v>0.5</v>
      </c>
      <c r="DM20" t="s">
        <v>430</v>
      </c>
      <c r="DN20">
        <v>2</v>
      </c>
      <c r="DO20" t="b">
        <v>1</v>
      </c>
      <c r="DP20">
        <v>1694358506.155172</v>
      </c>
      <c r="DQ20">
        <v>417.3878275862069</v>
      </c>
      <c r="DR20">
        <v>419.8541379310345</v>
      </c>
      <c r="DS20">
        <v>28.7533724137931</v>
      </c>
      <c r="DT20">
        <v>28.11951724137931</v>
      </c>
      <c r="DU20">
        <v>443.2601034482759</v>
      </c>
      <c r="DV20">
        <v>32.76643103448276</v>
      </c>
      <c r="DW20">
        <v>499.9787586206898</v>
      </c>
      <c r="DX20">
        <v>84.55681724137929</v>
      </c>
      <c r="DY20">
        <v>0.09985995172413793</v>
      </c>
      <c r="DZ20">
        <v>32.47320344827586</v>
      </c>
      <c r="EA20">
        <v>33.77711034482758</v>
      </c>
      <c r="EB20">
        <v>999.9000000000002</v>
      </c>
      <c r="EC20">
        <v>0</v>
      </c>
      <c r="ED20">
        <v>0</v>
      </c>
      <c r="EE20">
        <v>10002.30620689655</v>
      </c>
      <c r="EF20">
        <v>0</v>
      </c>
      <c r="EG20">
        <v>1773.724137931034</v>
      </c>
      <c r="EH20">
        <v>-2.466372068965517</v>
      </c>
      <c r="EI20">
        <v>429.7444482758621</v>
      </c>
      <c r="EJ20">
        <v>432.001724137931</v>
      </c>
      <c r="EK20">
        <v>0.633852172413793</v>
      </c>
      <c r="EL20">
        <v>419.8541379310345</v>
      </c>
      <c r="EM20">
        <v>28.11951724137931</v>
      </c>
      <c r="EN20">
        <v>2.431293103448275</v>
      </c>
      <c r="EO20">
        <v>2.377696551724138</v>
      </c>
      <c r="EP20">
        <v>20.57372413793103</v>
      </c>
      <c r="EQ20">
        <v>20.21266551724138</v>
      </c>
      <c r="ER20">
        <v>1999.949655172413</v>
      </c>
      <c r="ES20">
        <v>0.9799932413793102</v>
      </c>
      <c r="ET20">
        <v>0.02000713793103448</v>
      </c>
      <c r="EU20">
        <v>0</v>
      </c>
      <c r="EV20">
        <v>38.37320689655172</v>
      </c>
      <c r="EW20">
        <v>5.00078</v>
      </c>
      <c r="EX20">
        <v>3814.260689655172</v>
      </c>
      <c r="EY20">
        <v>16379.18620689655</v>
      </c>
      <c r="EZ20">
        <v>50.88996551724137</v>
      </c>
      <c r="FA20">
        <v>52.19572413793103</v>
      </c>
      <c r="FB20">
        <v>51.29924137931033</v>
      </c>
      <c r="FC20">
        <v>51.40706896551722</v>
      </c>
      <c r="FD20">
        <v>51.21955172413793</v>
      </c>
      <c r="FE20">
        <v>1955.039655172414</v>
      </c>
      <c r="FF20">
        <v>39.91</v>
      </c>
      <c r="FG20">
        <v>0</v>
      </c>
      <c r="FH20">
        <v>1694358513.8</v>
      </c>
      <c r="FI20">
        <v>0</v>
      </c>
      <c r="FJ20">
        <v>38.354688</v>
      </c>
      <c r="FK20">
        <v>-0.3187230702532298</v>
      </c>
      <c r="FL20">
        <v>-13.11923077631294</v>
      </c>
      <c r="FM20">
        <v>3814.138</v>
      </c>
      <c r="FN20">
        <v>15</v>
      </c>
      <c r="FO20">
        <v>1694356869.6</v>
      </c>
      <c r="FP20" t="s">
        <v>431</v>
      </c>
      <c r="FQ20">
        <v>1694356869.6</v>
      </c>
      <c r="FR20">
        <v>1694356865.6</v>
      </c>
      <c r="FS20">
        <v>1</v>
      </c>
      <c r="FT20">
        <v>-0.3</v>
      </c>
      <c r="FU20">
        <v>-0.068</v>
      </c>
      <c r="FV20">
        <v>-25.922</v>
      </c>
      <c r="FW20">
        <v>-3.813</v>
      </c>
      <c r="FX20">
        <v>420</v>
      </c>
      <c r="FY20">
        <v>23</v>
      </c>
      <c r="FZ20">
        <v>0.43</v>
      </c>
      <c r="GA20">
        <v>0.2</v>
      </c>
      <c r="GB20">
        <v>-2.556723902439024</v>
      </c>
      <c r="GC20">
        <v>0.3807127526132411</v>
      </c>
      <c r="GD20">
        <v>0.1144184284764254</v>
      </c>
      <c r="GE20">
        <v>0</v>
      </c>
      <c r="GF20">
        <v>0.6299474146341464</v>
      </c>
      <c r="GG20">
        <v>0.04967655052264915</v>
      </c>
      <c r="GH20">
        <v>0.01280408679037266</v>
      </c>
      <c r="GI20">
        <v>1</v>
      </c>
      <c r="GJ20">
        <v>1</v>
      </c>
      <c r="GK20">
        <v>2</v>
      </c>
      <c r="GL20" t="s">
        <v>432</v>
      </c>
      <c r="GM20">
        <v>3.10658</v>
      </c>
      <c r="GN20">
        <v>2.75805</v>
      </c>
      <c r="GO20">
        <v>0.0830991</v>
      </c>
      <c r="GP20">
        <v>0.0794923</v>
      </c>
      <c r="GQ20">
        <v>0.122877</v>
      </c>
      <c r="GR20">
        <v>0.111046</v>
      </c>
      <c r="GS20">
        <v>23114.8</v>
      </c>
      <c r="GT20">
        <v>21849.5</v>
      </c>
      <c r="GU20">
        <v>25793.1</v>
      </c>
      <c r="GV20">
        <v>24109</v>
      </c>
      <c r="GW20">
        <v>36383.7</v>
      </c>
      <c r="GX20">
        <v>31410.6</v>
      </c>
      <c r="GY20">
        <v>45145</v>
      </c>
      <c r="GZ20">
        <v>38214</v>
      </c>
      <c r="HA20">
        <v>1.75373</v>
      </c>
      <c r="HB20">
        <v>1.57627</v>
      </c>
      <c r="HC20">
        <v>-0.126772</v>
      </c>
      <c r="HD20">
        <v>0</v>
      </c>
      <c r="HE20">
        <v>35.859</v>
      </c>
      <c r="HF20">
        <v>999.9</v>
      </c>
      <c r="HG20">
        <v>42</v>
      </c>
      <c r="HH20">
        <v>38.8</v>
      </c>
      <c r="HI20">
        <v>34.5274</v>
      </c>
      <c r="HJ20">
        <v>61.5667</v>
      </c>
      <c r="HK20">
        <v>24.8598</v>
      </c>
      <c r="HL20">
        <v>1</v>
      </c>
      <c r="HM20">
        <v>1.42027</v>
      </c>
      <c r="HN20">
        <v>9.28105</v>
      </c>
      <c r="HO20">
        <v>20.0592</v>
      </c>
      <c r="HP20">
        <v>5.20606</v>
      </c>
      <c r="HQ20">
        <v>11.992</v>
      </c>
      <c r="HR20">
        <v>4.9603</v>
      </c>
      <c r="HS20">
        <v>3.27403</v>
      </c>
      <c r="HT20">
        <v>9999</v>
      </c>
      <c r="HU20">
        <v>9999</v>
      </c>
      <c r="HV20">
        <v>9999</v>
      </c>
      <c r="HW20">
        <v>154.7</v>
      </c>
      <c r="HX20">
        <v>1.86386</v>
      </c>
      <c r="HY20">
        <v>1.86005</v>
      </c>
      <c r="HZ20">
        <v>1.85845</v>
      </c>
      <c r="IA20">
        <v>1.85974</v>
      </c>
      <c r="IB20">
        <v>1.85974</v>
      </c>
      <c r="IC20">
        <v>1.85837</v>
      </c>
      <c r="ID20">
        <v>1.85745</v>
      </c>
      <c r="IE20">
        <v>1.85232</v>
      </c>
      <c r="IF20">
        <v>0</v>
      </c>
      <c r="IG20">
        <v>0</v>
      </c>
      <c r="IH20">
        <v>0</v>
      </c>
      <c r="II20">
        <v>0</v>
      </c>
      <c r="IJ20" t="s">
        <v>433</v>
      </c>
      <c r="IK20" t="s">
        <v>434</v>
      </c>
      <c r="IL20" t="s">
        <v>435</v>
      </c>
      <c r="IM20" t="s">
        <v>435</v>
      </c>
      <c r="IN20" t="s">
        <v>435</v>
      </c>
      <c r="IO20" t="s">
        <v>435</v>
      </c>
      <c r="IP20">
        <v>0</v>
      </c>
      <c r="IQ20">
        <v>100</v>
      </c>
      <c r="IR20">
        <v>100</v>
      </c>
      <c r="IS20">
        <v>-25.869</v>
      </c>
      <c r="IT20">
        <v>-4.0153</v>
      </c>
      <c r="IU20">
        <v>-16.20539750299507</v>
      </c>
      <c r="IV20">
        <v>-0.02477319321892663</v>
      </c>
      <c r="IW20">
        <v>7.220195862635366E-06</v>
      </c>
      <c r="IX20">
        <v>-1.200035831751892E-09</v>
      </c>
      <c r="IY20">
        <v>-1.687842308663072</v>
      </c>
      <c r="IZ20">
        <v>-0.1467083373758089</v>
      </c>
      <c r="JA20">
        <v>0.003522864546959643</v>
      </c>
      <c r="JB20">
        <v>-3.696506598922489E-05</v>
      </c>
      <c r="JC20">
        <v>4</v>
      </c>
      <c r="JD20">
        <v>1987</v>
      </c>
      <c r="JE20">
        <v>1</v>
      </c>
      <c r="JF20">
        <v>38</v>
      </c>
      <c r="JG20">
        <v>27.4</v>
      </c>
      <c r="JH20">
        <v>27.5</v>
      </c>
      <c r="JI20">
        <v>1.1853</v>
      </c>
      <c r="JJ20">
        <v>2.66968</v>
      </c>
      <c r="JK20">
        <v>1.49658</v>
      </c>
      <c r="JL20">
        <v>2.3938</v>
      </c>
      <c r="JM20">
        <v>1.54907</v>
      </c>
      <c r="JN20">
        <v>2.43164</v>
      </c>
      <c r="JO20">
        <v>42.1386</v>
      </c>
      <c r="JP20">
        <v>15.6556</v>
      </c>
      <c r="JQ20">
        <v>18</v>
      </c>
      <c r="JR20">
        <v>503.817</v>
      </c>
      <c r="JS20">
        <v>399.321</v>
      </c>
      <c r="JT20">
        <v>25.9266</v>
      </c>
      <c r="JU20">
        <v>43.1627</v>
      </c>
      <c r="JV20">
        <v>30.0023</v>
      </c>
      <c r="JW20">
        <v>42.581</v>
      </c>
      <c r="JX20">
        <v>42.3747</v>
      </c>
      <c r="JY20">
        <v>23.8287</v>
      </c>
      <c r="JZ20">
        <v>0</v>
      </c>
      <c r="KA20">
        <v>41.7458</v>
      </c>
      <c r="KB20">
        <v>21.0982</v>
      </c>
      <c r="KC20">
        <v>399.956</v>
      </c>
      <c r="KD20">
        <v>29.8281</v>
      </c>
      <c r="KE20">
        <v>98.62260000000001</v>
      </c>
      <c r="KF20">
        <v>92.0916</v>
      </c>
    </row>
    <row r="21" spans="1:292">
      <c r="A21">
        <v>3</v>
      </c>
      <c r="B21">
        <v>1694358519</v>
      </c>
      <c r="C21">
        <v>10</v>
      </c>
      <c r="D21" t="s">
        <v>438</v>
      </c>
      <c r="E21" t="s">
        <v>439</v>
      </c>
      <c r="F21">
        <v>5</v>
      </c>
      <c r="G21" t="s">
        <v>428</v>
      </c>
      <c r="H21">
        <v>1694358511.232143</v>
      </c>
      <c r="I21">
        <f>(J21)/1000</f>
        <v>0</v>
      </c>
      <c r="J21">
        <f>IF(DO21, AM21, AG21)</f>
        <v>0</v>
      </c>
      <c r="K21">
        <f>IF(DO21, AH21, AF21)</f>
        <v>0</v>
      </c>
      <c r="L21">
        <f>DQ21 - IF(AT21&gt;1, K21*DK21*100.0/(AV21*EE21), 0)</f>
        <v>0</v>
      </c>
      <c r="M21">
        <f>((S21-I21/2)*L21-K21)/(S21+I21/2)</f>
        <v>0</v>
      </c>
      <c r="N21">
        <f>M21*(DX21+DY21)/1000.0</f>
        <v>0</v>
      </c>
      <c r="O21">
        <f>(DQ21 - IF(AT21&gt;1, K21*DK21*100.0/(AV21*EE21), 0))*(DX21+DY21)/1000.0</f>
        <v>0</v>
      </c>
      <c r="P21">
        <f>2.0/((1/R21-1/Q21)+SIGN(R21)*SQRT((1/R21-1/Q21)*(1/R21-1/Q21) + 4*DL21/((DL21+1)*(DL21+1))*(2*1/R21*1/Q21-1/Q21*1/Q21)))</f>
        <v>0</v>
      </c>
      <c r="Q21">
        <f>IF(LEFT(DM21,1)&lt;&gt;"0",IF(LEFT(DM21,1)="1",3.0,DN21),$D$5+$E$5*(EE21*DX21/($K$5*1000))+$F$5*(EE21*DX21/($K$5*1000))*MAX(MIN(DK21,$J$5),$I$5)*MAX(MIN(DK21,$J$5),$I$5)+$G$5*MAX(MIN(DK21,$J$5),$I$5)*(EE21*DX21/($K$5*1000))+$H$5*(EE21*DX21/($K$5*1000))*(EE21*DX21/($K$5*1000)))</f>
        <v>0</v>
      </c>
      <c r="R21">
        <f>I21*(1000-(1000*0.61365*exp(17.502*V21/(240.97+V21))/(DX21+DY21)+DS21)/2)/(1000*0.61365*exp(17.502*V21/(240.97+V21))/(DX21+DY21)-DS21)</f>
        <v>0</v>
      </c>
      <c r="S21">
        <f>1/((DL21+1)/(P21/1.6)+1/(Q21/1.37)) + DL21/((DL21+1)/(P21/1.6) + DL21/(Q21/1.37))</f>
        <v>0</v>
      </c>
      <c r="T21">
        <f>(DG21*DJ21)</f>
        <v>0</v>
      </c>
      <c r="U21">
        <f>(DZ21+(T21+2*0.95*5.67E-8*(((DZ21+$B$9)+273)^4-(DZ21+273)^4)-44100*I21)/(1.84*29.3*Q21+8*0.95*5.67E-8*(DZ21+273)^3))</f>
        <v>0</v>
      </c>
      <c r="V21">
        <f>($C$9*EA21+$D$9*EB21+$E$9*U21)</f>
        <v>0</v>
      </c>
      <c r="W21">
        <f>0.61365*exp(17.502*V21/(240.97+V21))</f>
        <v>0</v>
      </c>
      <c r="X21">
        <f>(Y21/Z21*100)</f>
        <v>0</v>
      </c>
      <c r="Y21">
        <f>DS21*(DX21+DY21)/1000</f>
        <v>0</v>
      </c>
      <c r="Z21">
        <f>0.61365*exp(17.502*DZ21/(240.97+DZ21))</f>
        <v>0</v>
      </c>
      <c r="AA21">
        <f>(W21-DS21*(DX21+DY21)/1000)</f>
        <v>0</v>
      </c>
      <c r="AB21">
        <f>(-I21*44100)</f>
        <v>0</v>
      </c>
      <c r="AC21">
        <f>2*29.3*Q21*0.92*(DZ21-V21)</f>
        <v>0</v>
      </c>
      <c r="AD21">
        <f>2*0.95*5.67E-8*(((DZ21+$B$9)+273)^4-(V21+273)^4)</f>
        <v>0</v>
      </c>
      <c r="AE21">
        <f>T21+AD21+AB21+AC21</f>
        <v>0</v>
      </c>
      <c r="AF21">
        <f>DW21*AT21*(DR21-DQ21*(1000-AT21*DT21)/(1000-AT21*DS21))/(100*DK21)</f>
        <v>0</v>
      </c>
      <c r="AG21">
        <f>1000*DW21*AT21*(DS21-DT21)/(100*DK21*(1000-AT21*DS21))</f>
        <v>0</v>
      </c>
      <c r="AH21">
        <f>(AI21 - AJ21 - DX21*1E3/(8.314*(DZ21+273.15)) * AL21/DW21 * AK21) * DW21/(100*DK21) * (1000 - DT21)/1000</f>
        <v>0</v>
      </c>
      <c r="AI21">
        <v>425.2309614116687</v>
      </c>
      <c r="AJ21">
        <v>426.4119454545452</v>
      </c>
      <c r="AK21">
        <v>-0.8306653815573939</v>
      </c>
      <c r="AL21">
        <v>65.94015128555453</v>
      </c>
      <c r="AM21">
        <f>(AO21 - AN21 + DX21*1E3/(8.314*(DZ21+273.15)) * AQ21/DW21 * AP21) * DW21/(100*DK21) * 1000/(1000 - AO21)</f>
        <v>0</v>
      </c>
      <c r="AN21">
        <v>28.17054759415069</v>
      </c>
      <c r="AO21">
        <v>28.84446787878787</v>
      </c>
      <c r="AP21">
        <v>0.008943259997874459</v>
      </c>
      <c r="AQ21">
        <v>102.8695289206826</v>
      </c>
      <c r="AR21">
        <v>0</v>
      </c>
      <c r="AS21">
        <v>0</v>
      </c>
      <c r="AT21">
        <f>IF(AR21*$H$15&gt;=AV21,1.0,(AV21/(AV21-AR21*$H$15)))</f>
        <v>0</v>
      </c>
      <c r="AU21">
        <f>(AT21-1)*100</f>
        <v>0</v>
      </c>
      <c r="AV21">
        <f>MAX(0,($B$15+$C$15*EE21)/(1+$D$15*EE21)*DX21/(DZ21+273)*$E$15)</f>
        <v>0</v>
      </c>
      <c r="AW21" t="s">
        <v>429</v>
      </c>
      <c r="AX21" t="s">
        <v>429</v>
      </c>
      <c r="AY21">
        <v>0</v>
      </c>
      <c r="AZ21">
        <v>0</v>
      </c>
      <c r="BA21">
        <f>1-AY21/AZ21</f>
        <v>0</v>
      </c>
      <c r="BB21">
        <v>0</v>
      </c>
      <c r="BC21" t="s">
        <v>429</v>
      </c>
      <c r="BD21" t="s">
        <v>429</v>
      </c>
      <c r="BE21">
        <v>0</v>
      </c>
      <c r="BF21">
        <v>0</v>
      </c>
      <c r="BG21">
        <f>1-BE21/BF21</f>
        <v>0</v>
      </c>
      <c r="BH21">
        <v>0.5</v>
      </c>
      <c r="BI21">
        <f>DH21</f>
        <v>0</v>
      </c>
      <c r="BJ21">
        <f>K21</f>
        <v>0</v>
      </c>
      <c r="BK21">
        <f>BG21*BH21*BI21</f>
        <v>0</v>
      </c>
      <c r="BL21">
        <f>(BJ21-BB21)/BI21</f>
        <v>0</v>
      </c>
      <c r="BM21">
        <f>(AZ21-BF21)/BF21</f>
        <v>0</v>
      </c>
      <c r="BN21">
        <f>AY21/(BA21+AY21/BF21)</f>
        <v>0</v>
      </c>
      <c r="BO21" t="s">
        <v>429</v>
      </c>
      <c r="BP21">
        <v>0</v>
      </c>
      <c r="BQ21">
        <f>IF(BP21&lt;&gt;0, BP21, BN21)</f>
        <v>0</v>
      </c>
      <c r="BR21">
        <f>1-BQ21/BF21</f>
        <v>0</v>
      </c>
      <c r="BS21">
        <f>(BF21-BE21)/(BF21-BQ21)</f>
        <v>0</v>
      </c>
      <c r="BT21">
        <f>(AZ21-BF21)/(AZ21-BQ21)</f>
        <v>0</v>
      </c>
      <c r="BU21">
        <f>(BF21-BE21)/(BF21-AY21)</f>
        <v>0</v>
      </c>
      <c r="BV21">
        <f>(AZ21-BF21)/(AZ21-AY21)</f>
        <v>0</v>
      </c>
      <c r="BW21">
        <f>(BS21*BQ21/BE21)</f>
        <v>0</v>
      </c>
      <c r="BX21">
        <f>(1-BW21)</f>
        <v>0</v>
      </c>
      <c r="DG21">
        <f>$B$13*EF21+$C$13*EG21+$F$13*ER21*(1-EU21)</f>
        <v>0</v>
      </c>
      <c r="DH21">
        <f>DG21*DI21</f>
        <v>0</v>
      </c>
      <c r="DI21">
        <f>($B$13*$D$11+$C$13*$D$11+$F$13*((FE21+EW21)/MAX(FE21+EW21+FF21, 0.1)*$I$11+FF21/MAX(FE21+EW21+FF21, 0.1)*$J$11))/($B$13+$C$13+$F$13)</f>
        <v>0</v>
      </c>
      <c r="DJ21">
        <f>($B$13*$K$11+$C$13*$K$11+$F$13*((FE21+EW21)/MAX(FE21+EW21+FF21, 0.1)*$P$11+FF21/MAX(FE21+EW21+FF21, 0.1)*$Q$11))/($B$13+$C$13+$F$13)</f>
        <v>0</v>
      </c>
      <c r="DK21">
        <v>1.1</v>
      </c>
      <c r="DL21">
        <v>0.5</v>
      </c>
      <c r="DM21" t="s">
        <v>430</v>
      </c>
      <c r="DN21">
        <v>2</v>
      </c>
      <c r="DO21" t="b">
        <v>1</v>
      </c>
      <c r="DP21">
        <v>1694358511.232143</v>
      </c>
      <c r="DQ21">
        <v>416.8933571428571</v>
      </c>
      <c r="DR21">
        <v>417.4026071428571</v>
      </c>
      <c r="DS21">
        <v>28.792025</v>
      </c>
      <c r="DT21">
        <v>28.14993928571429</v>
      </c>
      <c r="DU21">
        <v>442.7559999999999</v>
      </c>
      <c r="DV21">
        <v>32.80648571428571</v>
      </c>
      <c r="DW21">
        <v>499.9522142857142</v>
      </c>
      <c r="DX21">
        <v>84.55861785714285</v>
      </c>
      <c r="DY21">
        <v>0.09987791428571431</v>
      </c>
      <c r="DZ21">
        <v>32.49485714285714</v>
      </c>
      <c r="EA21">
        <v>33.79903928571428</v>
      </c>
      <c r="EB21">
        <v>999.9000000000002</v>
      </c>
      <c r="EC21">
        <v>0</v>
      </c>
      <c r="ED21">
        <v>0</v>
      </c>
      <c r="EE21">
        <v>10014.55642857143</v>
      </c>
      <c r="EF21">
        <v>0</v>
      </c>
      <c r="EG21">
        <v>1774.515357142858</v>
      </c>
      <c r="EH21">
        <v>-0.5093268571428571</v>
      </c>
      <c r="EI21">
        <v>429.2523571428571</v>
      </c>
      <c r="EJ21">
        <v>429.4927142857143</v>
      </c>
      <c r="EK21">
        <v>0.6420810357142858</v>
      </c>
      <c r="EL21">
        <v>417.4026071428571</v>
      </c>
      <c r="EM21">
        <v>28.14993928571429</v>
      </c>
      <c r="EN21">
        <v>2.434613214285715</v>
      </c>
      <c r="EO21">
        <v>2.380319285714286</v>
      </c>
      <c r="EP21">
        <v>20.59585357142857</v>
      </c>
      <c r="EQ21">
        <v>20.23051071428571</v>
      </c>
      <c r="ER21">
        <v>1999.975357142857</v>
      </c>
      <c r="ES21">
        <v>0.9799937142857141</v>
      </c>
      <c r="ET21">
        <v>0.02000667142857143</v>
      </c>
      <c r="EU21">
        <v>0</v>
      </c>
      <c r="EV21">
        <v>38.36042142857143</v>
      </c>
      <c r="EW21">
        <v>5.00078</v>
      </c>
      <c r="EX21">
        <v>3810.4525</v>
      </c>
      <c r="EY21">
        <v>16379.39642857143</v>
      </c>
      <c r="EZ21">
        <v>50.90382142857143</v>
      </c>
      <c r="FA21">
        <v>52.2185</v>
      </c>
      <c r="FB21">
        <v>51.29878571428571</v>
      </c>
      <c r="FC21">
        <v>51.43046428571427</v>
      </c>
      <c r="FD21">
        <v>51.23196428571428</v>
      </c>
      <c r="FE21">
        <v>1955.065357142857</v>
      </c>
      <c r="FF21">
        <v>39.91</v>
      </c>
      <c r="FG21">
        <v>0</v>
      </c>
      <c r="FH21">
        <v>1694358519.2</v>
      </c>
      <c r="FI21">
        <v>0</v>
      </c>
      <c r="FJ21">
        <v>38.34924230769231</v>
      </c>
      <c r="FK21">
        <v>0.5659179524724973</v>
      </c>
      <c r="FL21">
        <v>-75.77982916263245</v>
      </c>
      <c r="FM21">
        <v>3809.634615384616</v>
      </c>
      <c r="FN21">
        <v>15</v>
      </c>
      <c r="FO21">
        <v>1694356869.6</v>
      </c>
      <c r="FP21" t="s">
        <v>431</v>
      </c>
      <c r="FQ21">
        <v>1694356869.6</v>
      </c>
      <c r="FR21">
        <v>1694356865.6</v>
      </c>
      <c r="FS21">
        <v>1</v>
      </c>
      <c r="FT21">
        <v>-0.3</v>
      </c>
      <c r="FU21">
        <v>-0.068</v>
      </c>
      <c r="FV21">
        <v>-25.922</v>
      </c>
      <c r="FW21">
        <v>-3.813</v>
      </c>
      <c r="FX21">
        <v>420</v>
      </c>
      <c r="FY21">
        <v>23</v>
      </c>
      <c r="FZ21">
        <v>0.43</v>
      </c>
      <c r="GA21">
        <v>0.2</v>
      </c>
      <c r="GB21">
        <v>-1.30661515</v>
      </c>
      <c r="GC21">
        <v>18.32263179737337</v>
      </c>
      <c r="GD21">
        <v>2.386980136836077</v>
      </c>
      <c r="GE21">
        <v>0</v>
      </c>
      <c r="GF21">
        <v>0.6394822</v>
      </c>
      <c r="GG21">
        <v>0.07103239024390073</v>
      </c>
      <c r="GH21">
        <v>0.01490580105059772</v>
      </c>
      <c r="GI21">
        <v>1</v>
      </c>
      <c r="GJ21">
        <v>1</v>
      </c>
      <c r="GK21">
        <v>2</v>
      </c>
      <c r="GL21" t="s">
        <v>432</v>
      </c>
      <c r="GM21">
        <v>3.10689</v>
      </c>
      <c r="GN21">
        <v>2.75864</v>
      </c>
      <c r="GO21">
        <v>0.0825516</v>
      </c>
      <c r="GP21">
        <v>0.07778160000000001</v>
      </c>
      <c r="GQ21">
        <v>0.122956</v>
      </c>
      <c r="GR21">
        <v>0.111021</v>
      </c>
      <c r="GS21">
        <v>23127.3</v>
      </c>
      <c r="GT21">
        <v>21889.3</v>
      </c>
      <c r="GU21">
        <v>25791.8</v>
      </c>
      <c r="GV21">
        <v>24108.2</v>
      </c>
      <c r="GW21">
        <v>36378.8</v>
      </c>
      <c r="GX21">
        <v>31410.3</v>
      </c>
      <c r="GY21">
        <v>45143</v>
      </c>
      <c r="GZ21">
        <v>38212.7</v>
      </c>
      <c r="HA21">
        <v>1.75392</v>
      </c>
      <c r="HB21">
        <v>1.5757</v>
      </c>
      <c r="HC21">
        <v>-0.126645</v>
      </c>
      <c r="HD21">
        <v>0</v>
      </c>
      <c r="HE21">
        <v>35.8826</v>
      </c>
      <c r="HF21">
        <v>999.9</v>
      </c>
      <c r="HG21">
        <v>42</v>
      </c>
      <c r="HH21">
        <v>38.8</v>
      </c>
      <c r="HI21">
        <v>34.5252</v>
      </c>
      <c r="HJ21">
        <v>61.3367</v>
      </c>
      <c r="HK21">
        <v>24.8558</v>
      </c>
      <c r="HL21">
        <v>1</v>
      </c>
      <c r="HM21">
        <v>1.42268</v>
      </c>
      <c r="HN21">
        <v>9.28105</v>
      </c>
      <c r="HO21">
        <v>20.0592</v>
      </c>
      <c r="HP21">
        <v>5.20636</v>
      </c>
      <c r="HQ21">
        <v>11.992</v>
      </c>
      <c r="HR21">
        <v>4.96035</v>
      </c>
      <c r="HS21">
        <v>3.27418</v>
      </c>
      <c r="HT21">
        <v>9999</v>
      </c>
      <c r="HU21">
        <v>9999</v>
      </c>
      <c r="HV21">
        <v>9999</v>
      </c>
      <c r="HW21">
        <v>154.7</v>
      </c>
      <c r="HX21">
        <v>1.86386</v>
      </c>
      <c r="HY21">
        <v>1.86005</v>
      </c>
      <c r="HZ21">
        <v>1.85842</v>
      </c>
      <c r="IA21">
        <v>1.85975</v>
      </c>
      <c r="IB21">
        <v>1.85975</v>
      </c>
      <c r="IC21">
        <v>1.85837</v>
      </c>
      <c r="ID21">
        <v>1.85745</v>
      </c>
      <c r="IE21">
        <v>1.8523</v>
      </c>
      <c r="IF21">
        <v>0</v>
      </c>
      <c r="IG21">
        <v>0</v>
      </c>
      <c r="IH21">
        <v>0</v>
      </c>
      <c r="II21">
        <v>0</v>
      </c>
      <c r="IJ21" t="s">
        <v>433</v>
      </c>
      <c r="IK21" t="s">
        <v>434</v>
      </c>
      <c r="IL21" t="s">
        <v>435</v>
      </c>
      <c r="IM21" t="s">
        <v>435</v>
      </c>
      <c r="IN21" t="s">
        <v>435</v>
      </c>
      <c r="IO21" t="s">
        <v>435</v>
      </c>
      <c r="IP21">
        <v>0</v>
      </c>
      <c r="IQ21">
        <v>100</v>
      </c>
      <c r="IR21">
        <v>100</v>
      </c>
      <c r="IS21">
        <v>-25.796</v>
      </c>
      <c r="IT21">
        <v>-4.0165</v>
      </c>
      <c r="IU21">
        <v>-16.20539750299507</v>
      </c>
      <c r="IV21">
        <v>-0.02477319321892663</v>
      </c>
      <c r="IW21">
        <v>7.220195862635366E-06</v>
      </c>
      <c r="IX21">
        <v>-1.200035831751892E-09</v>
      </c>
      <c r="IY21">
        <v>-1.687842308663072</v>
      </c>
      <c r="IZ21">
        <v>-0.1467083373758089</v>
      </c>
      <c r="JA21">
        <v>0.003522864546959643</v>
      </c>
      <c r="JB21">
        <v>-3.696506598922489E-05</v>
      </c>
      <c r="JC21">
        <v>4</v>
      </c>
      <c r="JD21">
        <v>1987</v>
      </c>
      <c r="JE21">
        <v>1</v>
      </c>
      <c r="JF21">
        <v>38</v>
      </c>
      <c r="JG21">
        <v>27.5</v>
      </c>
      <c r="JH21">
        <v>27.6</v>
      </c>
      <c r="JI21">
        <v>1.15356</v>
      </c>
      <c r="JJ21">
        <v>2.66479</v>
      </c>
      <c r="JK21">
        <v>1.49658</v>
      </c>
      <c r="JL21">
        <v>2.3938</v>
      </c>
      <c r="JM21">
        <v>1.54907</v>
      </c>
      <c r="JN21">
        <v>2.41699</v>
      </c>
      <c r="JO21">
        <v>42.1386</v>
      </c>
      <c r="JP21">
        <v>15.6468</v>
      </c>
      <c r="JQ21">
        <v>18</v>
      </c>
      <c r="JR21">
        <v>504.08</v>
      </c>
      <c r="JS21">
        <v>399.084</v>
      </c>
      <c r="JT21">
        <v>25.945</v>
      </c>
      <c r="JU21">
        <v>43.1852</v>
      </c>
      <c r="JV21">
        <v>30.0023</v>
      </c>
      <c r="JW21">
        <v>42.602</v>
      </c>
      <c r="JX21">
        <v>42.3963</v>
      </c>
      <c r="JY21">
        <v>23.1868</v>
      </c>
      <c r="JZ21">
        <v>0</v>
      </c>
      <c r="KA21">
        <v>42.1356</v>
      </c>
      <c r="KB21">
        <v>21.1215</v>
      </c>
      <c r="KC21">
        <v>379.92</v>
      </c>
      <c r="KD21">
        <v>29.839</v>
      </c>
      <c r="KE21">
        <v>98.61799999999999</v>
      </c>
      <c r="KF21">
        <v>92.08839999999999</v>
      </c>
    </row>
    <row r="22" spans="1:292">
      <c r="A22">
        <v>4</v>
      </c>
      <c r="B22">
        <v>1694358524</v>
      </c>
      <c r="C22">
        <v>15</v>
      </c>
      <c r="D22" t="s">
        <v>440</v>
      </c>
      <c r="E22" t="s">
        <v>441</v>
      </c>
      <c r="F22">
        <v>5</v>
      </c>
      <c r="G22" t="s">
        <v>428</v>
      </c>
      <c r="H22">
        <v>1694358516.5</v>
      </c>
      <c r="I22">
        <f>(J22)/1000</f>
        <v>0</v>
      </c>
      <c r="J22">
        <f>IF(DO22, AM22, AG22)</f>
        <v>0</v>
      </c>
      <c r="K22">
        <f>IF(DO22, AH22, AF22)</f>
        <v>0</v>
      </c>
      <c r="L22">
        <f>DQ22 - IF(AT22&gt;1, K22*DK22*100.0/(AV22*EE22), 0)</f>
        <v>0</v>
      </c>
      <c r="M22">
        <f>((S22-I22/2)*L22-K22)/(S22+I22/2)</f>
        <v>0</v>
      </c>
      <c r="N22">
        <f>M22*(DX22+DY22)/1000.0</f>
        <v>0</v>
      </c>
      <c r="O22">
        <f>(DQ22 - IF(AT22&gt;1, K22*DK22*100.0/(AV22*EE22), 0))*(DX22+DY22)/1000.0</f>
        <v>0</v>
      </c>
      <c r="P22">
        <f>2.0/((1/R22-1/Q22)+SIGN(R22)*SQRT((1/R22-1/Q22)*(1/R22-1/Q22) + 4*DL22/((DL22+1)*(DL22+1))*(2*1/R22*1/Q22-1/Q22*1/Q22)))</f>
        <v>0</v>
      </c>
      <c r="Q22">
        <f>IF(LEFT(DM22,1)&lt;&gt;"0",IF(LEFT(DM22,1)="1",3.0,DN22),$D$5+$E$5*(EE22*DX22/($K$5*1000))+$F$5*(EE22*DX22/($K$5*1000))*MAX(MIN(DK22,$J$5),$I$5)*MAX(MIN(DK22,$J$5),$I$5)+$G$5*MAX(MIN(DK22,$J$5),$I$5)*(EE22*DX22/($K$5*1000))+$H$5*(EE22*DX22/($K$5*1000))*(EE22*DX22/($K$5*1000)))</f>
        <v>0</v>
      </c>
      <c r="R22">
        <f>I22*(1000-(1000*0.61365*exp(17.502*V22/(240.97+V22))/(DX22+DY22)+DS22)/2)/(1000*0.61365*exp(17.502*V22/(240.97+V22))/(DX22+DY22)-DS22)</f>
        <v>0</v>
      </c>
      <c r="S22">
        <f>1/((DL22+1)/(P22/1.6)+1/(Q22/1.37)) + DL22/((DL22+1)/(P22/1.6) + DL22/(Q22/1.37))</f>
        <v>0</v>
      </c>
      <c r="T22">
        <f>(DG22*DJ22)</f>
        <v>0</v>
      </c>
      <c r="U22">
        <f>(DZ22+(T22+2*0.95*5.67E-8*(((DZ22+$B$9)+273)^4-(DZ22+273)^4)-44100*I22)/(1.84*29.3*Q22+8*0.95*5.67E-8*(DZ22+273)^3))</f>
        <v>0</v>
      </c>
      <c r="V22">
        <f>($C$9*EA22+$D$9*EB22+$E$9*U22)</f>
        <v>0</v>
      </c>
      <c r="W22">
        <f>0.61365*exp(17.502*V22/(240.97+V22))</f>
        <v>0</v>
      </c>
      <c r="X22">
        <f>(Y22/Z22*100)</f>
        <v>0</v>
      </c>
      <c r="Y22">
        <f>DS22*(DX22+DY22)/1000</f>
        <v>0</v>
      </c>
      <c r="Z22">
        <f>0.61365*exp(17.502*DZ22/(240.97+DZ22))</f>
        <v>0</v>
      </c>
      <c r="AA22">
        <f>(W22-DS22*(DX22+DY22)/1000)</f>
        <v>0</v>
      </c>
      <c r="AB22">
        <f>(-I22*44100)</f>
        <v>0</v>
      </c>
      <c r="AC22">
        <f>2*29.3*Q22*0.92*(DZ22-V22)</f>
        <v>0</v>
      </c>
      <c r="AD22">
        <f>2*0.95*5.67E-8*(((DZ22+$B$9)+273)^4-(V22+273)^4)</f>
        <v>0</v>
      </c>
      <c r="AE22">
        <f>T22+AD22+AB22+AC22</f>
        <v>0</v>
      </c>
      <c r="AF22">
        <f>DW22*AT22*(DR22-DQ22*(1000-AT22*DT22)/(1000-AT22*DS22))/(100*DK22)</f>
        <v>0</v>
      </c>
      <c r="AG22">
        <f>1000*DW22*AT22*(DS22-DT22)/(100*DK22*(1000-AT22*DS22))</f>
        <v>0</v>
      </c>
      <c r="AH22">
        <f>(AI22 - AJ22 - DX22*1E3/(8.314*(DZ22+273.15)) * AL22/DW22 * AK22) * DW22/(100*DK22) * (1000 - DT22)/1000</f>
        <v>0</v>
      </c>
      <c r="AI22">
        <v>411.140462415653</v>
      </c>
      <c r="AJ22">
        <v>417.2740000000002</v>
      </c>
      <c r="AK22">
        <v>-1.998890527748877</v>
      </c>
      <c r="AL22">
        <v>65.94015128555453</v>
      </c>
      <c r="AM22">
        <f>(AO22 - AN22 + DX22*1E3/(8.314*(DZ22+273.15)) * AQ22/DW22 * AP22) * DW22/(100*DK22) * 1000/(1000 - AO22)</f>
        <v>0</v>
      </c>
      <c r="AN22">
        <v>28.20879591812797</v>
      </c>
      <c r="AO22">
        <v>28.87010484848484</v>
      </c>
      <c r="AP22">
        <v>0.001173206890721832</v>
      </c>
      <c r="AQ22">
        <v>102.8695289206826</v>
      </c>
      <c r="AR22">
        <v>0</v>
      </c>
      <c r="AS22">
        <v>0</v>
      </c>
      <c r="AT22">
        <f>IF(AR22*$H$15&gt;=AV22,1.0,(AV22/(AV22-AR22*$H$15)))</f>
        <v>0</v>
      </c>
      <c r="AU22">
        <f>(AT22-1)*100</f>
        <v>0</v>
      </c>
      <c r="AV22">
        <f>MAX(0,($B$15+$C$15*EE22)/(1+$D$15*EE22)*DX22/(DZ22+273)*$E$15)</f>
        <v>0</v>
      </c>
      <c r="AW22" t="s">
        <v>429</v>
      </c>
      <c r="AX22" t="s">
        <v>429</v>
      </c>
      <c r="AY22">
        <v>0</v>
      </c>
      <c r="AZ22">
        <v>0</v>
      </c>
      <c r="BA22">
        <f>1-AY22/AZ22</f>
        <v>0</v>
      </c>
      <c r="BB22">
        <v>0</v>
      </c>
      <c r="BC22" t="s">
        <v>429</v>
      </c>
      <c r="BD22" t="s">
        <v>429</v>
      </c>
      <c r="BE22">
        <v>0</v>
      </c>
      <c r="BF22">
        <v>0</v>
      </c>
      <c r="BG22">
        <f>1-BE22/BF22</f>
        <v>0</v>
      </c>
      <c r="BH22">
        <v>0.5</v>
      </c>
      <c r="BI22">
        <f>DH22</f>
        <v>0</v>
      </c>
      <c r="BJ22">
        <f>K22</f>
        <v>0</v>
      </c>
      <c r="BK22">
        <f>BG22*BH22*BI22</f>
        <v>0</v>
      </c>
      <c r="BL22">
        <f>(BJ22-BB22)/BI22</f>
        <v>0</v>
      </c>
      <c r="BM22">
        <f>(AZ22-BF22)/BF22</f>
        <v>0</v>
      </c>
      <c r="BN22">
        <f>AY22/(BA22+AY22/BF22)</f>
        <v>0</v>
      </c>
      <c r="BO22" t="s">
        <v>429</v>
      </c>
      <c r="BP22">
        <v>0</v>
      </c>
      <c r="BQ22">
        <f>IF(BP22&lt;&gt;0, BP22, BN22)</f>
        <v>0</v>
      </c>
      <c r="BR22">
        <f>1-BQ22/BF22</f>
        <v>0</v>
      </c>
      <c r="BS22">
        <f>(BF22-BE22)/(BF22-BQ22)</f>
        <v>0</v>
      </c>
      <c r="BT22">
        <f>(AZ22-BF22)/(AZ22-BQ22)</f>
        <v>0</v>
      </c>
      <c r="BU22">
        <f>(BF22-BE22)/(BF22-AY22)</f>
        <v>0</v>
      </c>
      <c r="BV22">
        <f>(AZ22-BF22)/(AZ22-AY22)</f>
        <v>0</v>
      </c>
      <c r="BW22">
        <f>(BS22*BQ22/BE22)</f>
        <v>0</v>
      </c>
      <c r="BX22">
        <f>(1-BW22)</f>
        <v>0</v>
      </c>
      <c r="DG22">
        <f>$B$13*EF22+$C$13*EG22+$F$13*ER22*(1-EU22)</f>
        <v>0</v>
      </c>
      <c r="DH22">
        <f>DG22*DI22</f>
        <v>0</v>
      </c>
      <c r="DI22">
        <f>($B$13*$D$11+$C$13*$D$11+$F$13*((FE22+EW22)/MAX(FE22+EW22+FF22, 0.1)*$I$11+FF22/MAX(FE22+EW22+FF22, 0.1)*$J$11))/($B$13+$C$13+$F$13)</f>
        <v>0</v>
      </c>
      <c r="DJ22">
        <f>($B$13*$K$11+$C$13*$K$11+$F$13*((FE22+EW22)/MAX(FE22+EW22+FF22, 0.1)*$P$11+FF22/MAX(FE22+EW22+FF22, 0.1)*$Q$11))/($B$13+$C$13+$F$13)</f>
        <v>0</v>
      </c>
      <c r="DK22">
        <v>1.1</v>
      </c>
      <c r="DL22">
        <v>0.5</v>
      </c>
      <c r="DM22" t="s">
        <v>430</v>
      </c>
      <c r="DN22">
        <v>2</v>
      </c>
      <c r="DO22" t="b">
        <v>1</v>
      </c>
      <c r="DP22">
        <v>1694358516.5</v>
      </c>
      <c r="DQ22">
        <v>414.1705555555556</v>
      </c>
      <c r="DR22">
        <v>410.1994444444445</v>
      </c>
      <c r="DS22">
        <v>28.82759259259259</v>
      </c>
      <c r="DT22">
        <v>28.18095555555556</v>
      </c>
      <c r="DU22">
        <v>439.980037037037</v>
      </c>
      <c r="DV22">
        <v>32.84334444444444</v>
      </c>
      <c r="DW22">
        <v>500.0134814814815</v>
      </c>
      <c r="DX22">
        <v>84.55924074074073</v>
      </c>
      <c r="DY22">
        <v>0.1000410777777778</v>
      </c>
      <c r="DZ22">
        <v>32.51946666666666</v>
      </c>
      <c r="EA22">
        <v>33.82317407407407</v>
      </c>
      <c r="EB22">
        <v>999.9000000000001</v>
      </c>
      <c r="EC22">
        <v>0</v>
      </c>
      <c r="ED22">
        <v>0</v>
      </c>
      <c r="EE22">
        <v>10006.60222222222</v>
      </c>
      <c r="EF22">
        <v>0</v>
      </c>
      <c r="EG22">
        <v>1771.469259259259</v>
      </c>
      <c r="EH22">
        <v>3.971008814814815</v>
      </c>
      <c r="EI22">
        <v>426.4643703703703</v>
      </c>
      <c r="EJ22">
        <v>422.0942962962963</v>
      </c>
      <c r="EK22">
        <v>0.646630111111111</v>
      </c>
      <c r="EL22">
        <v>410.1994444444445</v>
      </c>
      <c r="EM22">
        <v>28.18095555555556</v>
      </c>
      <c r="EN22">
        <v>2.437638888888889</v>
      </c>
      <c r="EO22">
        <v>2.38296037037037</v>
      </c>
      <c r="EP22">
        <v>20.61601481481481</v>
      </c>
      <c r="EQ22">
        <v>20.24845185185185</v>
      </c>
      <c r="ER22">
        <v>1999.991851851852</v>
      </c>
      <c r="ES22">
        <v>0.9799939999999998</v>
      </c>
      <c r="ET22">
        <v>0.02000639259259259</v>
      </c>
      <c r="EU22">
        <v>0</v>
      </c>
      <c r="EV22">
        <v>38.37798888888889</v>
      </c>
      <c r="EW22">
        <v>5.00078</v>
      </c>
      <c r="EX22">
        <v>3801.516296296296</v>
      </c>
      <c r="EY22">
        <v>16379.52962962963</v>
      </c>
      <c r="EZ22">
        <v>50.92096296296295</v>
      </c>
      <c r="FA22">
        <v>52.24755555555556</v>
      </c>
      <c r="FB22">
        <v>51.32374074074073</v>
      </c>
      <c r="FC22">
        <v>51.45566666666667</v>
      </c>
      <c r="FD22">
        <v>51.24051851851851</v>
      </c>
      <c r="FE22">
        <v>1955.081851851852</v>
      </c>
      <c r="FF22">
        <v>39.91</v>
      </c>
      <c r="FG22">
        <v>0</v>
      </c>
      <c r="FH22">
        <v>1694358524</v>
      </c>
      <c r="FI22">
        <v>0</v>
      </c>
      <c r="FJ22">
        <v>38.36168461538461</v>
      </c>
      <c r="FK22">
        <v>0.6356376115858613</v>
      </c>
      <c r="FL22">
        <v>-198.1623930127832</v>
      </c>
      <c r="FM22">
        <v>3799.446538461539</v>
      </c>
      <c r="FN22">
        <v>15</v>
      </c>
      <c r="FO22">
        <v>1694356869.6</v>
      </c>
      <c r="FP22" t="s">
        <v>431</v>
      </c>
      <c r="FQ22">
        <v>1694356869.6</v>
      </c>
      <c r="FR22">
        <v>1694356865.6</v>
      </c>
      <c r="FS22">
        <v>1</v>
      </c>
      <c r="FT22">
        <v>-0.3</v>
      </c>
      <c r="FU22">
        <v>-0.068</v>
      </c>
      <c r="FV22">
        <v>-25.922</v>
      </c>
      <c r="FW22">
        <v>-3.813</v>
      </c>
      <c r="FX22">
        <v>420</v>
      </c>
      <c r="FY22">
        <v>23</v>
      </c>
      <c r="FZ22">
        <v>0.43</v>
      </c>
      <c r="GA22">
        <v>0.2</v>
      </c>
      <c r="GB22">
        <v>1.285992536585366</v>
      </c>
      <c r="GC22">
        <v>45.13704209059234</v>
      </c>
      <c r="GD22">
        <v>4.940735972174976</v>
      </c>
      <c r="GE22">
        <v>0</v>
      </c>
      <c r="GF22">
        <v>0.6429212926829269</v>
      </c>
      <c r="GG22">
        <v>0.1069169268292689</v>
      </c>
      <c r="GH22">
        <v>0.01759820517766833</v>
      </c>
      <c r="GI22">
        <v>1</v>
      </c>
      <c r="GJ22">
        <v>1</v>
      </c>
      <c r="GK22">
        <v>2</v>
      </c>
      <c r="GL22" t="s">
        <v>432</v>
      </c>
      <c r="GM22">
        <v>3.10654</v>
      </c>
      <c r="GN22">
        <v>2.75769</v>
      </c>
      <c r="GO22">
        <v>0.08118400000000001</v>
      </c>
      <c r="GP22">
        <v>0.07552879999999999</v>
      </c>
      <c r="GQ22">
        <v>0.123024</v>
      </c>
      <c r="GR22">
        <v>0.111169</v>
      </c>
      <c r="GS22">
        <v>23160.6</v>
      </c>
      <c r="GT22">
        <v>21941.4</v>
      </c>
      <c r="GU22">
        <v>25790.6</v>
      </c>
      <c r="GV22">
        <v>24106.9</v>
      </c>
      <c r="GW22">
        <v>36374.1</v>
      </c>
      <c r="GX22">
        <v>31403.5</v>
      </c>
      <c r="GY22">
        <v>45140.6</v>
      </c>
      <c r="GZ22">
        <v>38211</v>
      </c>
      <c r="HA22">
        <v>1.75322</v>
      </c>
      <c r="HB22">
        <v>1.57607</v>
      </c>
      <c r="HC22">
        <v>-0.127189</v>
      </c>
      <c r="HD22">
        <v>0</v>
      </c>
      <c r="HE22">
        <v>35.9068</v>
      </c>
      <c r="HF22">
        <v>999.9</v>
      </c>
      <c r="HG22">
        <v>42</v>
      </c>
      <c r="HH22">
        <v>38.8</v>
      </c>
      <c r="HI22">
        <v>34.5298</v>
      </c>
      <c r="HJ22">
        <v>61.4667</v>
      </c>
      <c r="HK22">
        <v>24.9479</v>
      </c>
      <c r="HL22">
        <v>1</v>
      </c>
      <c r="HM22">
        <v>1.42499</v>
      </c>
      <c r="HN22">
        <v>9.28105</v>
      </c>
      <c r="HO22">
        <v>20.0591</v>
      </c>
      <c r="HP22">
        <v>5.20651</v>
      </c>
      <c r="HQ22">
        <v>11.992</v>
      </c>
      <c r="HR22">
        <v>4.96055</v>
      </c>
      <c r="HS22">
        <v>3.27415</v>
      </c>
      <c r="HT22">
        <v>9999</v>
      </c>
      <c r="HU22">
        <v>9999</v>
      </c>
      <c r="HV22">
        <v>9999</v>
      </c>
      <c r="HW22">
        <v>154.7</v>
      </c>
      <c r="HX22">
        <v>1.86386</v>
      </c>
      <c r="HY22">
        <v>1.86006</v>
      </c>
      <c r="HZ22">
        <v>1.8584</v>
      </c>
      <c r="IA22">
        <v>1.85975</v>
      </c>
      <c r="IB22">
        <v>1.85974</v>
      </c>
      <c r="IC22">
        <v>1.85835</v>
      </c>
      <c r="ID22">
        <v>1.85745</v>
      </c>
      <c r="IE22">
        <v>1.85228</v>
      </c>
      <c r="IF22">
        <v>0</v>
      </c>
      <c r="IG22">
        <v>0</v>
      </c>
      <c r="IH22">
        <v>0</v>
      </c>
      <c r="II22">
        <v>0</v>
      </c>
      <c r="IJ22" t="s">
        <v>433</v>
      </c>
      <c r="IK22" t="s">
        <v>434</v>
      </c>
      <c r="IL22" t="s">
        <v>435</v>
      </c>
      <c r="IM22" t="s">
        <v>435</v>
      </c>
      <c r="IN22" t="s">
        <v>435</v>
      </c>
      <c r="IO22" t="s">
        <v>435</v>
      </c>
      <c r="IP22">
        <v>0</v>
      </c>
      <c r="IQ22">
        <v>100</v>
      </c>
      <c r="IR22">
        <v>100</v>
      </c>
      <c r="IS22">
        <v>-25.613</v>
      </c>
      <c r="IT22">
        <v>-4.0175</v>
      </c>
      <c r="IU22">
        <v>-16.20539750299507</v>
      </c>
      <c r="IV22">
        <v>-0.02477319321892663</v>
      </c>
      <c r="IW22">
        <v>7.220195862635366E-06</v>
      </c>
      <c r="IX22">
        <v>-1.200035831751892E-09</v>
      </c>
      <c r="IY22">
        <v>-1.687842308663072</v>
      </c>
      <c r="IZ22">
        <v>-0.1467083373758089</v>
      </c>
      <c r="JA22">
        <v>0.003522864546959643</v>
      </c>
      <c r="JB22">
        <v>-3.696506598922489E-05</v>
      </c>
      <c r="JC22">
        <v>4</v>
      </c>
      <c r="JD22">
        <v>1987</v>
      </c>
      <c r="JE22">
        <v>1</v>
      </c>
      <c r="JF22">
        <v>38</v>
      </c>
      <c r="JG22">
        <v>27.6</v>
      </c>
      <c r="JH22">
        <v>27.6</v>
      </c>
      <c r="JI22">
        <v>1.1145</v>
      </c>
      <c r="JJ22">
        <v>2.66357</v>
      </c>
      <c r="JK22">
        <v>1.49658</v>
      </c>
      <c r="JL22">
        <v>2.3938</v>
      </c>
      <c r="JM22">
        <v>1.54907</v>
      </c>
      <c r="JN22">
        <v>2.46094</v>
      </c>
      <c r="JO22">
        <v>42.1386</v>
      </c>
      <c r="JP22">
        <v>15.6556</v>
      </c>
      <c r="JQ22">
        <v>18</v>
      </c>
      <c r="JR22">
        <v>503.743</v>
      </c>
      <c r="JS22">
        <v>399.425</v>
      </c>
      <c r="JT22">
        <v>25.9638</v>
      </c>
      <c r="JU22">
        <v>43.2077</v>
      </c>
      <c r="JV22">
        <v>30.0023</v>
      </c>
      <c r="JW22">
        <v>42.6211</v>
      </c>
      <c r="JX22">
        <v>42.4179</v>
      </c>
      <c r="JY22">
        <v>22.4153</v>
      </c>
      <c r="JZ22">
        <v>0</v>
      </c>
      <c r="KA22">
        <v>42.1356</v>
      </c>
      <c r="KB22">
        <v>21.1338</v>
      </c>
      <c r="KC22">
        <v>366.554</v>
      </c>
      <c r="KD22">
        <v>29.8295</v>
      </c>
      <c r="KE22">
        <v>98.6131</v>
      </c>
      <c r="KF22">
        <v>92.08410000000001</v>
      </c>
    </row>
    <row r="23" spans="1:292">
      <c r="A23">
        <v>5</v>
      </c>
      <c r="B23">
        <v>1694358529</v>
      </c>
      <c r="C23">
        <v>20</v>
      </c>
      <c r="D23" t="s">
        <v>442</v>
      </c>
      <c r="E23" t="s">
        <v>443</v>
      </c>
      <c r="F23">
        <v>5</v>
      </c>
      <c r="G23" t="s">
        <v>428</v>
      </c>
      <c r="H23">
        <v>1694358521.214286</v>
      </c>
      <c r="I23">
        <f>(J23)/1000</f>
        <v>0</v>
      </c>
      <c r="J23">
        <f>IF(DO23, AM23, AG23)</f>
        <v>0</v>
      </c>
      <c r="K23">
        <f>IF(DO23, AH23, AF23)</f>
        <v>0</v>
      </c>
      <c r="L23">
        <f>DQ23 - IF(AT23&gt;1, K23*DK23*100.0/(AV23*EE23), 0)</f>
        <v>0</v>
      </c>
      <c r="M23">
        <f>((S23-I23/2)*L23-K23)/(S23+I23/2)</f>
        <v>0</v>
      </c>
      <c r="N23">
        <f>M23*(DX23+DY23)/1000.0</f>
        <v>0</v>
      </c>
      <c r="O23">
        <f>(DQ23 - IF(AT23&gt;1, K23*DK23*100.0/(AV23*EE23), 0))*(DX23+DY23)/1000.0</f>
        <v>0</v>
      </c>
      <c r="P23">
        <f>2.0/((1/R23-1/Q23)+SIGN(R23)*SQRT((1/R23-1/Q23)*(1/R23-1/Q23) + 4*DL23/((DL23+1)*(DL23+1))*(2*1/R23*1/Q23-1/Q23*1/Q23)))</f>
        <v>0</v>
      </c>
      <c r="Q23">
        <f>IF(LEFT(DM23,1)&lt;&gt;"0",IF(LEFT(DM23,1)="1",3.0,DN23),$D$5+$E$5*(EE23*DX23/($K$5*1000))+$F$5*(EE23*DX23/($K$5*1000))*MAX(MIN(DK23,$J$5),$I$5)*MAX(MIN(DK23,$J$5),$I$5)+$G$5*MAX(MIN(DK23,$J$5),$I$5)*(EE23*DX23/($K$5*1000))+$H$5*(EE23*DX23/($K$5*1000))*(EE23*DX23/($K$5*1000)))</f>
        <v>0</v>
      </c>
      <c r="R23">
        <f>I23*(1000-(1000*0.61365*exp(17.502*V23/(240.97+V23))/(DX23+DY23)+DS23)/2)/(1000*0.61365*exp(17.502*V23/(240.97+V23))/(DX23+DY23)-DS23)</f>
        <v>0</v>
      </c>
      <c r="S23">
        <f>1/((DL23+1)/(P23/1.6)+1/(Q23/1.37)) + DL23/((DL23+1)/(P23/1.6) + DL23/(Q23/1.37))</f>
        <v>0</v>
      </c>
      <c r="T23">
        <f>(DG23*DJ23)</f>
        <v>0</v>
      </c>
      <c r="U23">
        <f>(DZ23+(T23+2*0.95*5.67E-8*(((DZ23+$B$9)+273)^4-(DZ23+273)^4)-44100*I23)/(1.84*29.3*Q23+8*0.95*5.67E-8*(DZ23+273)^3))</f>
        <v>0</v>
      </c>
      <c r="V23">
        <f>($C$9*EA23+$D$9*EB23+$E$9*U23)</f>
        <v>0</v>
      </c>
      <c r="W23">
        <f>0.61365*exp(17.502*V23/(240.97+V23))</f>
        <v>0</v>
      </c>
      <c r="X23">
        <f>(Y23/Z23*100)</f>
        <v>0</v>
      </c>
      <c r="Y23">
        <f>DS23*(DX23+DY23)/1000</f>
        <v>0</v>
      </c>
      <c r="Z23">
        <f>0.61365*exp(17.502*DZ23/(240.97+DZ23))</f>
        <v>0</v>
      </c>
      <c r="AA23">
        <f>(W23-DS23*(DX23+DY23)/1000)</f>
        <v>0</v>
      </c>
      <c r="AB23">
        <f>(-I23*44100)</f>
        <v>0</v>
      </c>
      <c r="AC23">
        <f>2*29.3*Q23*0.92*(DZ23-V23)</f>
        <v>0</v>
      </c>
      <c r="AD23">
        <f>2*0.95*5.67E-8*(((DZ23+$B$9)+273)^4-(V23+273)^4)</f>
        <v>0</v>
      </c>
      <c r="AE23">
        <f>T23+AD23+AB23+AC23</f>
        <v>0</v>
      </c>
      <c r="AF23">
        <f>DW23*AT23*(DR23-DQ23*(1000-AT23*DT23)/(1000-AT23*DS23))/(100*DK23)</f>
        <v>0</v>
      </c>
      <c r="AG23">
        <f>1000*DW23*AT23*(DS23-DT23)/(100*DK23*(1000-AT23*DS23))</f>
        <v>0</v>
      </c>
      <c r="AH23">
        <f>(AI23 - AJ23 - DX23*1E3/(8.314*(DZ23+273.15)) * AL23/DW23 * AK23) * DW23/(100*DK23) * (1000 - DT23)/1000</f>
        <v>0</v>
      </c>
      <c r="AI23">
        <v>394.8796780369993</v>
      </c>
      <c r="AJ23">
        <v>404.1976121212119</v>
      </c>
      <c r="AK23">
        <v>-2.710588035174089</v>
      </c>
      <c r="AL23">
        <v>65.94015128555453</v>
      </c>
      <c r="AM23">
        <f>(AO23 - AN23 + DX23*1E3/(8.314*(DZ23+273.15)) * AQ23/DW23 * AP23) * DW23/(100*DK23) * 1000/(1000 - AO23)</f>
        <v>0</v>
      </c>
      <c r="AN23">
        <v>28.21625554412406</v>
      </c>
      <c r="AO23">
        <v>28.89517939393939</v>
      </c>
      <c r="AP23">
        <v>0.007284165766293564</v>
      </c>
      <c r="AQ23">
        <v>102.8695289206826</v>
      </c>
      <c r="AR23">
        <v>0</v>
      </c>
      <c r="AS23">
        <v>0</v>
      </c>
      <c r="AT23">
        <f>IF(AR23*$H$15&gt;=AV23,1.0,(AV23/(AV23-AR23*$H$15)))</f>
        <v>0</v>
      </c>
      <c r="AU23">
        <f>(AT23-1)*100</f>
        <v>0</v>
      </c>
      <c r="AV23">
        <f>MAX(0,($B$15+$C$15*EE23)/(1+$D$15*EE23)*DX23/(DZ23+273)*$E$15)</f>
        <v>0</v>
      </c>
      <c r="AW23" t="s">
        <v>429</v>
      </c>
      <c r="AX23" t="s">
        <v>429</v>
      </c>
      <c r="AY23">
        <v>0</v>
      </c>
      <c r="AZ23">
        <v>0</v>
      </c>
      <c r="BA23">
        <f>1-AY23/AZ23</f>
        <v>0</v>
      </c>
      <c r="BB23">
        <v>0</v>
      </c>
      <c r="BC23" t="s">
        <v>429</v>
      </c>
      <c r="BD23" t="s">
        <v>429</v>
      </c>
      <c r="BE23">
        <v>0</v>
      </c>
      <c r="BF23">
        <v>0</v>
      </c>
      <c r="BG23">
        <f>1-BE23/BF23</f>
        <v>0</v>
      </c>
      <c r="BH23">
        <v>0.5</v>
      </c>
      <c r="BI23">
        <f>DH23</f>
        <v>0</v>
      </c>
      <c r="BJ23">
        <f>K23</f>
        <v>0</v>
      </c>
      <c r="BK23">
        <f>BG23*BH23*BI23</f>
        <v>0</v>
      </c>
      <c r="BL23">
        <f>(BJ23-BB23)/BI23</f>
        <v>0</v>
      </c>
      <c r="BM23">
        <f>(AZ23-BF23)/BF23</f>
        <v>0</v>
      </c>
      <c r="BN23">
        <f>AY23/(BA23+AY23/BF23)</f>
        <v>0</v>
      </c>
      <c r="BO23" t="s">
        <v>429</v>
      </c>
      <c r="BP23">
        <v>0</v>
      </c>
      <c r="BQ23">
        <f>IF(BP23&lt;&gt;0, BP23, BN23)</f>
        <v>0</v>
      </c>
      <c r="BR23">
        <f>1-BQ23/BF23</f>
        <v>0</v>
      </c>
      <c r="BS23">
        <f>(BF23-BE23)/(BF23-BQ23)</f>
        <v>0</v>
      </c>
      <c r="BT23">
        <f>(AZ23-BF23)/(AZ23-BQ23)</f>
        <v>0</v>
      </c>
      <c r="BU23">
        <f>(BF23-BE23)/(BF23-AY23)</f>
        <v>0</v>
      </c>
      <c r="BV23">
        <f>(AZ23-BF23)/(AZ23-AY23)</f>
        <v>0</v>
      </c>
      <c r="BW23">
        <f>(BS23*BQ23/BE23)</f>
        <v>0</v>
      </c>
      <c r="BX23">
        <f>(1-BW23)</f>
        <v>0</v>
      </c>
      <c r="DG23">
        <f>$B$13*EF23+$C$13*EG23+$F$13*ER23*(1-EU23)</f>
        <v>0</v>
      </c>
      <c r="DH23">
        <f>DG23*DI23</f>
        <v>0</v>
      </c>
      <c r="DI23">
        <f>($B$13*$D$11+$C$13*$D$11+$F$13*((FE23+EW23)/MAX(FE23+EW23+FF23, 0.1)*$I$11+FF23/MAX(FE23+EW23+FF23, 0.1)*$J$11))/($B$13+$C$13+$F$13)</f>
        <v>0</v>
      </c>
      <c r="DJ23">
        <f>($B$13*$K$11+$C$13*$K$11+$F$13*((FE23+EW23)/MAX(FE23+EW23+FF23, 0.1)*$P$11+FF23/MAX(FE23+EW23+FF23, 0.1)*$Q$11))/($B$13+$C$13+$F$13)</f>
        <v>0</v>
      </c>
      <c r="DK23">
        <v>1.1</v>
      </c>
      <c r="DL23">
        <v>0.5</v>
      </c>
      <c r="DM23" t="s">
        <v>430</v>
      </c>
      <c r="DN23">
        <v>2</v>
      </c>
      <c r="DO23" t="b">
        <v>1</v>
      </c>
      <c r="DP23">
        <v>1694358521.214286</v>
      </c>
      <c r="DQ23">
        <v>408.0006071428571</v>
      </c>
      <c r="DR23">
        <v>398.6519999999999</v>
      </c>
      <c r="DS23">
        <v>28.85763928571429</v>
      </c>
      <c r="DT23">
        <v>28.19845</v>
      </c>
      <c r="DU23">
        <v>433.6893214285715</v>
      </c>
      <c r="DV23">
        <v>32.87449285714286</v>
      </c>
      <c r="DW23">
        <v>500.0024285714285</v>
      </c>
      <c r="DX23">
        <v>84.55952142857143</v>
      </c>
      <c r="DY23">
        <v>0.1000221392857143</v>
      </c>
      <c r="DZ23">
        <v>32.54101428571429</v>
      </c>
      <c r="EA23">
        <v>33.84069642857143</v>
      </c>
      <c r="EB23">
        <v>999.9000000000002</v>
      </c>
      <c r="EC23">
        <v>0</v>
      </c>
      <c r="ED23">
        <v>0</v>
      </c>
      <c r="EE23">
        <v>10002.03892857143</v>
      </c>
      <c r="EF23">
        <v>0</v>
      </c>
      <c r="EG23">
        <v>1761.019285714285</v>
      </c>
      <c r="EH23">
        <v>9.348560642857143</v>
      </c>
      <c r="EI23">
        <v>420.1241785714286</v>
      </c>
      <c r="EJ23">
        <v>410.2193214285714</v>
      </c>
      <c r="EK23">
        <v>0.6591884285714287</v>
      </c>
      <c r="EL23">
        <v>398.6519999999999</v>
      </c>
      <c r="EM23">
        <v>28.19845</v>
      </c>
      <c r="EN23">
        <v>2.440188214285715</v>
      </c>
      <c r="EO23">
        <v>2.3844475</v>
      </c>
      <c r="EP23">
        <v>20.63297142857143</v>
      </c>
      <c r="EQ23">
        <v>20.25854285714286</v>
      </c>
      <c r="ER23">
        <v>2000.006428571429</v>
      </c>
      <c r="ES23">
        <v>0.9799942499999997</v>
      </c>
      <c r="ET23">
        <v>0.02000614285714285</v>
      </c>
      <c r="EU23">
        <v>0</v>
      </c>
      <c r="EV23">
        <v>38.38756785714286</v>
      </c>
      <c r="EW23">
        <v>5.00078</v>
      </c>
      <c r="EX23">
        <v>3783.165714285714</v>
      </c>
      <c r="EY23">
        <v>16379.65</v>
      </c>
      <c r="EZ23">
        <v>50.92821428571427</v>
      </c>
      <c r="FA23">
        <v>52.27214285714285</v>
      </c>
      <c r="FB23">
        <v>51.34342857142855</v>
      </c>
      <c r="FC23">
        <v>51.47075</v>
      </c>
      <c r="FD23">
        <v>51.23857142857143</v>
      </c>
      <c r="FE23">
        <v>1955.096428571429</v>
      </c>
      <c r="FF23">
        <v>39.91</v>
      </c>
      <c r="FG23">
        <v>0</v>
      </c>
      <c r="FH23">
        <v>1694358528.8</v>
      </c>
      <c r="FI23">
        <v>0</v>
      </c>
      <c r="FJ23">
        <v>38.39313076923077</v>
      </c>
      <c r="FK23">
        <v>0.7443418876984366</v>
      </c>
      <c r="FL23">
        <v>-267.1798293450943</v>
      </c>
      <c r="FM23">
        <v>3781.860384615385</v>
      </c>
      <c r="FN23">
        <v>15</v>
      </c>
      <c r="FO23">
        <v>1694356869.6</v>
      </c>
      <c r="FP23" t="s">
        <v>431</v>
      </c>
      <c r="FQ23">
        <v>1694356869.6</v>
      </c>
      <c r="FR23">
        <v>1694356865.6</v>
      </c>
      <c r="FS23">
        <v>1</v>
      </c>
      <c r="FT23">
        <v>-0.3</v>
      </c>
      <c r="FU23">
        <v>-0.068</v>
      </c>
      <c r="FV23">
        <v>-25.922</v>
      </c>
      <c r="FW23">
        <v>-3.813</v>
      </c>
      <c r="FX23">
        <v>420</v>
      </c>
      <c r="FY23">
        <v>23</v>
      </c>
      <c r="FZ23">
        <v>0.43</v>
      </c>
      <c r="GA23">
        <v>0.2</v>
      </c>
      <c r="GB23">
        <v>6.04469835</v>
      </c>
      <c r="GC23">
        <v>68.93748560600376</v>
      </c>
      <c r="GD23">
        <v>6.711139088155361</v>
      </c>
      <c r="GE23">
        <v>0</v>
      </c>
      <c r="GF23">
        <v>0.651965125</v>
      </c>
      <c r="GG23">
        <v>0.1054066153846147</v>
      </c>
      <c r="GH23">
        <v>0.01829456530801907</v>
      </c>
      <c r="GI23">
        <v>1</v>
      </c>
      <c r="GJ23">
        <v>1</v>
      </c>
      <c r="GK23">
        <v>2</v>
      </c>
      <c r="GL23" t="s">
        <v>432</v>
      </c>
      <c r="GM23">
        <v>3.10672</v>
      </c>
      <c r="GN23">
        <v>2.75782</v>
      </c>
      <c r="GO23">
        <v>0.0792612</v>
      </c>
      <c r="GP23">
        <v>0.073065</v>
      </c>
      <c r="GQ23">
        <v>0.12308</v>
      </c>
      <c r="GR23">
        <v>0.111155</v>
      </c>
      <c r="GS23">
        <v>23207.9</v>
      </c>
      <c r="GT23">
        <v>21998.5</v>
      </c>
      <c r="GU23">
        <v>25789.4</v>
      </c>
      <c r="GV23">
        <v>24105.7</v>
      </c>
      <c r="GW23">
        <v>36370.3</v>
      </c>
      <c r="GX23">
        <v>31402.4</v>
      </c>
      <c r="GY23">
        <v>45138.9</v>
      </c>
      <c r="GZ23">
        <v>38209.3</v>
      </c>
      <c r="HA23">
        <v>1.75322</v>
      </c>
      <c r="HB23">
        <v>1.5756</v>
      </c>
      <c r="HC23">
        <v>-0.127912</v>
      </c>
      <c r="HD23">
        <v>0</v>
      </c>
      <c r="HE23">
        <v>35.9269</v>
      </c>
      <c r="HF23">
        <v>999.9</v>
      </c>
      <c r="HG23">
        <v>42.1</v>
      </c>
      <c r="HH23">
        <v>38.8</v>
      </c>
      <c r="HI23">
        <v>34.6092</v>
      </c>
      <c r="HJ23">
        <v>61.2367</v>
      </c>
      <c r="HK23">
        <v>24.7796</v>
      </c>
      <c r="HL23">
        <v>1</v>
      </c>
      <c r="HM23">
        <v>1.42745</v>
      </c>
      <c r="HN23">
        <v>9.28105</v>
      </c>
      <c r="HO23">
        <v>20.0582</v>
      </c>
      <c r="HP23">
        <v>5.20501</v>
      </c>
      <c r="HQ23">
        <v>11.992</v>
      </c>
      <c r="HR23">
        <v>4.96055</v>
      </c>
      <c r="HS23">
        <v>3.27393</v>
      </c>
      <c r="HT23">
        <v>9999</v>
      </c>
      <c r="HU23">
        <v>9999</v>
      </c>
      <c r="HV23">
        <v>9999</v>
      </c>
      <c r="HW23">
        <v>154.7</v>
      </c>
      <c r="HX23">
        <v>1.86386</v>
      </c>
      <c r="HY23">
        <v>1.86005</v>
      </c>
      <c r="HZ23">
        <v>1.85841</v>
      </c>
      <c r="IA23">
        <v>1.85974</v>
      </c>
      <c r="IB23">
        <v>1.85975</v>
      </c>
      <c r="IC23">
        <v>1.85835</v>
      </c>
      <c r="ID23">
        <v>1.85745</v>
      </c>
      <c r="IE23">
        <v>1.85226</v>
      </c>
      <c r="IF23">
        <v>0</v>
      </c>
      <c r="IG23">
        <v>0</v>
      </c>
      <c r="IH23">
        <v>0</v>
      </c>
      <c r="II23">
        <v>0</v>
      </c>
      <c r="IJ23" t="s">
        <v>433</v>
      </c>
      <c r="IK23" t="s">
        <v>434</v>
      </c>
      <c r="IL23" t="s">
        <v>435</v>
      </c>
      <c r="IM23" t="s">
        <v>435</v>
      </c>
      <c r="IN23" t="s">
        <v>435</v>
      </c>
      <c r="IO23" t="s">
        <v>435</v>
      </c>
      <c r="IP23">
        <v>0</v>
      </c>
      <c r="IQ23">
        <v>100</v>
      </c>
      <c r="IR23">
        <v>100</v>
      </c>
      <c r="IS23">
        <v>-25.357</v>
      </c>
      <c r="IT23">
        <v>-4.0182</v>
      </c>
      <c r="IU23">
        <v>-16.20539750299507</v>
      </c>
      <c r="IV23">
        <v>-0.02477319321892663</v>
      </c>
      <c r="IW23">
        <v>7.220195862635366E-06</v>
      </c>
      <c r="IX23">
        <v>-1.200035831751892E-09</v>
      </c>
      <c r="IY23">
        <v>-1.687842308663072</v>
      </c>
      <c r="IZ23">
        <v>-0.1467083373758089</v>
      </c>
      <c r="JA23">
        <v>0.003522864546959643</v>
      </c>
      <c r="JB23">
        <v>-3.696506598922489E-05</v>
      </c>
      <c r="JC23">
        <v>4</v>
      </c>
      <c r="JD23">
        <v>1987</v>
      </c>
      <c r="JE23">
        <v>1</v>
      </c>
      <c r="JF23">
        <v>38</v>
      </c>
      <c r="JG23">
        <v>27.7</v>
      </c>
      <c r="JH23">
        <v>27.7</v>
      </c>
      <c r="JI23">
        <v>1.0791</v>
      </c>
      <c r="JJ23">
        <v>2.66846</v>
      </c>
      <c r="JK23">
        <v>1.49658</v>
      </c>
      <c r="JL23">
        <v>2.3938</v>
      </c>
      <c r="JM23">
        <v>1.54907</v>
      </c>
      <c r="JN23">
        <v>2.47681</v>
      </c>
      <c r="JO23">
        <v>42.1121</v>
      </c>
      <c r="JP23">
        <v>15.6556</v>
      </c>
      <c r="JQ23">
        <v>18</v>
      </c>
      <c r="JR23">
        <v>503.882</v>
      </c>
      <c r="JS23">
        <v>399.249</v>
      </c>
      <c r="JT23">
        <v>25.9798</v>
      </c>
      <c r="JU23">
        <v>43.2303</v>
      </c>
      <c r="JV23">
        <v>30.0024</v>
      </c>
      <c r="JW23">
        <v>42.643</v>
      </c>
      <c r="JX23">
        <v>42.4396</v>
      </c>
      <c r="JY23">
        <v>21.7007</v>
      </c>
      <c r="JZ23">
        <v>0</v>
      </c>
      <c r="KA23">
        <v>42.6086</v>
      </c>
      <c r="KB23">
        <v>21.1523</v>
      </c>
      <c r="KC23">
        <v>346.519</v>
      </c>
      <c r="KD23">
        <v>29.9812</v>
      </c>
      <c r="KE23">
        <v>98.60899999999999</v>
      </c>
      <c r="KF23">
        <v>92.07980000000001</v>
      </c>
    </row>
    <row r="24" spans="1:292">
      <c r="A24">
        <v>6</v>
      </c>
      <c r="B24">
        <v>1694358534</v>
      </c>
      <c r="C24">
        <v>25</v>
      </c>
      <c r="D24" t="s">
        <v>444</v>
      </c>
      <c r="E24" t="s">
        <v>445</v>
      </c>
      <c r="F24">
        <v>5</v>
      </c>
      <c r="G24" t="s">
        <v>428</v>
      </c>
      <c r="H24">
        <v>1694358526.5</v>
      </c>
      <c r="I24">
        <f>(J24)/1000</f>
        <v>0</v>
      </c>
      <c r="J24">
        <f>IF(DO24, AM24, AG24)</f>
        <v>0</v>
      </c>
      <c r="K24">
        <f>IF(DO24, AH24, AF24)</f>
        <v>0</v>
      </c>
      <c r="L24">
        <f>DQ24 - IF(AT24&gt;1, K24*DK24*100.0/(AV24*EE24), 0)</f>
        <v>0</v>
      </c>
      <c r="M24">
        <f>((S24-I24/2)*L24-K24)/(S24+I24/2)</f>
        <v>0</v>
      </c>
      <c r="N24">
        <f>M24*(DX24+DY24)/1000.0</f>
        <v>0</v>
      </c>
      <c r="O24">
        <f>(DQ24 - IF(AT24&gt;1, K24*DK24*100.0/(AV24*EE24), 0))*(DX24+DY24)/1000.0</f>
        <v>0</v>
      </c>
      <c r="P24">
        <f>2.0/((1/R24-1/Q24)+SIGN(R24)*SQRT((1/R24-1/Q24)*(1/R24-1/Q24) + 4*DL24/((DL24+1)*(DL24+1))*(2*1/R24*1/Q24-1/Q24*1/Q24)))</f>
        <v>0</v>
      </c>
      <c r="Q24">
        <f>IF(LEFT(DM24,1)&lt;&gt;"0",IF(LEFT(DM24,1)="1",3.0,DN24),$D$5+$E$5*(EE24*DX24/($K$5*1000))+$F$5*(EE24*DX24/($K$5*1000))*MAX(MIN(DK24,$J$5),$I$5)*MAX(MIN(DK24,$J$5),$I$5)+$G$5*MAX(MIN(DK24,$J$5),$I$5)*(EE24*DX24/($K$5*1000))+$H$5*(EE24*DX24/($K$5*1000))*(EE24*DX24/($K$5*1000)))</f>
        <v>0</v>
      </c>
      <c r="R24">
        <f>I24*(1000-(1000*0.61365*exp(17.502*V24/(240.97+V24))/(DX24+DY24)+DS24)/2)/(1000*0.61365*exp(17.502*V24/(240.97+V24))/(DX24+DY24)-DS24)</f>
        <v>0</v>
      </c>
      <c r="S24">
        <f>1/((DL24+1)/(P24/1.6)+1/(Q24/1.37)) + DL24/((DL24+1)/(P24/1.6) + DL24/(Q24/1.37))</f>
        <v>0</v>
      </c>
      <c r="T24">
        <f>(DG24*DJ24)</f>
        <v>0</v>
      </c>
      <c r="U24">
        <f>(DZ24+(T24+2*0.95*5.67E-8*(((DZ24+$B$9)+273)^4-(DZ24+273)^4)-44100*I24)/(1.84*29.3*Q24+8*0.95*5.67E-8*(DZ24+273)^3))</f>
        <v>0</v>
      </c>
      <c r="V24">
        <f>($C$9*EA24+$D$9*EB24+$E$9*U24)</f>
        <v>0</v>
      </c>
      <c r="W24">
        <f>0.61365*exp(17.502*V24/(240.97+V24))</f>
        <v>0</v>
      </c>
      <c r="X24">
        <f>(Y24/Z24*100)</f>
        <v>0</v>
      </c>
      <c r="Y24">
        <f>DS24*(DX24+DY24)/1000</f>
        <v>0</v>
      </c>
      <c r="Z24">
        <f>0.61365*exp(17.502*DZ24/(240.97+DZ24))</f>
        <v>0</v>
      </c>
      <c r="AA24">
        <f>(W24-DS24*(DX24+DY24)/1000)</f>
        <v>0</v>
      </c>
      <c r="AB24">
        <f>(-I24*44100)</f>
        <v>0</v>
      </c>
      <c r="AC24">
        <f>2*29.3*Q24*0.92*(DZ24-V24)</f>
        <v>0</v>
      </c>
      <c r="AD24">
        <f>2*0.95*5.67E-8*(((DZ24+$B$9)+273)^4-(V24+273)^4)</f>
        <v>0</v>
      </c>
      <c r="AE24">
        <f>T24+AD24+AB24+AC24</f>
        <v>0</v>
      </c>
      <c r="AF24">
        <f>DW24*AT24*(DR24-DQ24*(1000-AT24*DT24)/(1000-AT24*DS24))/(100*DK24)</f>
        <v>0</v>
      </c>
      <c r="AG24">
        <f>1000*DW24*AT24*(DS24-DT24)/(100*DK24*(1000-AT24*DS24))</f>
        <v>0</v>
      </c>
      <c r="AH24">
        <f>(AI24 - AJ24 - DX24*1E3/(8.314*(DZ24+273.15)) * AL24/DW24 * AK24) * DW24/(100*DK24) * (1000 - DT24)/1000</f>
        <v>0</v>
      </c>
      <c r="AI24">
        <v>378.1145216178629</v>
      </c>
      <c r="AJ24">
        <v>389.0908424242425</v>
      </c>
      <c r="AK24">
        <v>-3.0649447547398</v>
      </c>
      <c r="AL24">
        <v>65.94015128555453</v>
      </c>
      <c r="AM24">
        <f>(AO24 - AN24 + DX24*1E3/(8.314*(DZ24+273.15)) * AQ24/DW24 * AP24) * DW24/(100*DK24) * 1000/(1000 - AO24)</f>
        <v>0</v>
      </c>
      <c r="AN24">
        <v>28.28065541768038</v>
      </c>
      <c r="AO24">
        <v>28.92325515151516</v>
      </c>
      <c r="AP24">
        <v>0.0007831020885983078</v>
      </c>
      <c r="AQ24">
        <v>102.8695289206826</v>
      </c>
      <c r="AR24">
        <v>0</v>
      </c>
      <c r="AS24">
        <v>0</v>
      </c>
      <c r="AT24">
        <f>IF(AR24*$H$15&gt;=AV24,1.0,(AV24/(AV24-AR24*$H$15)))</f>
        <v>0</v>
      </c>
      <c r="AU24">
        <f>(AT24-1)*100</f>
        <v>0</v>
      </c>
      <c r="AV24">
        <f>MAX(0,($B$15+$C$15*EE24)/(1+$D$15*EE24)*DX24/(DZ24+273)*$E$15)</f>
        <v>0</v>
      </c>
      <c r="AW24" t="s">
        <v>429</v>
      </c>
      <c r="AX24" t="s">
        <v>429</v>
      </c>
      <c r="AY24">
        <v>0</v>
      </c>
      <c r="AZ24">
        <v>0</v>
      </c>
      <c r="BA24">
        <f>1-AY24/AZ24</f>
        <v>0</v>
      </c>
      <c r="BB24">
        <v>0</v>
      </c>
      <c r="BC24" t="s">
        <v>429</v>
      </c>
      <c r="BD24" t="s">
        <v>429</v>
      </c>
      <c r="BE24">
        <v>0</v>
      </c>
      <c r="BF24">
        <v>0</v>
      </c>
      <c r="BG24">
        <f>1-BE24/BF24</f>
        <v>0</v>
      </c>
      <c r="BH24">
        <v>0.5</v>
      </c>
      <c r="BI24">
        <f>DH24</f>
        <v>0</v>
      </c>
      <c r="BJ24">
        <f>K24</f>
        <v>0</v>
      </c>
      <c r="BK24">
        <f>BG24*BH24*BI24</f>
        <v>0</v>
      </c>
      <c r="BL24">
        <f>(BJ24-BB24)/BI24</f>
        <v>0</v>
      </c>
      <c r="BM24">
        <f>(AZ24-BF24)/BF24</f>
        <v>0</v>
      </c>
      <c r="BN24">
        <f>AY24/(BA24+AY24/BF24)</f>
        <v>0</v>
      </c>
      <c r="BO24" t="s">
        <v>429</v>
      </c>
      <c r="BP24">
        <v>0</v>
      </c>
      <c r="BQ24">
        <f>IF(BP24&lt;&gt;0, BP24, BN24)</f>
        <v>0</v>
      </c>
      <c r="BR24">
        <f>1-BQ24/BF24</f>
        <v>0</v>
      </c>
      <c r="BS24">
        <f>(BF24-BE24)/(BF24-BQ24)</f>
        <v>0</v>
      </c>
      <c r="BT24">
        <f>(AZ24-BF24)/(AZ24-BQ24)</f>
        <v>0</v>
      </c>
      <c r="BU24">
        <f>(BF24-BE24)/(BF24-AY24)</f>
        <v>0</v>
      </c>
      <c r="BV24">
        <f>(AZ24-BF24)/(AZ24-AY24)</f>
        <v>0</v>
      </c>
      <c r="BW24">
        <f>(BS24*BQ24/BE24)</f>
        <v>0</v>
      </c>
      <c r="BX24">
        <f>(1-BW24)</f>
        <v>0</v>
      </c>
      <c r="DG24">
        <f>$B$13*EF24+$C$13*EG24+$F$13*ER24*(1-EU24)</f>
        <v>0</v>
      </c>
      <c r="DH24">
        <f>DG24*DI24</f>
        <v>0</v>
      </c>
      <c r="DI24">
        <f>($B$13*$D$11+$C$13*$D$11+$F$13*((FE24+EW24)/MAX(FE24+EW24+FF24, 0.1)*$I$11+FF24/MAX(FE24+EW24+FF24, 0.1)*$J$11))/($B$13+$C$13+$F$13)</f>
        <v>0</v>
      </c>
      <c r="DJ24">
        <f>($B$13*$K$11+$C$13*$K$11+$F$13*((FE24+EW24)/MAX(FE24+EW24+FF24, 0.1)*$P$11+FF24/MAX(FE24+EW24+FF24, 0.1)*$Q$11))/($B$13+$C$13+$F$13)</f>
        <v>0</v>
      </c>
      <c r="DK24">
        <v>1.1</v>
      </c>
      <c r="DL24">
        <v>0.5</v>
      </c>
      <c r="DM24" t="s">
        <v>430</v>
      </c>
      <c r="DN24">
        <v>2</v>
      </c>
      <c r="DO24" t="b">
        <v>1</v>
      </c>
      <c r="DP24">
        <v>1694358526.5</v>
      </c>
      <c r="DQ24">
        <v>396.9737777777779</v>
      </c>
      <c r="DR24">
        <v>382.6025555555556</v>
      </c>
      <c r="DS24">
        <v>28.88415555555556</v>
      </c>
      <c r="DT24">
        <v>28.23747777777778</v>
      </c>
      <c r="DU24">
        <v>422.4457037037037</v>
      </c>
      <c r="DV24">
        <v>32.90196296296296</v>
      </c>
      <c r="DW24">
        <v>500.0016666666667</v>
      </c>
      <c r="DX24">
        <v>84.56021851851852</v>
      </c>
      <c r="DY24">
        <v>0.0999798925925926</v>
      </c>
      <c r="DZ24">
        <v>32.56167777777777</v>
      </c>
      <c r="EA24">
        <v>33.85994074074075</v>
      </c>
      <c r="EB24">
        <v>999.9000000000001</v>
      </c>
      <c r="EC24">
        <v>0</v>
      </c>
      <c r="ED24">
        <v>0</v>
      </c>
      <c r="EE24">
        <v>9989.192592592592</v>
      </c>
      <c r="EF24">
        <v>0</v>
      </c>
      <c r="EG24">
        <v>1750.874074074074</v>
      </c>
      <c r="EH24">
        <v>14.37117</v>
      </c>
      <c r="EI24">
        <v>408.7808518518518</v>
      </c>
      <c r="EJ24">
        <v>393.7197777777778</v>
      </c>
      <c r="EK24">
        <v>0.6466771851851851</v>
      </c>
      <c r="EL24">
        <v>382.6025555555556</v>
      </c>
      <c r="EM24">
        <v>28.23747777777778</v>
      </c>
      <c r="EN24">
        <v>2.442450740740741</v>
      </c>
      <c r="EO24">
        <v>2.387767407407407</v>
      </c>
      <c r="EP24">
        <v>20.64801481481481</v>
      </c>
      <c r="EQ24">
        <v>20.28104444444445</v>
      </c>
      <c r="ER24">
        <v>1999.995555555555</v>
      </c>
      <c r="ES24">
        <v>0.9799943333333331</v>
      </c>
      <c r="ET24">
        <v>0.02000606296296295</v>
      </c>
      <c r="EU24">
        <v>0</v>
      </c>
      <c r="EV24">
        <v>38.38867407407407</v>
      </c>
      <c r="EW24">
        <v>5.00078</v>
      </c>
      <c r="EX24">
        <v>3761.074074074073</v>
      </c>
      <c r="EY24">
        <v>16379.56666666667</v>
      </c>
      <c r="EZ24">
        <v>50.94648148148148</v>
      </c>
      <c r="FA24">
        <v>52.29362962962961</v>
      </c>
      <c r="FB24">
        <v>51.38625925925925</v>
      </c>
      <c r="FC24">
        <v>51.49977777777777</v>
      </c>
      <c r="FD24">
        <v>51.27518518518518</v>
      </c>
      <c r="FE24">
        <v>1955.085555555556</v>
      </c>
      <c r="FF24">
        <v>39.91</v>
      </c>
      <c r="FG24">
        <v>0</v>
      </c>
      <c r="FH24">
        <v>1694358533.6</v>
      </c>
      <c r="FI24">
        <v>0</v>
      </c>
      <c r="FJ24">
        <v>38.41702692307692</v>
      </c>
      <c r="FK24">
        <v>0.522936748127655</v>
      </c>
      <c r="FL24">
        <v>-290.0300852961958</v>
      </c>
      <c r="FM24">
        <v>3761.861538461538</v>
      </c>
      <c r="FN24">
        <v>15</v>
      </c>
      <c r="FO24">
        <v>1694356869.6</v>
      </c>
      <c r="FP24" t="s">
        <v>431</v>
      </c>
      <c r="FQ24">
        <v>1694356869.6</v>
      </c>
      <c r="FR24">
        <v>1694356865.6</v>
      </c>
      <c r="FS24">
        <v>1</v>
      </c>
      <c r="FT24">
        <v>-0.3</v>
      </c>
      <c r="FU24">
        <v>-0.068</v>
      </c>
      <c r="FV24">
        <v>-25.922</v>
      </c>
      <c r="FW24">
        <v>-3.813</v>
      </c>
      <c r="FX24">
        <v>420</v>
      </c>
      <c r="FY24">
        <v>23</v>
      </c>
      <c r="FZ24">
        <v>0.43</v>
      </c>
      <c r="GA24">
        <v>0.2</v>
      </c>
      <c r="GB24">
        <v>10.9248886</v>
      </c>
      <c r="GC24">
        <v>59.09497404878049</v>
      </c>
      <c r="GD24">
        <v>5.849515679856498</v>
      </c>
      <c r="GE24">
        <v>0</v>
      </c>
      <c r="GF24">
        <v>0.6518378250000001</v>
      </c>
      <c r="GG24">
        <v>-0.06528377110694462</v>
      </c>
      <c r="GH24">
        <v>0.02255767852848282</v>
      </c>
      <c r="GI24">
        <v>1</v>
      </c>
      <c r="GJ24">
        <v>1</v>
      </c>
      <c r="GK24">
        <v>2</v>
      </c>
      <c r="GL24" t="s">
        <v>432</v>
      </c>
      <c r="GM24">
        <v>3.10672</v>
      </c>
      <c r="GN24">
        <v>2.75815</v>
      </c>
      <c r="GO24">
        <v>0.0770386</v>
      </c>
      <c r="GP24">
        <v>0.0705267</v>
      </c>
      <c r="GQ24">
        <v>0.123158</v>
      </c>
      <c r="GR24">
        <v>0.111399</v>
      </c>
      <c r="GS24">
        <v>23262.8</v>
      </c>
      <c r="GT24">
        <v>22057.7</v>
      </c>
      <c r="GU24">
        <v>25788.3</v>
      </c>
      <c r="GV24">
        <v>24104.7</v>
      </c>
      <c r="GW24">
        <v>36365.1</v>
      </c>
      <c r="GX24">
        <v>31392.4</v>
      </c>
      <c r="GY24">
        <v>45136.5</v>
      </c>
      <c r="GZ24">
        <v>38207.8</v>
      </c>
      <c r="HA24">
        <v>1.753</v>
      </c>
      <c r="HB24">
        <v>1.5753</v>
      </c>
      <c r="HC24">
        <v>-0.126898</v>
      </c>
      <c r="HD24">
        <v>0</v>
      </c>
      <c r="HE24">
        <v>35.9402</v>
      </c>
      <c r="HF24">
        <v>999.9</v>
      </c>
      <c r="HG24">
        <v>42.2</v>
      </c>
      <c r="HH24">
        <v>38.8</v>
      </c>
      <c r="HI24">
        <v>34.6876</v>
      </c>
      <c r="HJ24">
        <v>61.2767</v>
      </c>
      <c r="HK24">
        <v>24.7636</v>
      </c>
      <c r="HL24">
        <v>1</v>
      </c>
      <c r="HM24">
        <v>1.42972</v>
      </c>
      <c r="HN24">
        <v>9.28105</v>
      </c>
      <c r="HO24">
        <v>20.0585</v>
      </c>
      <c r="HP24">
        <v>5.20711</v>
      </c>
      <c r="HQ24">
        <v>11.992</v>
      </c>
      <c r="HR24">
        <v>4.96095</v>
      </c>
      <c r="HS24">
        <v>3.2742</v>
      </c>
      <c r="HT24">
        <v>9999</v>
      </c>
      <c r="HU24">
        <v>9999</v>
      </c>
      <c r="HV24">
        <v>9999</v>
      </c>
      <c r="HW24">
        <v>154.7</v>
      </c>
      <c r="HX24">
        <v>1.86386</v>
      </c>
      <c r="HY24">
        <v>1.86005</v>
      </c>
      <c r="HZ24">
        <v>1.85844</v>
      </c>
      <c r="IA24">
        <v>1.85974</v>
      </c>
      <c r="IB24">
        <v>1.85974</v>
      </c>
      <c r="IC24">
        <v>1.85836</v>
      </c>
      <c r="ID24">
        <v>1.85745</v>
      </c>
      <c r="IE24">
        <v>1.85227</v>
      </c>
      <c r="IF24">
        <v>0</v>
      </c>
      <c r="IG24">
        <v>0</v>
      </c>
      <c r="IH24">
        <v>0</v>
      </c>
      <c r="II24">
        <v>0</v>
      </c>
      <c r="IJ24" t="s">
        <v>433</v>
      </c>
      <c r="IK24" t="s">
        <v>434</v>
      </c>
      <c r="IL24" t="s">
        <v>435</v>
      </c>
      <c r="IM24" t="s">
        <v>435</v>
      </c>
      <c r="IN24" t="s">
        <v>435</v>
      </c>
      <c r="IO24" t="s">
        <v>435</v>
      </c>
      <c r="IP24">
        <v>0</v>
      </c>
      <c r="IQ24">
        <v>100</v>
      </c>
      <c r="IR24">
        <v>100</v>
      </c>
      <c r="IS24">
        <v>-25.063</v>
      </c>
      <c r="IT24">
        <v>-4.0194</v>
      </c>
      <c r="IU24">
        <v>-16.20539750299507</v>
      </c>
      <c r="IV24">
        <v>-0.02477319321892663</v>
      </c>
      <c r="IW24">
        <v>7.220195862635366E-06</v>
      </c>
      <c r="IX24">
        <v>-1.200035831751892E-09</v>
      </c>
      <c r="IY24">
        <v>-1.687842308663072</v>
      </c>
      <c r="IZ24">
        <v>-0.1467083373758089</v>
      </c>
      <c r="JA24">
        <v>0.003522864546959643</v>
      </c>
      <c r="JB24">
        <v>-3.696506598922489E-05</v>
      </c>
      <c r="JC24">
        <v>4</v>
      </c>
      <c r="JD24">
        <v>1987</v>
      </c>
      <c r="JE24">
        <v>1</v>
      </c>
      <c r="JF24">
        <v>38</v>
      </c>
      <c r="JG24">
        <v>27.7</v>
      </c>
      <c r="JH24">
        <v>27.8</v>
      </c>
      <c r="JI24">
        <v>1.03882</v>
      </c>
      <c r="JJ24">
        <v>2.66846</v>
      </c>
      <c r="JK24">
        <v>1.49658</v>
      </c>
      <c r="JL24">
        <v>2.39258</v>
      </c>
      <c r="JM24">
        <v>1.54907</v>
      </c>
      <c r="JN24">
        <v>2.46094</v>
      </c>
      <c r="JO24">
        <v>42.1121</v>
      </c>
      <c r="JP24">
        <v>15.6468</v>
      </c>
      <c r="JQ24">
        <v>18</v>
      </c>
      <c r="JR24">
        <v>503.874</v>
      </c>
      <c r="JS24">
        <v>399.179</v>
      </c>
      <c r="JT24">
        <v>25.9965</v>
      </c>
      <c r="JU24">
        <v>43.2551</v>
      </c>
      <c r="JV24">
        <v>30.0023</v>
      </c>
      <c r="JW24">
        <v>42.6649</v>
      </c>
      <c r="JX24">
        <v>42.4612</v>
      </c>
      <c r="JY24">
        <v>20.9029</v>
      </c>
      <c r="JZ24">
        <v>0</v>
      </c>
      <c r="KA24">
        <v>42.9818</v>
      </c>
      <c r="KB24">
        <v>21.1615</v>
      </c>
      <c r="KC24">
        <v>333.159</v>
      </c>
      <c r="KD24">
        <v>29.9986</v>
      </c>
      <c r="KE24">
        <v>98.60420000000001</v>
      </c>
      <c r="KF24">
        <v>92.0761</v>
      </c>
    </row>
    <row r="25" spans="1:292">
      <c r="A25">
        <v>7</v>
      </c>
      <c r="B25">
        <v>1694358539</v>
      </c>
      <c r="C25">
        <v>30</v>
      </c>
      <c r="D25" t="s">
        <v>446</v>
      </c>
      <c r="E25" t="s">
        <v>447</v>
      </c>
      <c r="F25">
        <v>5</v>
      </c>
      <c r="G25" t="s">
        <v>428</v>
      </c>
      <c r="H25">
        <v>1694358531.214286</v>
      </c>
      <c r="I25">
        <f>(J25)/1000</f>
        <v>0</v>
      </c>
      <c r="J25">
        <f>IF(DO25, AM25, AG25)</f>
        <v>0</v>
      </c>
      <c r="K25">
        <f>IF(DO25, AH25, AF25)</f>
        <v>0</v>
      </c>
      <c r="L25">
        <f>DQ25 - IF(AT25&gt;1, K25*DK25*100.0/(AV25*EE25), 0)</f>
        <v>0</v>
      </c>
      <c r="M25">
        <f>((S25-I25/2)*L25-K25)/(S25+I25/2)</f>
        <v>0</v>
      </c>
      <c r="N25">
        <f>M25*(DX25+DY25)/1000.0</f>
        <v>0</v>
      </c>
      <c r="O25">
        <f>(DQ25 - IF(AT25&gt;1, K25*DK25*100.0/(AV25*EE25), 0))*(DX25+DY25)/1000.0</f>
        <v>0</v>
      </c>
      <c r="P25">
        <f>2.0/((1/R25-1/Q25)+SIGN(R25)*SQRT((1/R25-1/Q25)*(1/R25-1/Q25) + 4*DL25/((DL25+1)*(DL25+1))*(2*1/R25*1/Q25-1/Q25*1/Q25)))</f>
        <v>0</v>
      </c>
      <c r="Q25">
        <f>IF(LEFT(DM25,1)&lt;&gt;"0",IF(LEFT(DM25,1)="1",3.0,DN25),$D$5+$E$5*(EE25*DX25/($K$5*1000))+$F$5*(EE25*DX25/($K$5*1000))*MAX(MIN(DK25,$J$5),$I$5)*MAX(MIN(DK25,$J$5),$I$5)+$G$5*MAX(MIN(DK25,$J$5),$I$5)*(EE25*DX25/($K$5*1000))+$H$5*(EE25*DX25/($K$5*1000))*(EE25*DX25/($K$5*1000)))</f>
        <v>0</v>
      </c>
      <c r="R25">
        <f>I25*(1000-(1000*0.61365*exp(17.502*V25/(240.97+V25))/(DX25+DY25)+DS25)/2)/(1000*0.61365*exp(17.502*V25/(240.97+V25))/(DX25+DY25)-DS25)</f>
        <v>0</v>
      </c>
      <c r="S25">
        <f>1/((DL25+1)/(P25/1.6)+1/(Q25/1.37)) + DL25/((DL25+1)/(P25/1.6) + DL25/(Q25/1.37))</f>
        <v>0</v>
      </c>
      <c r="T25">
        <f>(DG25*DJ25)</f>
        <v>0</v>
      </c>
      <c r="U25">
        <f>(DZ25+(T25+2*0.95*5.67E-8*(((DZ25+$B$9)+273)^4-(DZ25+273)^4)-44100*I25)/(1.84*29.3*Q25+8*0.95*5.67E-8*(DZ25+273)^3))</f>
        <v>0</v>
      </c>
      <c r="V25">
        <f>($C$9*EA25+$D$9*EB25+$E$9*U25)</f>
        <v>0</v>
      </c>
      <c r="W25">
        <f>0.61365*exp(17.502*V25/(240.97+V25))</f>
        <v>0</v>
      </c>
      <c r="X25">
        <f>(Y25/Z25*100)</f>
        <v>0</v>
      </c>
      <c r="Y25">
        <f>DS25*(DX25+DY25)/1000</f>
        <v>0</v>
      </c>
      <c r="Z25">
        <f>0.61365*exp(17.502*DZ25/(240.97+DZ25))</f>
        <v>0</v>
      </c>
      <c r="AA25">
        <f>(W25-DS25*(DX25+DY25)/1000)</f>
        <v>0</v>
      </c>
      <c r="AB25">
        <f>(-I25*44100)</f>
        <v>0</v>
      </c>
      <c r="AC25">
        <f>2*29.3*Q25*0.92*(DZ25-V25)</f>
        <v>0</v>
      </c>
      <c r="AD25">
        <f>2*0.95*5.67E-8*(((DZ25+$B$9)+273)^4-(V25+273)^4)</f>
        <v>0</v>
      </c>
      <c r="AE25">
        <f>T25+AD25+AB25+AC25</f>
        <v>0</v>
      </c>
      <c r="AF25">
        <f>DW25*AT25*(DR25-DQ25*(1000-AT25*DT25)/(1000-AT25*DS25))/(100*DK25)</f>
        <v>0</v>
      </c>
      <c r="AG25">
        <f>1000*DW25*AT25*(DS25-DT25)/(100*DK25*(1000-AT25*DS25))</f>
        <v>0</v>
      </c>
      <c r="AH25">
        <f>(AI25 - AJ25 - DX25*1E3/(8.314*(DZ25+273.15)) * AL25/DW25 * AK25) * DW25/(100*DK25) * (1000 - DT25)/1000</f>
        <v>0</v>
      </c>
      <c r="AI25">
        <v>361.0513900999454</v>
      </c>
      <c r="AJ25">
        <v>372.8695393939392</v>
      </c>
      <c r="AK25">
        <v>-3.261270901968363</v>
      </c>
      <c r="AL25">
        <v>65.94015128555453</v>
      </c>
      <c r="AM25">
        <f>(AO25 - AN25 + DX25*1E3/(8.314*(DZ25+273.15)) * AQ25/DW25 * AP25) * DW25/(100*DK25) * 1000/(1000 - AO25)</f>
        <v>0</v>
      </c>
      <c r="AN25">
        <v>28.33669038907796</v>
      </c>
      <c r="AO25">
        <v>28.96975939393939</v>
      </c>
      <c r="AP25">
        <v>0.008267187939711955</v>
      </c>
      <c r="AQ25">
        <v>102.8695289206826</v>
      </c>
      <c r="AR25">
        <v>0</v>
      </c>
      <c r="AS25">
        <v>0</v>
      </c>
      <c r="AT25">
        <f>IF(AR25*$H$15&gt;=AV25,1.0,(AV25/(AV25-AR25*$H$15)))</f>
        <v>0</v>
      </c>
      <c r="AU25">
        <f>(AT25-1)*100</f>
        <v>0</v>
      </c>
      <c r="AV25">
        <f>MAX(0,($B$15+$C$15*EE25)/(1+$D$15*EE25)*DX25/(DZ25+273)*$E$15)</f>
        <v>0</v>
      </c>
      <c r="AW25" t="s">
        <v>429</v>
      </c>
      <c r="AX25" t="s">
        <v>429</v>
      </c>
      <c r="AY25">
        <v>0</v>
      </c>
      <c r="AZ25">
        <v>0</v>
      </c>
      <c r="BA25">
        <f>1-AY25/AZ25</f>
        <v>0</v>
      </c>
      <c r="BB25">
        <v>0</v>
      </c>
      <c r="BC25" t="s">
        <v>429</v>
      </c>
      <c r="BD25" t="s">
        <v>429</v>
      </c>
      <c r="BE25">
        <v>0</v>
      </c>
      <c r="BF25">
        <v>0</v>
      </c>
      <c r="BG25">
        <f>1-BE25/BF25</f>
        <v>0</v>
      </c>
      <c r="BH25">
        <v>0.5</v>
      </c>
      <c r="BI25">
        <f>DH25</f>
        <v>0</v>
      </c>
      <c r="BJ25">
        <f>K25</f>
        <v>0</v>
      </c>
      <c r="BK25">
        <f>BG25*BH25*BI25</f>
        <v>0</v>
      </c>
      <c r="BL25">
        <f>(BJ25-BB25)/BI25</f>
        <v>0</v>
      </c>
      <c r="BM25">
        <f>(AZ25-BF25)/BF25</f>
        <v>0</v>
      </c>
      <c r="BN25">
        <f>AY25/(BA25+AY25/BF25)</f>
        <v>0</v>
      </c>
      <c r="BO25" t="s">
        <v>429</v>
      </c>
      <c r="BP25">
        <v>0</v>
      </c>
      <c r="BQ25">
        <f>IF(BP25&lt;&gt;0, BP25, BN25)</f>
        <v>0</v>
      </c>
      <c r="BR25">
        <f>1-BQ25/BF25</f>
        <v>0</v>
      </c>
      <c r="BS25">
        <f>(BF25-BE25)/(BF25-BQ25)</f>
        <v>0</v>
      </c>
      <c r="BT25">
        <f>(AZ25-BF25)/(AZ25-BQ25)</f>
        <v>0</v>
      </c>
      <c r="BU25">
        <f>(BF25-BE25)/(BF25-AY25)</f>
        <v>0</v>
      </c>
      <c r="BV25">
        <f>(AZ25-BF25)/(AZ25-AY25)</f>
        <v>0</v>
      </c>
      <c r="BW25">
        <f>(BS25*BQ25/BE25)</f>
        <v>0</v>
      </c>
      <c r="BX25">
        <f>(1-BW25)</f>
        <v>0</v>
      </c>
      <c r="DG25">
        <f>$B$13*EF25+$C$13*EG25+$F$13*ER25*(1-EU25)</f>
        <v>0</v>
      </c>
      <c r="DH25">
        <f>DG25*DI25</f>
        <v>0</v>
      </c>
      <c r="DI25">
        <f>($B$13*$D$11+$C$13*$D$11+$F$13*((FE25+EW25)/MAX(FE25+EW25+FF25, 0.1)*$I$11+FF25/MAX(FE25+EW25+FF25, 0.1)*$J$11))/($B$13+$C$13+$F$13)</f>
        <v>0</v>
      </c>
      <c r="DJ25">
        <f>($B$13*$K$11+$C$13*$K$11+$F$13*((FE25+EW25)/MAX(FE25+EW25+FF25, 0.1)*$P$11+FF25/MAX(FE25+EW25+FF25, 0.1)*$Q$11))/($B$13+$C$13+$F$13)</f>
        <v>0</v>
      </c>
      <c r="DK25">
        <v>1.1</v>
      </c>
      <c r="DL25">
        <v>0.5</v>
      </c>
      <c r="DM25" t="s">
        <v>430</v>
      </c>
      <c r="DN25">
        <v>2</v>
      </c>
      <c r="DO25" t="b">
        <v>1</v>
      </c>
      <c r="DP25">
        <v>1694358531.214286</v>
      </c>
      <c r="DQ25">
        <v>384.1496428571428</v>
      </c>
      <c r="DR25">
        <v>367.2870714285715</v>
      </c>
      <c r="DS25">
        <v>28.91375357142858</v>
      </c>
      <c r="DT25">
        <v>28.28093928571429</v>
      </c>
      <c r="DU25">
        <v>409.3676785714285</v>
      </c>
      <c r="DV25">
        <v>32.93263928571429</v>
      </c>
      <c r="DW25">
        <v>499.9782857142858</v>
      </c>
      <c r="DX25">
        <v>84.56105357142857</v>
      </c>
      <c r="DY25">
        <v>0.09992495357142858</v>
      </c>
      <c r="DZ25">
        <v>32.57492857142856</v>
      </c>
      <c r="EA25">
        <v>33.87308928571428</v>
      </c>
      <c r="EB25">
        <v>999.9000000000002</v>
      </c>
      <c r="EC25">
        <v>0</v>
      </c>
      <c r="ED25">
        <v>0</v>
      </c>
      <c r="EE25">
        <v>9995.601785714285</v>
      </c>
      <c r="EF25">
        <v>0</v>
      </c>
      <c r="EG25">
        <v>1736.680357142857</v>
      </c>
      <c r="EH25">
        <v>16.86252142857143</v>
      </c>
      <c r="EI25">
        <v>395.5871428571429</v>
      </c>
      <c r="EJ25">
        <v>377.97575</v>
      </c>
      <c r="EK25">
        <v>0.63282025</v>
      </c>
      <c r="EL25">
        <v>367.2870714285715</v>
      </c>
      <c r="EM25">
        <v>28.28093928571429</v>
      </c>
      <c r="EN25">
        <v>2.4449775</v>
      </c>
      <c r="EO25">
        <v>2.391465357142857</v>
      </c>
      <c r="EP25">
        <v>20.66477857142857</v>
      </c>
      <c r="EQ25">
        <v>20.30606071428571</v>
      </c>
      <c r="ER25">
        <v>1999.989285714286</v>
      </c>
      <c r="ES25">
        <v>0.9799944642857141</v>
      </c>
      <c r="ET25">
        <v>0.02000592857142857</v>
      </c>
      <c r="EU25">
        <v>0</v>
      </c>
      <c r="EV25">
        <v>38.41368928571428</v>
      </c>
      <c r="EW25">
        <v>5.00078</v>
      </c>
      <c r="EX25">
        <v>3733.476785714286</v>
      </c>
      <c r="EY25">
        <v>16379.52142857143</v>
      </c>
      <c r="EZ25">
        <v>50.98189285714285</v>
      </c>
      <c r="FA25">
        <v>52.31882142857142</v>
      </c>
      <c r="FB25">
        <v>51.40378571428572</v>
      </c>
      <c r="FC25">
        <v>51.51985714285713</v>
      </c>
      <c r="FD25">
        <v>51.31675</v>
      </c>
      <c r="FE25">
        <v>1955.079285714286</v>
      </c>
      <c r="FF25">
        <v>39.91</v>
      </c>
      <c r="FG25">
        <v>0</v>
      </c>
      <c r="FH25">
        <v>1694358539</v>
      </c>
      <c r="FI25">
        <v>0</v>
      </c>
      <c r="FJ25">
        <v>38.43744</v>
      </c>
      <c r="FK25">
        <v>0.3417923027648608</v>
      </c>
      <c r="FL25">
        <v>-308.5099993438344</v>
      </c>
      <c r="FM25">
        <v>3731.1232</v>
      </c>
      <c r="FN25">
        <v>15</v>
      </c>
      <c r="FO25">
        <v>1694356869.6</v>
      </c>
      <c r="FP25" t="s">
        <v>431</v>
      </c>
      <c r="FQ25">
        <v>1694356869.6</v>
      </c>
      <c r="FR25">
        <v>1694356865.6</v>
      </c>
      <c r="FS25">
        <v>1</v>
      </c>
      <c r="FT25">
        <v>-0.3</v>
      </c>
      <c r="FU25">
        <v>-0.068</v>
      </c>
      <c r="FV25">
        <v>-25.922</v>
      </c>
      <c r="FW25">
        <v>-3.813</v>
      </c>
      <c r="FX25">
        <v>420</v>
      </c>
      <c r="FY25">
        <v>23</v>
      </c>
      <c r="FZ25">
        <v>0.43</v>
      </c>
      <c r="GA25">
        <v>0.2</v>
      </c>
      <c r="GB25">
        <v>15.05096536585366</v>
      </c>
      <c r="GC25">
        <v>33.87498857142857</v>
      </c>
      <c r="GD25">
        <v>3.517702194323973</v>
      </c>
      <c r="GE25">
        <v>0</v>
      </c>
      <c r="GF25">
        <v>0.6386513658536584</v>
      </c>
      <c r="GG25">
        <v>-0.2214548780487806</v>
      </c>
      <c r="GH25">
        <v>0.02937656972516312</v>
      </c>
      <c r="GI25">
        <v>1</v>
      </c>
      <c r="GJ25">
        <v>1</v>
      </c>
      <c r="GK25">
        <v>2</v>
      </c>
      <c r="GL25" t="s">
        <v>432</v>
      </c>
      <c r="GM25">
        <v>3.10675</v>
      </c>
      <c r="GN25">
        <v>2.75826</v>
      </c>
      <c r="GO25">
        <v>0.07462630000000001</v>
      </c>
      <c r="GP25">
        <v>0.0679376</v>
      </c>
      <c r="GQ25">
        <v>0.123276</v>
      </c>
      <c r="GR25">
        <v>0.111588</v>
      </c>
      <c r="GS25">
        <v>23322.4</v>
      </c>
      <c r="GT25">
        <v>22117.9</v>
      </c>
      <c r="GU25">
        <v>25787.2</v>
      </c>
      <c r="GV25">
        <v>24103.6</v>
      </c>
      <c r="GW25">
        <v>36358.5</v>
      </c>
      <c r="GX25">
        <v>31384.2</v>
      </c>
      <c r="GY25">
        <v>45134.5</v>
      </c>
      <c r="GZ25">
        <v>38206.1</v>
      </c>
      <c r="HA25">
        <v>1.75287</v>
      </c>
      <c r="HB25">
        <v>1.57515</v>
      </c>
      <c r="HC25">
        <v>-0.127554</v>
      </c>
      <c r="HD25">
        <v>0</v>
      </c>
      <c r="HE25">
        <v>35.9566</v>
      </c>
      <c r="HF25">
        <v>999.9</v>
      </c>
      <c r="HG25">
        <v>42.2</v>
      </c>
      <c r="HH25">
        <v>38.8</v>
      </c>
      <c r="HI25">
        <v>34.6876</v>
      </c>
      <c r="HJ25">
        <v>61.3167</v>
      </c>
      <c r="HK25">
        <v>24.8357</v>
      </c>
      <c r="HL25">
        <v>1</v>
      </c>
      <c r="HM25">
        <v>1.43201</v>
      </c>
      <c r="HN25">
        <v>9.28105</v>
      </c>
      <c r="HO25">
        <v>20.0584</v>
      </c>
      <c r="HP25">
        <v>5.20666</v>
      </c>
      <c r="HQ25">
        <v>11.992</v>
      </c>
      <c r="HR25">
        <v>4.9608</v>
      </c>
      <c r="HS25">
        <v>3.27402</v>
      </c>
      <c r="HT25">
        <v>9999</v>
      </c>
      <c r="HU25">
        <v>9999</v>
      </c>
      <c r="HV25">
        <v>9999</v>
      </c>
      <c r="HW25">
        <v>154.7</v>
      </c>
      <c r="HX25">
        <v>1.86386</v>
      </c>
      <c r="HY25">
        <v>1.86005</v>
      </c>
      <c r="HZ25">
        <v>1.85843</v>
      </c>
      <c r="IA25">
        <v>1.85974</v>
      </c>
      <c r="IB25">
        <v>1.85974</v>
      </c>
      <c r="IC25">
        <v>1.85837</v>
      </c>
      <c r="ID25">
        <v>1.85745</v>
      </c>
      <c r="IE25">
        <v>1.85228</v>
      </c>
      <c r="IF25">
        <v>0</v>
      </c>
      <c r="IG25">
        <v>0</v>
      </c>
      <c r="IH25">
        <v>0</v>
      </c>
      <c r="II25">
        <v>0</v>
      </c>
      <c r="IJ25" t="s">
        <v>433</v>
      </c>
      <c r="IK25" t="s">
        <v>434</v>
      </c>
      <c r="IL25" t="s">
        <v>435</v>
      </c>
      <c r="IM25" t="s">
        <v>435</v>
      </c>
      <c r="IN25" t="s">
        <v>435</v>
      </c>
      <c r="IO25" t="s">
        <v>435</v>
      </c>
      <c r="IP25">
        <v>0</v>
      </c>
      <c r="IQ25">
        <v>100</v>
      </c>
      <c r="IR25">
        <v>100</v>
      </c>
      <c r="IS25">
        <v>-24.746</v>
      </c>
      <c r="IT25">
        <v>-4.0211</v>
      </c>
      <c r="IU25">
        <v>-16.20539750299507</v>
      </c>
      <c r="IV25">
        <v>-0.02477319321892663</v>
      </c>
      <c r="IW25">
        <v>7.220195862635366E-06</v>
      </c>
      <c r="IX25">
        <v>-1.200035831751892E-09</v>
      </c>
      <c r="IY25">
        <v>-1.687842308663072</v>
      </c>
      <c r="IZ25">
        <v>-0.1467083373758089</v>
      </c>
      <c r="JA25">
        <v>0.003522864546959643</v>
      </c>
      <c r="JB25">
        <v>-3.696506598922489E-05</v>
      </c>
      <c r="JC25">
        <v>4</v>
      </c>
      <c r="JD25">
        <v>1987</v>
      </c>
      <c r="JE25">
        <v>1</v>
      </c>
      <c r="JF25">
        <v>38</v>
      </c>
      <c r="JG25">
        <v>27.8</v>
      </c>
      <c r="JH25">
        <v>27.9</v>
      </c>
      <c r="JI25">
        <v>1.00342</v>
      </c>
      <c r="JJ25">
        <v>2.67944</v>
      </c>
      <c r="JK25">
        <v>1.49658</v>
      </c>
      <c r="JL25">
        <v>2.3938</v>
      </c>
      <c r="JM25">
        <v>1.54907</v>
      </c>
      <c r="JN25">
        <v>2.3999</v>
      </c>
      <c r="JO25">
        <v>42.1121</v>
      </c>
      <c r="JP25">
        <v>15.6468</v>
      </c>
      <c r="JQ25">
        <v>18</v>
      </c>
      <c r="JR25">
        <v>503.931</v>
      </c>
      <c r="JS25">
        <v>399.178</v>
      </c>
      <c r="JT25">
        <v>26.012</v>
      </c>
      <c r="JU25">
        <v>43.28</v>
      </c>
      <c r="JV25">
        <v>30.0023</v>
      </c>
      <c r="JW25">
        <v>42.6868</v>
      </c>
      <c r="JX25">
        <v>42.4785</v>
      </c>
      <c r="JY25">
        <v>20.1729</v>
      </c>
      <c r="JZ25">
        <v>0</v>
      </c>
      <c r="KA25">
        <v>42.9818</v>
      </c>
      <c r="KB25">
        <v>21.1881</v>
      </c>
      <c r="KC25">
        <v>313.116</v>
      </c>
      <c r="KD25">
        <v>29.995</v>
      </c>
      <c r="KE25">
        <v>98.59990000000001</v>
      </c>
      <c r="KF25">
        <v>92.072</v>
      </c>
    </row>
    <row r="26" spans="1:292">
      <c r="A26">
        <v>8</v>
      </c>
      <c r="B26">
        <v>1694358544</v>
      </c>
      <c r="C26">
        <v>35</v>
      </c>
      <c r="D26" t="s">
        <v>448</v>
      </c>
      <c r="E26" t="s">
        <v>449</v>
      </c>
      <c r="F26">
        <v>5</v>
      </c>
      <c r="G26" t="s">
        <v>428</v>
      </c>
      <c r="H26">
        <v>1694358536.5</v>
      </c>
      <c r="I26">
        <f>(J26)/1000</f>
        <v>0</v>
      </c>
      <c r="J26">
        <f>IF(DO26, AM26, AG26)</f>
        <v>0</v>
      </c>
      <c r="K26">
        <f>IF(DO26, AH26, AF26)</f>
        <v>0</v>
      </c>
      <c r="L26">
        <f>DQ26 - IF(AT26&gt;1, K26*DK26*100.0/(AV26*EE26), 0)</f>
        <v>0</v>
      </c>
      <c r="M26">
        <f>((S26-I26/2)*L26-K26)/(S26+I26/2)</f>
        <v>0</v>
      </c>
      <c r="N26">
        <f>M26*(DX26+DY26)/1000.0</f>
        <v>0</v>
      </c>
      <c r="O26">
        <f>(DQ26 - IF(AT26&gt;1, K26*DK26*100.0/(AV26*EE26), 0))*(DX26+DY26)/1000.0</f>
        <v>0</v>
      </c>
      <c r="P26">
        <f>2.0/((1/R26-1/Q26)+SIGN(R26)*SQRT((1/R26-1/Q26)*(1/R26-1/Q26) + 4*DL26/((DL26+1)*(DL26+1))*(2*1/R26*1/Q26-1/Q26*1/Q26)))</f>
        <v>0</v>
      </c>
      <c r="Q26">
        <f>IF(LEFT(DM26,1)&lt;&gt;"0",IF(LEFT(DM26,1)="1",3.0,DN26),$D$5+$E$5*(EE26*DX26/($K$5*1000))+$F$5*(EE26*DX26/($K$5*1000))*MAX(MIN(DK26,$J$5),$I$5)*MAX(MIN(DK26,$J$5),$I$5)+$G$5*MAX(MIN(DK26,$J$5),$I$5)*(EE26*DX26/($K$5*1000))+$H$5*(EE26*DX26/($K$5*1000))*(EE26*DX26/($K$5*1000)))</f>
        <v>0</v>
      </c>
      <c r="R26">
        <f>I26*(1000-(1000*0.61365*exp(17.502*V26/(240.97+V26))/(DX26+DY26)+DS26)/2)/(1000*0.61365*exp(17.502*V26/(240.97+V26))/(DX26+DY26)-DS26)</f>
        <v>0</v>
      </c>
      <c r="S26">
        <f>1/((DL26+1)/(P26/1.6)+1/(Q26/1.37)) + DL26/((DL26+1)/(P26/1.6) + DL26/(Q26/1.37))</f>
        <v>0</v>
      </c>
      <c r="T26">
        <f>(DG26*DJ26)</f>
        <v>0</v>
      </c>
      <c r="U26">
        <f>(DZ26+(T26+2*0.95*5.67E-8*(((DZ26+$B$9)+273)^4-(DZ26+273)^4)-44100*I26)/(1.84*29.3*Q26+8*0.95*5.67E-8*(DZ26+273)^3))</f>
        <v>0</v>
      </c>
      <c r="V26">
        <f>($C$9*EA26+$D$9*EB26+$E$9*U26)</f>
        <v>0</v>
      </c>
      <c r="W26">
        <f>0.61365*exp(17.502*V26/(240.97+V26))</f>
        <v>0</v>
      </c>
      <c r="X26">
        <f>(Y26/Z26*100)</f>
        <v>0</v>
      </c>
      <c r="Y26">
        <f>DS26*(DX26+DY26)/1000</f>
        <v>0</v>
      </c>
      <c r="Z26">
        <f>0.61365*exp(17.502*DZ26/(240.97+DZ26))</f>
        <v>0</v>
      </c>
      <c r="AA26">
        <f>(W26-DS26*(DX26+DY26)/1000)</f>
        <v>0</v>
      </c>
      <c r="AB26">
        <f>(-I26*44100)</f>
        <v>0</v>
      </c>
      <c r="AC26">
        <f>2*29.3*Q26*0.92*(DZ26-V26)</f>
        <v>0</v>
      </c>
      <c r="AD26">
        <f>2*0.95*5.67E-8*(((DZ26+$B$9)+273)^4-(V26+273)^4)</f>
        <v>0</v>
      </c>
      <c r="AE26">
        <f>T26+AD26+AB26+AC26</f>
        <v>0</v>
      </c>
      <c r="AF26">
        <f>DW26*AT26*(DR26-DQ26*(1000-AT26*DT26)/(1000-AT26*DS26))/(100*DK26)</f>
        <v>0</v>
      </c>
      <c r="AG26">
        <f>1000*DW26*AT26*(DS26-DT26)/(100*DK26*(1000-AT26*DS26))</f>
        <v>0</v>
      </c>
      <c r="AH26">
        <f>(AI26 - AJ26 - DX26*1E3/(8.314*(DZ26+273.15)) * AL26/DW26 * AK26) * DW26/(100*DK26) * (1000 - DT26)/1000</f>
        <v>0</v>
      </c>
      <c r="AI26">
        <v>344.1474915963065</v>
      </c>
      <c r="AJ26">
        <v>356.2104666666665</v>
      </c>
      <c r="AK26">
        <v>-3.334753744648171</v>
      </c>
      <c r="AL26">
        <v>65.94015128555453</v>
      </c>
      <c r="AM26">
        <f>(AO26 - AN26 + DX26*1E3/(8.314*(DZ26+273.15)) * AQ26/DW26 * AP26) * DW26/(100*DK26) * 1000/(1000 - AO26)</f>
        <v>0</v>
      </c>
      <c r="AN26">
        <v>28.38632923039928</v>
      </c>
      <c r="AO26">
        <v>29.01655515151514</v>
      </c>
      <c r="AP26">
        <v>0.01111442448176347</v>
      </c>
      <c r="AQ26">
        <v>102.8695289206826</v>
      </c>
      <c r="AR26">
        <v>0</v>
      </c>
      <c r="AS26">
        <v>0</v>
      </c>
      <c r="AT26">
        <f>IF(AR26*$H$15&gt;=AV26,1.0,(AV26/(AV26-AR26*$H$15)))</f>
        <v>0</v>
      </c>
      <c r="AU26">
        <f>(AT26-1)*100</f>
        <v>0</v>
      </c>
      <c r="AV26">
        <f>MAX(0,($B$15+$C$15*EE26)/(1+$D$15*EE26)*DX26/(DZ26+273)*$E$15)</f>
        <v>0</v>
      </c>
      <c r="AW26" t="s">
        <v>429</v>
      </c>
      <c r="AX26" t="s">
        <v>429</v>
      </c>
      <c r="AY26">
        <v>0</v>
      </c>
      <c r="AZ26">
        <v>0</v>
      </c>
      <c r="BA26">
        <f>1-AY26/AZ26</f>
        <v>0</v>
      </c>
      <c r="BB26">
        <v>0</v>
      </c>
      <c r="BC26" t="s">
        <v>429</v>
      </c>
      <c r="BD26" t="s">
        <v>429</v>
      </c>
      <c r="BE26">
        <v>0</v>
      </c>
      <c r="BF26">
        <v>0</v>
      </c>
      <c r="BG26">
        <f>1-BE26/BF26</f>
        <v>0</v>
      </c>
      <c r="BH26">
        <v>0.5</v>
      </c>
      <c r="BI26">
        <f>DH26</f>
        <v>0</v>
      </c>
      <c r="BJ26">
        <f>K26</f>
        <v>0</v>
      </c>
      <c r="BK26">
        <f>BG26*BH26*BI26</f>
        <v>0</v>
      </c>
      <c r="BL26">
        <f>(BJ26-BB26)/BI26</f>
        <v>0</v>
      </c>
      <c r="BM26">
        <f>(AZ26-BF26)/BF26</f>
        <v>0</v>
      </c>
      <c r="BN26">
        <f>AY26/(BA26+AY26/BF26)</f>
        <v>0</v>
      </c>
      <c r="BO26" t="s">
        <v>429</v>
      </c>
      <c r="BP26">
        <v>0</v>
      </c>
      <c r="BQ26">
        <f>IF(BP26&lt;&gt;0, BP26, BN26)</f>
        <v>0</v>
      </c>
      <c r="BR26">
        <f>1-BQ26/BF26</f>
        <v>0</v>
      </c>
      <c r="BS26">
        <f>(BF26-BE26)/(BF26-BQ26)</f>
        <v>0</v>
      </c>
      <c r="BT26">
        <f>(AZ26-BF26)/(AZ26-BQ26)</f>
        <v>0</v>
      </c>
      <c r="BU26">
        <f>(BF26-BE26)/(BF26-AY26)</f>
        <v>0</v>
      </c>
      <c r="BV26">
        <f>(AZ26-BF26)/(AZ26-AY26)</f>
        <v>0</v>
      </c>
      <c r="BW26">
        <f>(BS26*BQ26/BE26)</f>
        <v>0</v>
      </c>
      <c r="BX26">
        <f>(1-BW26)</f>
        <v>0</v>
      </c>
      <c r="DG26">
        <f>$B$13*EF26+$C$13*EG26+$F$13*ER26*(1-EU26)</f>
        <v>0</v>
      </c>
      <c r="DH26">
        <f>DG26*DI26</f>
        <v>0</v>
      </c>
      <c r="DI26">
        <f>($B$13*$D$11+$C$13*$D$11+$F$13*((FE26+EW26)/MAX(FE26+EW26+FF26, 0.1)*$I$11+FF26/MAX(FE26+EW26+FF26, 0.1)*$J$11))/($B$13+$C$13+$F$13)</f>
        <v>0</v>
      </c>
      <c r="DJ26">
        <f>($B$13*$K$11+$C$13*$K$11+$F$13*((FE26+EW26)/MAX(FE26+EW26+FF26, 0.1)*$P$11+FF26/MAX(FE26+EW26+FF26, 0.1)*$Q$11))/($B$13+$C$13+$F$13)</f>
        <v>0</v>
      </c>
      <c r="DK26">
        <v>1.1</v>
      </c>
      <c r="DL26">
        <v>0.5</v>
      </c>
      <c r="DM26" t="s">
        <v>430</v>
      </c>
      <c r="DN26">
        <v>2</v>
      </c>
      <c r="DO26" t="b">
        <v>1</v>
      </c>
      <c r="DP26">
        <v>1694358536.5</v>
      </c>
      <c r="DQ26">
        <v>368.2046296296296</v>
      </c>
      <c r="DR26">
        <v>349.8958148148149</v>
      </c>
      <c r="DS26">
        <v>28.95247407407408</v>
      </c>
      <c r="DT26">
        <v>28.33908888888889</v>
      </c>
      <c r="DU26">
        <v>393.1045185185185</v>
      </c>
      <c r="DV26">
        <v>32.97275925925926</v>
      </c>
      <c r="DW26">
        <v>500.0257037037037</v>
      </c>
      <c r="DX26">
        <v>84.56212592592593</v>
      </c>
      <c r="DY26">
        <v>0.09998555925925927</v>
      </c>
      <c r="DZ26">
        <v>32.59134814814815</v>
      </c>
      <c r="EA26">
        <v>33.89271481481482</v>
      </c>
      <c r="EB26">
        <v>999.9000000000001</v>
      </c>
      <c r="EC26">
        <v>0</v>
      </c>
      <c r="ED26">
        <v>0</v>
      </c>
      <c r="EE26">
        <v>9998.862222222224</v>
      </c>
      <c r="EF26">
        <v>0</v>
      </c>
      <c r="EG26">
        <v>1720.593703703704</v>
      </c>
      <c r="EH26">
        <v>18.30868148148148</v>
      </c>
      <c r="EI26">
        <v>379.1822962962963</v>
      </c>
      <c r="EJ26">
        <v>360.1001111111111</v>
      </c>
      <c r="EK26">
        <v>0.6133910740740741</v>
      </c>
      <c r="EL26">
        <v>349.8958148148149</v>
      </c>
      <c r="EM26">
        <v>28.33908888888889</v>
      </c>
      <c r="EN26">
        <v>2.448282962962963</v>
      </c>
      <c r="EO26">
        <v>2.396412962962963</v>
      </c>
      <c r="EP26">
        <v>20.68670370370371</v>
      </c>
      <c r="EQ26">
        <v>20.33953333333333</v>
      </c>
      <c r="ER26">
        <v>1999.996296296296</v>
      </c>
      <c r="ES26">
        <v>0.9799947777777777</v>
      </c>
      <c r="ET26">
        <v>0.02000562222222222</v>
      </c>
      <c r="EU26">
        <v>0</v>
      </c>
      <c r="EV26">
        <v>38.41018148148149</v>
      </c>
      <c r="EW26">
        <v>5.00078</v>
      </c>
      <c r="EX26">
        <v>3694.524074074074</v>
      </c>
      <c r="EY26">
        <v>16379.57777777778</v>
      </c>
      <c r="EZ26">
        <v>51.02288888888889</v>
      </c>
      <c r="FA26">
        <v>52.34466666666667</v>
      </c>
      <c r="FB26">
        <v>51.42574074074074</v>
      </c>
      <c r="FC26">
        <v>51.54374074074074</v>
      </c>
      <c r="FD26">
        <v>51.37488888888888</v>
      </c>
      <c r="FE26">
        <v>1955.086296296296</v>
      </c>
      <c r="FF26">
        <v>39.91</v>
      </c>
      <c r="FG26">
        <v>0</v>
      </c>
      <c r="FH26">
        <v>1694358543.8</v>
      </c>
      <c r="FI26">
        <v>0</v>
      </c>
      <c r="FJ26">
        <v>38.418288</v>
      </c>
      <c r="FK26">
        <v>-0.04947693052136749</v>
      </c>
      <c r="FL26">
        <v>-607.5300007774566</v>
      </c>
      <c r="FM26">
        <v>3692.1828</v>
      </c>
      <c r="FN26">
        <v>15</v>
      </c>
      <c r="FO26">
        <v>1694356869.6</v>
      </c>
      <c r="FP26" t="s">
        <v>431</v>
      </c>
      <c r="FQ26">
        <v>1694356869.6</v>
      </c>
      <c r="FR26">
        <v>1694356865.6</v>
      </c>
      <c r="FS26">
        <v>1</v>
      </c>
      <c r="FT26">
        <v>-0.3</v>
      </c>
      <c r="FU26">
        <v>-0.068</v>
      </c>
      <c r="FV26">
        <v>-25.922</v>
      </c>
      <c r="FW26">
        <v>-3.813</v>
      </c>
      <c r="FX26">
        <v>420</v>
      </c>
      <c r="FY26">
        <v>23</v>
      </c>
      <c r="FZ26">
        <v>0.43</v>
      </c>
      <c r="GA26">
        <v>0.2</v>
      </c>
      <c r="GB26">
        <v>16.96146585365853</v>
      </c>
      <c r="GC26">
        <v>19.68756794425088</v>
      </c>
      <c r="GD26">
        <v>2.08095022872816</v>
      </c>
      <c r="GE26">
        <v>0</v>
      </c>
      <c r="GF26">
        <v>0.6285158536585365</v>
      </c>
      <c r="GG26">
        <v>-0.2214588919860631</v>
      </c>
      <c r="GH26">
        <v>0.02985437355022116</v>
      </c>
      <c r="GI26">
        <v>1</v>
      </c>
      <c r="GJ26">
        <v>1</v>
      </c>
      <c r="GK26">
        <v>2</v>
      </c>
      <c r="GL26" t="s">
        <v>432</v>
      </c>
      <c r="GM26">
        <v>3.10668</v>
      </c>
      <c r="GN26">
        <v>2.75806</v>
      </c>
      <c r="GO26">
        <v>0.072112</v>
      </c>
      <c r="GP26">
        <v>0.06529359999999999</v>
      </c>
      <c r="GQ26">
        <v>0.123393</v>
      </c>
      <c r="GR26">
        <v>0.111589</v>
      </c>
      <c r="GS26">
        <v>23384.6</v>
      </c>
      <c r="GT26">
        <v>22179.6</v>
      </c>
      <c r="GU26">
        <v>25786.2</v>
      </c>
      <c r="GV26">
        <v>24102.7</v>
      </c>
      <c r="GW26">
        <v>36352</v>
      </c>
      <c r="GX26">
        <v>31382.7</v>
      </c>
      <c r="GY26">
        <v>45132.5</v>
      </c>
      <c r="GZ26">
        <v>38204.5</v>
      </c>
      <c r="HA26">
        <v>1.75268</v>
      </c>
      <c r="HB26">
        <v>1.5749</v>
      </c>
      <c r="HC26">
        <v>-0.127673</v>
      </c>
      <c r="HD26">
        <v>0</v>
      </c>
      <c r="HE26">
        <v>35.9703</v>
      </c>
      <c r="HF26">
        <v>999.9</v>
      </c>
      <c r="HG26">
        <v>42.3</v>
      </c>
      <c r="HH26">
        <v>38.7</v>
      </c>
      <c r="HI26">
        <v>34.5848</v>
      </c>
      <c r="HJ26">
        <v>61.4467</v>
      </c>
      <c r="HK26">
        <v>24.9038</v>
      </c>
      <c r="HL26">
        <v>1</v>
      </c>
      <c r="HM26">
        <v>1.43434</v>
      </c>
      <c r="HN26">
        <v>9.28105</v>
      </c>
      <c r="HO26">
        <v>20.0583</v>
      </c>
      <c r="HP26">
        <v>5.20561</v>
      </c>
      <c r="HQ26">
        <v>11.992</v>
      </c>
      <c r="HR26">
        <v>4.96065</v>
      </c>
      <c r="HS26">
        <v>3.274</v>
      </c>
      <c r="HT26">
        <v>9999</v>
      </c>
      <c r="HU26">
        <v>9999</v>
      </c>
      <c r="HV26">
        <v>9999</v>
      </c>
      <c r="HW26">
        <v>154.7</v>
      </c>
      <c r="HX26">
        <v>1.86386</v>
      </c>
      <c r="HY26">
        <v>1.86005</v>
      </c>
      <c r="HZ26">
        <v>1.85841</v>
      </c>
      <c r="IA26">
        <v>1.85974</v>
      </c>
      <c r="IB26">
        <v>1.85975</v>
      </c>
      <c r="IC26">
        <v>1.85835</v>
      </c>
      <c r="ID26">
        <v>1.85745</v>
      </c>
      <c r="IE26">
        <v>1.85226</v>
      </c>
      <c r="IF26">
        <v>0</v>
      </c>
      <c r="IG26">
        <v>0</v>
      </c>
      <c r="IH26">
        <v>0</v>
      </c>
      <c r="II26">
        <v>0</v>
      </c>
      <c r="IJ26" t="s">
        <v>433</v>
      </c>
      <c r="IK26" t="s">
        <v>434</v>
      </c>
      <c r="IL26" t="s">
        <v>435</v>
      </c>
      <c r="IM26" t="s">
        <v>435</v>
      </c>
      <c r="IN26" t="s">
        <v>435</v>
      </c>
      <c r="IO26" t="s">
        <v>435</v>
      </c>
      <c r="IP26">
        <v>0</v>
      </c>
      <c r="IQ26">
        <v>100</v>
      </c>
      <c r="IR26">
        <v>100</v>
      </c>
      <c r="IS26">
        <v>-24.417</v>
      </c>
      <c r="IT26">
        <v>-4.0227</v>
      </c>
      <c r="IU26">
        <v>-16.20539750299507</v>
      </c>
      <c r="IV26">
        <v>-0.02477319321892663</v>
      </c>
      <c r="IW26">
        <v>7.220195862635366E-06</v>
      </c>
      <c r="IX26">
        <v>-1.200035831751892E-09</v>
      </c>
      <c r="IY26">
        <v>-1.687842308663072</v>
      </c>
      <c r="IZ26">
        <v>-0.1467083373758089</v>
      </c>
      <c r="JA26">
        <v>0.003522864546959643</v>
      </c>
      <c r="JB26">
        <v>-3.696506598922489E-05</v>
      </c>
      <c r="JC26">
        <v>4</v>
      </c>
      <c r="JD26">
        <v>1987</v>
      </c>
      <c r="JE26">
        <v>1</v>
      </c>
      <c r="JF26">
        <v>38</v>
      </c>
      <c r="JG26">
        <v>27.9</v>
      </c>
      <c r="JH26">
        <v>28</v>
      </c>
      <c r="JI26">
        <v>0.961914</v>
      </c>
      <c r="JJ26">
        <v>2.66602</v>
      </c>
      <c r="JK26">
        <v>1.49658</v>
      </c>
      <c r="JL26">
        <v>2.3938</v>
      </c>
      <c r="JM26">
        <v>1.54907</v>
      </c>
      <c r="JN26">
        <v>2.43896</v>
      </c>
      <c r="JO26">
        <v>42.0857</v>
      </c>
      <c r="JP26">
        <v>15.6468</v>
      </c>
      <c r="JQ26">
        <v>18</v>
      </c>
      <c r="JR26">
        <v>503.94</v>
      </c>
      <c r="JS26">
        <v>399.139</v>
      </c>
      <c r="JT26">
        <v>26.0242</v>
      </c>
      <c r="JU26">
        <v>43.3026</v>
      </c>
      <c r="JV26">
        <v>30.0023</v>
      </c>
      <c r="JW26">
        <v>42.7088</v>
      </c>
      <c r="JX26">
        <v>42.5002</v>
      </c>
      <c r="JY26">
        <v>19.3621</v>
      </c>
      <c r="JZ26">
        <v>0</v>
      </c>
      <c r="KA26">
        <v>43.4</v>
      </c>
      <c r="KB26">
        <v>21.2164</v>
      </c>
      <c r="KC26">
        <v>299.755</v>
      </c>
      <c r="KD26">
        <v>29.9945</v>
      </c>
      <c r="KE26">
        <v>98.5956</v>
      </c>
      <c r="KF26">
        <v>92.0684</v>
      </c>
    </row>
    <row r="27" spans="1:292">
      <c r="A27">
        <v>9</v>
      </c>
      <c r="B27">
        <v>1694358549</v>
      </c>
      <c r="C27">
        <v>40</v>
      </c>
      <c r="D27" t="s">
        <v>450</v>
      </c>
      <c r="E27" t="s">
        <v>451</v>
      </c>
      <c r="F27">
        <v>5</v>
      </c>
      <c r="G27" t="s">
        <v>428</v>
      </c>
      <c r="H27">
        <v>1694358541.214286</v>
      </c>
      <c r="I27">
        <f>(J27)/1000</f>
        <v>0</v>
      </c>
      <c r="J27">
        <f>IF(DO27, AM27, AG27)</f>
        <v>0</v>
      </c>
      <c r="K27">
        <f>IF(DO27, AH27, AF27)</f>
        <v>0</v>
      </c>
      <c r="L27">
        <f>DQ27 - IF(AT27&gt;1, K27*DK27*100.0/(AV27*EE27), 0)</f>
        <v>0</v>
      </c>
      <c r="M27">
        <f>((S27-I27/2)*L27-K27)/(S27+I27/2)</f>
        <v>0</v>
      </c>
      <c r="N27">
        <f>M27*(DX27+DY27)/1000.0</f>
        <v>0</v>
      </c>
      <c r="O27">
        <f>(DQ27 - IF(AT27&gt;1, K27*DK27*100.0/(AV27*EE27), 0))*(DX27+DY27)/1000.0</f>
        <v>0</v>
      </c>
      <c r="P27">
        <f>2.0/((1/R27-1/Q27)+SIGN(R27)*SQRT((1/R27-1/Q27)*(1/R27-1/Q27) + 4*DL27/((DL27+1)*(DL27+1))*(2*1/R27*1/Q27-1/Q27*1/Q27)))</f>
        <v>0</v>
      </c>
      <c r="Q27">
        <f>IF(LEFT(DM27,1)&lt;&gt;"0",IF(LEFT(DM27,1)="1",3.0,DN27),$D$5+$E$5*(EE27*DX27/($K$5*1000))+$F$5*(EE27*DX27/($K$5*1000))*MAX(MIN(DK27,$J$5),$I$5)*MAX(MIN(DK27,$J$5),$I$5)+$G$5*MAX(MIN(DK27,$J$5),$I$5)*(EE27*DX27/($K$5*1000))+$H$5*(EE27*DX27/($K$5*1000))*(EE27*DX27/($K$5*1000)))</f>
        <v>0</v>
      </c>
      <c r="R27">
        <f>I27*(1000-(1000*0.61365*exp(17.502*V27/(240.97+V27))/(DX27+DY27)+DS27)/2)/(1000*0.61365*exp(17.502*V27/(240.97+V27))/(DX27+DY27)-DS27)</f>
        <v>0</v>
      </c>
      <c r="S27">
        <f>1/((DL27+1)/(P27/1.6)+1/(Q27/1.37)) + DL27/((DL27+1)/(P27/1.6) + DL27/(Q27/1.37))</f>
        <v>0</v>
      </c>
      <c r="T27">
        <f>(DG27*DJ27)</f>
        <v>0</v>
      </c>
      <c r="U27">
        <f>(DZ27+(T27+2*0.95*5.67E-8*(((DZ27+$B$9)+273)^4-(DZ27+273)^4)-44100*I27)/(1.84*29.3*Q27+8*0.95*5.67E-8*(DZ27+273)^3))</f>
        <v>0</v>
      </c>
      <c r="V27">
        <f>($C$9*EA27+$D$9*EB27+$E$9*U27)</f>
        <v>0</v>
      </c>
      <c r="W27">
        <f>0.61365*exp(17.502*V27/(240.97+V27))</f>
        <v>0</v>
      </c>
      <c r="X27">
        <f>(Y27/Z27*100)</f>
        <v>0</v>
      </c>
      <c r="Y27">
        <f>DS27*(DX27+DY27)/1000</f>
        <v>0</v>
      </c>
      <c r="Z27">
        <f>0.61365*exp(17.502*DZ27/(240.97+DZ27))</f>
        <v>0</v>
      </c>
      <c r="AA27">
        <f>(W27-DS27*(DX27+DY27)/1000)</f>
        <v>0</v>
      </c>
      <c r="AB27">
        <f>(-I27*44100)</f>
        <v>0</v>
      </c>
      <c r="AC27">
        <f>2*29.3*Q27*0.92*(DZ27-V27)</f>
        <v>0</v>
      </c>
      <c r="AD27">
        <f>2*0.95*5.67E-8*(((DZ27+$B$9)+273)^4-(V27+273)^4)</f>
        <v>0</v>
      </c>
      <c r="AE27">
        <f>T27+AD27+AB27+AC27</f>
        <v>0</v>
      </c>
      <c r="AF27">
        <f>DW27*AT27*(DR27-DQ27*(1000-AT27*DT27)/(1000-AT27*DS27))/(100*DK27)</f>
        <v>0</v>
      </c>
      <c r="AG27">
        <f>1000*DW27*AT27*(DS27-DT27)/(100*DK27*(1000-AT27*DS27))</f>
        <v>0</v>
      </c>
      <c r="AH27">
        <f>(AI27 - AJ27 - DX27*1E3/(8.314*(DZ27+273.15)) * AL27/DW27 * AK27) * DW27/(100*DK27) * (1000 - DT27)/1000</f>
        <v>0</v>
      </c>
      <c r="AI27">
        <v>327.0309301148433</v>
      </c>
      <c r="AJ27">
        <v>339.3489454545453</v>
      </c>
      <c r="AK27">
        <v>-3.379599289001255</v>
      </c>
      <c r="AL27">
        <v>65.94015128555453</v>
      </c>
      <c r="AM27">
        <f>(AO27 - AN27 + DX27*1E3/(8.314*(DZ27+273.15)) * AQ27/DW27 * AP27) * DW27/(100*DK27) * 1000/(1000 - AO27)</f>
        <v>0</v>
      </c>
      <c r="AN27">
        <v>28.42545347050623</v>
      </c>
      <c r="AO27">
        <v>29.05825575757575</v>
      </c>
      <c r="AP27">
        <v>0.007245161631091964</v>
      </c>
      <c r="AQ27">
        <v>102.8695289206826</v>
      </c>
      <c r="AR27">
        <v>0</v>
      </c>
      <c r="AS27">
        <v>0</v>
      </c>
      <c r="AT27">
        <f>IF(AR27*$H$15&gt;=AV27,1.0,(AV27/(AV27-AR27*$H$15)))</f>
        <v>0</v>
      </c>
      <c r="AU27">
        <f>(AT27-1)*100</f>
        <v>0</v>
      </c>
      <c r="AV27">
        <f>MAX(0,($B$15+$C$15*EE27)/(1+$D$15*EE27)*DX27/(DZ27+273)*$E$15)</f>
        <v>0</v>
      </c>
      <c r="AW27" t="s">
        <v>429</v>
      </c>
      <c r="AX27" t="s">
        <v>429</v>
      </c>
      <c r="AY27">
        <v>0</v>
      </c>
      <c r="AZ27">
        <v>0</v>
      </c>
      <c r="BA27">
        <f>1-AY27/AZ27</f>
        <v>0</v>
      </c>
      <c r="BB27">
        <v>0</v>
      </c>
      <c r="BC27" t="s">
        <v>429</v>
      </c>
      <c r="BD27" t="s">
        <v>429</v>
      </c>
      <c r="BE27">
        <v>0</v>
      </c>
      <c r="BF27">
        <v>0</v>
      </c>
      <c r="BG27">
        <f>1-BE27/BF27</f>
        <v>0</v>
      </c>
      <c r="BH27">
        <v>0.5</v>
      </c>
      <c r="BI27">
        <f>DH27</f>
        <v>0</v>
      </c>
      <c r="BJ27">
        <f>K27</f>
        <v>0</v>
      </c>
      <c r="BK27">
        <f>BG27*BH27*BI27</f>
        <v>0</v>
      </c>
      <c r="BL27">
        <f>(BJ27-BB27)/BI27</f>
        <v>0</v>
      </c>
      <c r="BM27">
        <f>(AZ27-BF27)/BF27</f>
        <v>0</v>
      </c>
      <c r="BN27">
        <f>AY27/(BA27+AY27/BF27)</f>
        <v>0</v>
      </c>
      <c r="BO27" t="s">
        <v>429</v>
      </c>
      <c r="BP27">
        <v>0</v>
      </c>
      <c r="BQ27">
        <f>IF(BP27&lt;&gt;0, BP27, BN27)</f>
        <v>0</v>
      </c>
      <c r="BR27">
        <f>1-BQ27/BF27</f>
        <v>0</v>
      </c>
      <c r="BS27">
        <f>(BF27-BE27)/(BF27-BQ27)</f>
        <v>0</v>
      </c>
      <c r="BT27">
        <f>(AZ27-BF27)/(AZ27-BQ27)</f>
        <v>0</v>
      </c>
      <c r="BU27">
        <f>(BF27-BE27)/(BF27-AY27)</f>
        <v>0</v>
      </c>
      <c r="BV27">
        <f>(AZ27-BF27)/(AZ27-AY27)</f>
        <v>0</v>
      </c>
      <c r="BW27">
        <f>(BS27*BQ27/BE27)</f>
        <v>0</v>
      </c>
      <c r="BX27">
        <f>(1-BW27)</f>
        <v>0</v>
      </c>
      <c r="DG27">
        <f>$B$13*EF27+$C$13*EG27+$F$13*ER27*(1-EU27)</f>
        <v>0</v>
      </c>
      <c r="DH27">
        <f>DG27*DI27</f>
        <v>0</v>
      </c>
      <c r="DI27">
        <f>($B$13*$D$11+$C$13*$D$11+$F$13*((FE27+EW27)/MAX(FE27+EW27+FF27, 0.1)*$I$11+FF27/MAX(FE27+EW27+FF27, 0.1)*$J$11))/($B$13+$C$13+$F$13)</f>
        <v>0</v>
      </c>
      <c r="DJ27">
        <f>($B$13*$K$11+$C$13*$K$11+$F$13*((FE27+EW27)/MAX(FE27+EW27+FF27, 0.1)*$P$11+FF27/MAX(FE27+EW27+FF27, 0.1)*$Q$11))/($B$13+$C$13+$F$13)</f>
        <v>0</v>
      </c>
      <c r="DK27">
        <v>1.1</v>
      </c>
      <c r="DL27">
        <v>0.5</v>
      </c>
      <c r="DM27" t="s">
        <v>430</v>
      </c>
      <c r="DN27">
        <v>2</v>
      </c>
      <c r="DO27" t="b">
        <v>1</v>
      </c>
      <c r="DP27">
        <v>1694358541.214286</v>
      </c>
      <c r="DQ27">
        <v>353.1948571428571</v>
      </c>
      <c r="DR27">
        <v>334.2900714285714</v>
      </c>
      <c r="DS27">
        <v>28.99421428571429</v>
      </c>
      <c r="DT27">
        <v>28.38449642857143</v>
      </c>
      <c r="DU27">
        <v>377.7922857142857</v>
      </c>
      <c r="DV27">
        <v>33.01601071428571</v>
      </c>
      <c r="DW27">
        <v>500.0536428571428</v>
      </c>
      <c r="DX27">
        <v>84.563225</v>
      </c>
      <c r="DY27">
        <v>0.1001531571428571</v>
      </c>
      <c r="DZ27">
        <v>32.60650357142857</v>
      </c>
      <c r="EA27">
        <v>33.90426071428571</v>
      </c>
      <c r="EB27">
        <v>999.9000000000002</v>
      </c>
      <c r="EC27">
        <v>0</v>
      </c>
      <c r="ED27">
        <v>0</v>
      </c>
      <c r="EE27">
        <v>9998.968571428573</v>
      </c>
      <c r="EF27">
        <v>0</v>
      </c>
      <c r="EG27">
        <v>1681.886428571429</v>
      </c>
      <c r="EH27">
        <v>18.9047</v>
      </c>
      <c r="EI27">
        <v>363.7406071428572</v>
      </c>
      <c r="EJ27">
        <v>344.0553571428572</v>
      </c>
      <c r="EK27">
        <v>0.6097297142857144</v>
      </c>
      <c r="EL27">
        <v>334.2900714285714</v>
      </c>
      <c r="EM27">
        <v>28.38449642857143</v>
      </c>
      <c r="EN27">
        <v>2.451844285714285</v>
      </c>
      <c r="EO27">
        <v>2.400283571428571</v>
      </c>
      <c r="EP27">
        <v>20.7103</v>
      </c>
      <c r="EQ27">
        <v>20.365675</v>
      </c>
      <c r="ER27">
        <v>1999.9725</v>
      </c>
      <c r="ES27">
        <v>0.9799948928571427</v>
      </c>
      <c r="ET27">
        <v>0.02000550714285714</v>
      </c>
      <c r="EU27">
        <v>0</v>
      </c>
      <c r="EV27">
        <v>38.48582499999999</v>
      </c>
      <c r="EW27">
        <v>5.00078</v>
      </c>
      <c r="EX27">
        <v>3542.124285714286</v>
      </c>
      <c r="EY27">
        <v>16379.38928571428</v>
      </c>
      <c r="EZ27">
        <v>51.05092857142855</v>
      </c>
      <c r="FA27">
        <v>52.36596428571428</v>
      </c>
      <c r="FB27">
        <v>51.43949999999999</v>
      </c>
      <c r="FC27">
        <v>51.55107142857143</v>
      </c>
      <c r="FD27">
        <v>51.39721428571428</v>
      </c>
      <c r="FE27">
        <v>1955.0625</v>
      </c>
      <c r="FF27">
        <v>39.91</v>
      </c>
      <c r="FG27">
        <v>0</v>
      </c>
      <c r="FH27">
        <v>1694358548.6</v>
      </c>
      <c r="FI27">
        <v>0</v>
      </c>
      <c r="FJ27">
        <v>38.469624</v>
      </c>
      <c r="FK27">
        <v>0.6744307638400761</v>
      </c>
      <c r="FL27">
        <v>-1443.269989846522</v>
      </c>
      <c r="FM27">
        <v>3577.13</v>
      </c>
      <c r="FN27">
        <v>15</v>
      </c>
      <c r="FO27">
        <v>1694356869.6</v>
      </c>
      <c r="FP27" t="s">
        <v>431</v>
      </c>
      <c r="FQ27">
        <v>1694356869.6</v>
      </c>
      <c r="FR27">
        <v>1694356865.6</v>
      </c>
      <c r="FS27">
        <v>1</v>
      </c>
      <c r="FT27">
        <v>-0.3</v>
      </c>
      <c r="FU27">
        <v>-0.068</v>
      </c>
      <c r="FV27">
        <v>-25.922</v>
      </c>
      <c r="FW27">
        <v>-3.813</v>
      </c>
      <c r="FX27">
        <v>420</v>
      </c>
      <c r="FY27">
        <v>23</v>
      </c>
      <c r="FZ27">
        <v>0.43</v>
      </c>
      <c r="GA27">
        <v>0.2</v>
      </c>
      <c r="GB27">
        <v>18.4572487804878</v>
      </c>
      <c r="GC27">
        <v>8.025503832752653</v>
      </c>
      <c r="GD27">
        <v>0.8541174789596372</v>
      </c>
      <c r="GE27">
        <v>0</v>
      </c>
      <c r="GF27">
        <v>0.6156685121951219</v>
      </c>
      <c r="GG27">
        <v>-0.07910443902439168</v>
      </c>
      <c r="GH27">
        <v>0.02085069846186002</v>
      </c>
      <c r="GI27">
        <v>1</v>
      </c>
      <c r="GJ27">
        <v>1</v>
      </c>
      <c r="GK27">
        <v>2</v>
      </c>
      <c r="GL27" t="s">
        <v>432</v>
      </c>
      <c r="GM27">
        <v>3.10668</v>
      </c>
      <c r="GN27">
        <v>2.75791</v>
      </c>
      <c r="GO27">
        <v>0.0695142</v>
      </c>
      <c r="GP27">
        <v>0.0625791</v>
      </c>
      <c r="GQ27">
        <v>0.123498</v>
      </c>
      <c r="GR27">
        <v>0.111752</v>
      </c>
      <c r="GS27">
        <v>23448.7</v>
      </c>
      <c r="GT27">
        <v>22242.7</v>
      </c>
      <c r="GU27">
        <v>25784.9</v>
      </c>
      <c r="GV27">
        <v>24101.6</v>
      </c>
      <c r="GW27">
        <v>36345.9</v>
      </c>
      <c r="GX27">
        <v>31375.9</v>
      </c>
      <c r="GY27">
        <v>45130.5</v>
      </c>
      <c r="GZ27">
        <v>38203.4</v>
      </c>
      <c r="HA27">
        <v>1.75203</v>
      </c>
      <c r="HB27">
        <v>1.5749</v>
      </c>
      <c r="HC27">
        <v>-0.127278</v>
      </c>
      <c r="HD27">
        <v>0</v>
      </c>
      <c r="HE27">
        <v>35.9833</v>
      </c>
      <c r="HF27">
        <v>999.9</v>
      </c>
      <c r="HG27">
        <v>42.3</v>
      </c>
      <c r="HH27">
        <v>38.7</v>
      </c>
      <c r="HI27">
        <v>34.5843</v>
      </c>
      <c r="HJ27">
        <v>61.2767</v>
      </c>
      <c r="HK27">
        <v>24.8397</v>
      </c>
      <c r="HL27">
        <v>1</v>
      </c>
      <c r="HM27">
        <v>1.43663</v>
      </c>
      <c r="HN27">
        <v>9.28105</v>
      </c>
      <c r="HO27">
        <v>20.0582</v>
      </c>
      <c r="HP27">
        <v>5.20651</v>
      </c>
      <c r="HQ27">
        <v>11.992</v>
      </c>
      <c r="HR27">
        <v>4.9605</v>
      </c>
      <c r="HS27">
        <v>3.27418</v>
      </c>
      <c r="HT27">
        <v>9999</v>
      </c>
      <c r="HU27">
        <v>9999</v>
      </c>
      <c r="HV27">
        <v>9999</v>
      </c>
      <c r="HW27">
        <v>154.7</v>
      </c>
      <c r="HX27">
        <v>1.86386</v>
      </c>
      <c r="HY27">
        <v>1.86005</v>
      </c>
      <c r="HZ27">
        <v>1.85837</v>
      </c>
      <c r="IA27">
        <v>1.85974</v>
      </c>
      <c r="IB27">
        <v>1.85974</v>
      </c>
      <c r="IC27">
        <v>1.85835</v>
      </c>
      <c r="ID27">
        <v>1.85745</v>
      </c>
      <c r="IE27">
        <v>1.85226</v>
      </c>
      <c r="IF27">
        <v>0</v>
      </c>
      <c r="IG27">
        <v>0</v>
      </c>
      <c r="IH27">
        <v>0</v>
      </c>
      <c r="II27">
        <v>0</v>
      </c>
      <c r="IJ27" t="s">
        <v>433</v>
      </c>
      <c r="IK27" t="s">
        <v>434</v>
      </c>
      <c r="IL27" t="s">
        <v>435</v>
      </c>
      <c r="IM27" t="s">
        <v>435</v>
      </c>
      <c r="IN27" t="s">
        <v>435</v>
      </c>
      <c r="IO27" t="s">
        <v>435</v>
      </c>
      <c r="IP27">
        <v>0</v>
      </c>
      <c r="IQ27">
        <v>100</v>
      </c>
      <c r="IR27">
        <v>100</v>
      </c>
      <c r="IS27">
        <v>-24.082</v>
      </c>
      <c r="IT27">
        <v>-4.0242</v>
      </c>
      <c r="IU27">
        <v>-16.20539750299507</v>
      </c>
      <c r="IV27">
        <v>-0.02477319321892663</v>
      </c>
      <c r="IW27">
        <v>7.220195862635366E-06</v>
      </c>
      <c r="IX27">
        <v>-1.200035831751892E-09</v>
      </c>
      <c r="IY27">
        <v>-1.687842308663072</v>
      </c>
      <c r="IZ27">
        <v>-0.1467083373758089</v>
      </c>
      <c r="JA27">
        <v>0.003522864546959643</v>
      </c>
      <c r="JB27">
        <v>-3.696506598922489E-05</v>
      </c>
      <c r="JC27">
        <v>4</v>
      </c>
      <c r="JD27">
        <v>1987</v>
      </c>
      <c r="JE27">
        <v>1</v>
      </c>
      <c r="JF27">
        <v>38</v>
      </c>
      <c r="JG27">
        <v>28</v>
      </c>
      <c r="JH27">
        <v>28.1</v>
      </c>
      <c r="JI27">
        <v>0.925293</v>
      </c>
      <c r="JJ27">
        <v>2.6709</v>
      </c>
      <c r="JK27">
        <v>1.49658</v>
      </c>
      <c r="JL27">
        <v>2.39258</v>
      </c>
      <c r="JM27">
        <v>1.54907</v>
      </c>
      <c r="JN27">
        <v>2.46094</v>
      </c>
      <c r="JO27">
        <v>42.0857</v>
      </c>
      <c r="JP27">
        <v>15.6643</v>
      </c>
      <c r="JQ27">
        <v>18</v>
      </c>
      <c r="JR27">
        <v>503.653</v>
      </c>
      <c r="JS27">
        <v>399.253</v>
      </c>
      <c r="JT27">
        <v>26.0373</v>
      </c>
      <c r="JU27">
        <v>43.3253</v>
      </c>
      <c r="JV27">
        <v>30.0023</v>
      </c>
      <c r="JW27">
        <v>42.7308</v>
      </c>
      <c r="JX27">
        <v>42.5219</v>
      </c>
      <c r="JY27">
        <v>18.6219</v>
      </c>
      <c r="JZ27">
        <v>0</v>
      </c>
      <c r="KA27">
        <v>43.4</v>
      </c>
      <c r="KB27">
        <v>21.238</v>
      </c>
      <c r="KC27">
        <v>286.397</v>
      </c>
      <c r="KD27">
        <v>29.9678</v>
      </c>
      <c r="KE27">
        <v>98.5912</v>
      </c>
      <c r="KF27">
        <v>92.065</v>
      </c>
    </row>
    <row r="28" spans="1:292">
      <c r="A28">
        <v>10</v>
      </c>
      <c r="B28">
        <v>1694358554</v>
      </c>
      <c r="C28">
        <v>45</v>
      </c>
      <c r="D28" t="s">
        <v>452</v>
      </c>
      <c r="E28" t="s">
        <v>453</v>
      </c>
      <c r="F28">
        <v>5</v>
      </c>
      <c r="G28" t="s">
        <v>428</v>
      </c>
      <c r="H28">
        <v>1694358546.5</v>
      </c>
      <c r="I28">
        <f>(J28)/1000</f>
        <v>0</v>
      </c>
      <c r="J28">
        <f>IF(DO28, AM28, AG28)</f>
        <v>0</v>
      </c>
      <c r="K28">
        <f>IF(DO28, AH28, AF28)</f>
        <v>0</v>
      </c>
      <c r="L28">
        <f>DQ28 - IF(AT28&gt;1, K28*DK28*100.0/(AV28*EE28), 0)</f>
        <v>0</v>
      </c>
      <c r="M28">
        <f>((S28-I28/2)*L28-K28)/(S28+I28/2)</f>
        <v>0</v>
      </c>
      <c r="N28">
        <f>M28*(DX28+DY28)/1000.0</f>
        <v>0</v>
      </c>
      <c r="O28">
        <f>(DQ28 - IF(AT28&gt;1, K28*DK28*100.0/(AV28*EE28), 0))*(DX28+DY28)/1000.0</f>
        <v>0</v>
      </c>
      <c r="P28">
        <f>2.0/((1/R28-1/Q28)+SIGN(R28)*SQRT((1/R28-1/Q28)*(1/R28-1/Q28) + 4*DL28/((DL28+1)*(DL28+1))*(2*1/R28*1/Q28-1/Q28*1/Q28)))</f>
        <v>0</v>
      </c>
      <c r="Q28">
        <f>IF(LEFT(DM28,1)&lt;&gt;"0",IF(LEFT(DM28,1)="1",3.0,DN28),$D$5+$E$5*(EE28*DX28/($K$5*1000))+$F$5*(EE28*DX28/($K$5*1000))*MAX(MIN(DK28,$J$5),$I$5)*MAX(MIN(DK28,$J$5),$I$5)+$G$5*MAX(MIN(DK28,$J$5),$I$5)*(EE28*DX28/($K$5*1000))+$H$5*(EE28*DX28/($K$5*1000))*(EE28*DX28/($K$5*1000)))</f>
        <v>0</v>
      </c>
      <c r="R28">
        <f>I28*(1000-(1000*0.61365*exp(17.502*V28/(240.97+V28))/(DX28+DY28)+DS28)/2)/(1000*0.61365*exp(17.502*V28/(240.97+V28))/(DX28+DY28)-DS28)</f>
        <v>0</v>
      </c>
      <c r="S28">
        <f>1/((DL28+1)/(P28/1.6)+1/(Q28/1.37)) + DL28/((DL28+1)/(P28/1.6) + DL28/(Q28/1.37))</f>
        <v>0</v>
      </c>
      <c r="T28">
        <f>(DG28*DJ28)</f>
        <v>0</v>
      </c>
      <c r="U28">
        <f>(DZ28+(T28+2*0.95*5.67E-8*(((DZ28+$B$9)+273)^4-(DZ28+273)^4)-44100*I28)/(1.84*29.3*Q28+8*0.95*5.67E-8*(DZ28+273)^3))</f>
        <v>0</v>
      </c>
      <c r="V28">
        <f>($C$9*EA28+$D$9*EB28+$E$9*U28)</f>
        <v>0</v>
      </c>
      <c r="W28">
        <f>0.61365*exp(17.502*V28/(240.97+V28))</f>
        <v>0</v>
      </c>
      <c r="X28">
        <f>(Y28/Z28*100)</f>
        <v>0</v>
      </c>
      <c r="Y28">
        <f>DS28*(DX28+DY28)/1000</f>
        <v>0</v>
      </c>
      <c r="Z28">
        <f>0.61365*exp(17.502*DZ28/(240.97+DZ28))</f>
        <v>0</v>
      </c>
      <c r="AA28">
        <f>(W28-DS28*(DX28+DY28)/1000)</f>
        <v>0</v>
      </c>
      <c r="AB28">
        <f>(-I28*44100)</f>
        <v>0</v>
      </c>
      <c r="AC28">
        <f>2*29.3*Q28*0.92*(DZ28-V28)</f>
        <v>0</v>
      </c>
      <c r="AD28">
        <f>2*0.95*5.67E-8*(((DZ28+$B$9)+273)^4-(V28+273)^4)</f>
        <v>0</v>
      </c>
      <c r="AE28">
        <f>T28+AD28+AB28+AC28</f>
        <v>0</v>
      </c>
      <c r="AF28">
        <f>DW28*AT28*(DR28-DQ28*(1000-AT28*DT28)/(1000-AT28*DS28))/(100*DK28)</f>
        <v>0</v>
      </c>
      <c r="AG28">
        <f>1000*DW28*AT28*(DS28-DT28)/(100*DK28*(1000-AT28*DS28))</f>
        <v>0</v>
      </c>
      <c r="AH28">
        <f>(AI28 - AJ28 - DX28*1E3/(8.314*(DZ28+273.15)) * AL28/DW28 * AK28) * DW28/(100*DK28) * (1000 - DT28)/1000</f>
        <v>0</v>
      </c>
      <c r="AI28">
        <v>310.0906262856183</v>
      </c>
      <c r="AJ28">
        <v>322.5826363636364</v>
      </c>
      <c r="AK28">
        <v>-3.360094150701646</v>
      </c>
      <c r="AL28">
        <v>65.94015128555453</v>
      </c>
      <c r="AM28">
        <f>(AO28 - AN28 + DX28*1E3/(8.314*(DZ28+273.15)) * AQ28/DW28 * AP28) * DW28/(100*DK28) * 1000/(1000 - AO28)</f>
        <v>0</v>
      </c>
      <c r="AN28">
        <v>28.44305193730347</v>
      </c>
      <c r="AO28">
        <v>29.08903636363635</v>
      </c>
      <c r="AP28">
        <v>0.006642063384606907</v>
      </c>
      <c r="AQ28">
        <v>102.8695289206826</v>
      </c>
      <c r="AR28">
        <v>0</v>
      </c>
      <c r="AS28">
        <v>0</v>
      </c>
      <c r="AT28">
        <f>IF(AR28*$H$15&gt;=AV28,1.0,(AV28/(AV28-AR28*$H$15)))</f>
        <v>0</v>
      </c>
      <c r="AU28">
        <f>(AT28-1)*100</f>
        <v>0</v>
      </c>
      <c r="AV28">
        <f>MAX(0,($B$15+$C$15*EE28)/(1+$D$15*EE28)*DX28/(DZ28+273)*$E$15)</f>
        <v>0</v>
      </c>
      <c r="AW28" t="s">
        <v>429</v>
      </c>
      <c r="AX28" t="s">
        <v>429</v>
      </c>
      <c r="AY28">
        <v>0</v>
      </c>
      <c r="AZ28">
        <v>0</v>
      </c>
      <c r="BA28">
        <f>1-AY28/AZ28</f>
        <v>0</v>
      </c>
      <c r="BB28">
        <v>0</v>
      </c>
      <c r="BC28" t="s">
        <v>429</v>
      </c>
      <c r="BD28" t="s">
        <v>429</v>
      </c>
      <c r="BE28">
        <v>0</v>
      </c>
      <c r="BF28">
        <v>0</v>
      </c>
      <c r="BG28">
        <f>1-BE28/BF28</f>
        <v>0</v>
      </c>
      <c r="BH28">
        <v>0.5</v>
      </c>
      <c r="BI28">
        <f>DH28</f>
        <v>0</v>
      </c>
      <c r="BJ28">
        <f>K28</f>
        <v>0</v>
      </c>
      <c r="BK28">
        <f>BG28*BH28*BI28</f>
        <v>0</v>
      </c>
      <c r="BL28">
        <f>(BJ28-BB28)/BI28</f>
        <v>0</v>
      </c>
      <c r="BM28">
        <f>(AZ28-BF28)/BF28</f>
        <v>0</v>
      </c>
      <c r="BN28">
        <f>AY28/(BA28+AY28/BF28)</f>
        <v>0</v>
      </c>
      <c r="BO28" t="s">
        <v>429</v>
      </c>
      <c r="BP28">
        <v>0</v>
      </c>
      <c r="BQ28">
        <f>IF(BP28&lt;&gt;0, BP28, BN28)</f>
        <v>0</v>
      </c>
      <c r="BR28">
        <f>1-BQ28/BF28</f>
        <v>0</v>
      </c>
      <c r="BS28">
        <f>(BF28-BE28)/(BF28-BQ28)</f>
        <v>0</v>
      </c>
      <c r="BT28">
        <f>(AZ28-BF28)/(AZ28-BQ28)</f>
        <v>0</v>
      </c>
      <c r="BU28">
        <f>(BF28-BE28)/(BF28-AY28)</f>
        <v>0</v>
      </c>
      <c r="BV28">
        <f>(AZ28-BF28)/(AZ28-AY28)</f>
        <v>0</v>
      </c>
      <c r="BW28">
        <f>(BS28*BQ28/BE28)</f>
        <v>0</v>
      </c>
      <c r="BX28">
        <f>(1-BW28)</f>
        <v>0</v>
      </c>
      <c r="DG28">
        <f>$B$13*EF28+$C$13*EG28+$F$13*ER28*(1-EU28)</f>
        <v>0</v>
      </c>
      <c r="DH28">
        <f>DG28*DI28</f>
        <v>0</v>
      </c>
      <c r="DI28">
        <f>($B$13*$D$11+$C$13*$D$11+$F$13*((FE28+EW28)/MAX(FE28+EW28+FF28, 0.1)*$I$11+FF28/MAX(FE28+EW28+FF28, 0.1)*$J$11))/($B$13+$C$13+$F$13)</f>
        <v>0</v>
      </c>
      <c r="DJ28">
        <f>($B$13*$K$11+$C$13*$K$11+$F$13*((FE28+EW28)/MAX(FE28+EW28+FF28, 0.1)*$P$11+FF28/MAX(FE28+EW28+FF28, 0.1)*$Q$11))/($B$13+$C$13+$F$13)</f>
        <v>0</v>
      </c>
      <c r="DK28">
        <v>1.1</v>
      </c>
      <c r="DL28">
        <v>0.5</v>
      </c>
      <c r="DM28" t="s">
        <v>430</v>
      </c>
      <c r="DN28">
        <v>2</v>
      </c>
      <c r="DO28" t="b">
        <v>1</v>
      </c>
      <c r="DP28">
        <v>1694358546.5</v>
      </c>
      <c r="DQ28">
        <v>336.0531111111111</v>
      </c>
      <c r="DR28">
        <v>316.8265185185185</v>
      </c>
      <c r="DS28">
        <v>29.03928148148148</v>
      </c>
      <c r="DT28">
        <v>28.42053703703703</v>
      </c>
      <c r="DU28">
        <v>360.3019259259259</v>
      </c>
      <c r="DV28">
        <v>33.06271111111111</v>
      </c>
      <c r="DW28">
        <v>500.0308518518518</v>
      </c>
      <c r="DX28">
        <v>84.56464444444444</v>
      </c>
      <c r="DY28">
        <v>0.1000643481481481</v>
      </c>
      <c r="DZ28">
        <v>32.6222962962963</v>
      </c>
      <c r="EA28">
        <v>33.91756666666667</v>
      </c>
      <c r="EB28">
        <v>999.9000000000001</v>
      </c>
      <c r="EC28">
        <v>0</v>
      </c>
      <c r="ED28">
        <v>0</v>
      </c>
      <c r="EE28">
        <v>10005.62925925926</v>
      </c>
      <c r="EF28">
        <v>0</v>
      </c>
      <c r="EG28">
        <v>1675.32037037037</v>
      </c>
      <c r="EH28">
        <v>19.22651111111111</v>
      </c>
      <c r="EI28">
        <v>346.1032592592593</v>
      </c>
      <c r="EJ28">
        <v>326.094</v>
      </c>
      <c r="EK28">
        <v>0.6187604814814814</v>
      </c>
      <c r="EL28">
        <v>316.8265185185185</v>
      </c>
      <c r="EM28">
        <v>28.42053703703703</v>
      </c>
      <c r="EN28">
        <v>2.455696666666667</v>
      </c>
      <c r="EO28">
        <v>2.403371111111111</v>
      </c>
      <c r="EP28">
        <v>20.7358037037037</v>
      </c>
      <c r="EQ28">
        <v>20.38651111111111</v>
      </c>
      <c r="ER28">
        <v>1999.988888888889</v>
      </c>
      <c r="ES28">
        <v>0.9799949999999998</v>
      </c>
      <c r="ET28">
        <v>0.0200054</v>
      </c>
      <c r="EU28">
        <v>0</v>
      </c>
      <c r="EV28">
        <v>38.47205555555556</v>
      </c>
      <c r="EW28">
        <v>5.00078</v>
      </c>
      <c r="EX28">
        <v>3549.551851851852</v>
      </c>
      <c r="EY28">
        <v>16379.52222222222</v>
      </c>
      <c r="EZ28">
        <v>51.05974074074073</v>
      </c>
      <c r="FA28">
        <v>52.37729629629629</v>
      </c>
      <c r="FB28">
        <v>51.45107407407406</v>
      </c>
      <c r="FC28">
        <v>51.56922222222222</v>
      </c>
      <c r="FD28">
        <v>51.41651851851852</v>
      </c>
      <c r="FE28">
        <v>1955.078888888889</v>
      </c>
      <c r="FF28">
        <v>39.91</v>
      </c>
      <c r="FG28">
        <v>0</v>
      </c>
      <c r="FH28">
        <v>1694358554</v>
      </c>
      <c r="FI28">
        <v>0</v>
      </c>
      <c r="FJ28">
        <v>38.46151153846154</v>
      </c>
      <c r="FK28">
        <v>0.3838734992023224</v>
      </c>
      <c r="FL28">
        <v>737.0584728388858</v>
      </c>
      <c r="FM28">
        <v>3595.143076923077</v>
      </c>
      <c r="FN28">
        <v>15</v>
      </c>
      <c r="FO28">
        <v>1694356869.6</v>
      </c>
      <c r="FP28" t="s">
        <v>431</v>
      </c>
      <c r="FQ28">
        <v>1694356869.6</v>
      </c>
      <c r="FR28">
        <v>1694356865.6</v>
      </c>
      <c r="FS28">
        <v>1</v>
      </c>
      <c r="FT28">
        <v>-0.3</v>
      </c>
      <c r="FU28">
        <v>-0.068</v>
      </c>
      <c r="FV28">
        <v>-25.922</v>
      </c>
      <c r="FW28">
        <v>-3.813</v>
      </c>
      <c r="FX28">
        <v>420</v>
      </c>
      <c r="FY28">
        <v>23</v>
      </c>
      <c r="FZ28">
        <v>0.43</v>
      </c>
      <c r="GA28">
        <v>0.2</v>
      </c>
      <c r="GB28">
        <v>18.93542195121951</v>
      </c>
      <c r="GC28">
        <v>4.3948306620209</v>
      </c>
      <c r="GD28">
        <v>0.4568376738512832</v>
      </c>
      <c r="GE28">
        <v>0</v>
      </c>
      <c r="GF28">
        <v>0.6129145853658536</v>
      </c>
      <c r="GG28">
        <v>0.07584905226480966</v>
      </c>
      <c r="GH28">
        <v>0.01444966470870284</v>
      </c>
      <c r="GI28">
        <v>1</v>
      </c>
      <c r="GJ28">
        <v>1</v>
      </c>
      <c r="GK28">
        <v>2</v>
      </c>
      <c r="GL28" t="s">
        <v>432</v>
      </c>
      <c r="GM28">
        <v>3.10668</v>
      </c>
      <c r="GN28">
        <v>2.75826</v>
      </c>
      <c r="GO28">
        <v>0.0668845</v>
      </c>
      <c r="GP28">
        <v>0.0598336</v>
      </c>
      <c r="GQ28">
        <v>0.123573</v>
      </c>
      <c r="GR28">
        <v>0.111787</v>
      </c>
      <c r="GS28">
        <v>23514</v>
      </c>
      <c r="GT28">
        <v>22306.8</v>
      </c>
      <c r="GU28">
        <v>25784.1</v>
      </c>
      <c r="GV28">
        <v>24100.7</v>
      </c>
      <c r="GW28">
        <v>36341.1</v>
      </c>
      <c r="GX28">
        <v>31373.2</v>
      </c>
      <c r="GY28">
        <v>45128.7</v>
      </c>
      <c r="GZ28">
        <v>38201.9</v>
      </c>
      <c r="HA28">
        <v>1.75178</v>
      </c>
      <c r="HB28">
        <v>1.57487</v>
      </c>
      <c r="HC28">
        <v>-0.127509</v>
      </c>
      <c r="HD28">
        <v>0</v>
      </c>
      <c r="HE28">
        <v>35.9935</v>
      </c>
      <c r="HF28">
        <v>999.9</v>
      </c>
      <c r="HG28">
        <v>42.3</v>
      </c>
      <c r="HH28">
        <v>38.7</v>
      </c>
      <c r="HI28">
        <v>34.5844</v>
      </c>
      <c r="HJ28">
        <v>61.3167</v>
      </c>
      <c r="HK28">
        <v>24.7837</v>
      </c>
      <c r="HL28">
        <v>1</v>
      </c>
      <c r="HM28">
        <v>1.43881</v>
      </c>
      <c r="HN28">
        <v>9.28105</v>
      </c>
      <c r="HO28">
        <v>20.0582</v>
      </c>
      <c r="HP28">
        <v>5.20546</v>
      </c>
      <c r="HQ28">
        <v>11.992</v>
      </c>
      <c r="HR28">
        <v>4.96055</v>
      </c>
      <c r="HS28">
        <v>3.27418</v>
      </c>
      <c r="HT28">
        <v>9999</v>
      </c>
      <c r="HU28">
        <v>9999</v>
      </c>
      <c r="HV28">
        <v>9999</v>
      </c>
      <c r="HW28">
        <v>154.7</v>
      </c>
      <c r="HX28">
        <v>1.86386</v>
      </c>
      <c r="HY28">
        <v>1.86005</v>
      </c>
      <c r="HZ28">
        <v>1.8584</v>
      </c>
      <c r="IA28">
        <v>1.85974</v>
      </c>
      <c r="IB28">
        <v>1.85974</v>
      </c>
      <c r="IC28">
        <v>1.85837</v>
      </c>
      <c r="ID28">
        <v>1.85745</v>
      </c>
      <c r="IE28">
        <v>1.85227</v>
      </c>
      <c r="IF28">
        <v>0</v>
      </c>
      <c r="IG28">
        <v>0</v>
      </c>
      <c r="IH28">
        <v>0</v>
      </c>
      <c r="II28">
        <v>0</v>
      </c>
      <c r="IJ28" t="s">
        <v>433</v>
      </c>
      <c r="IK28" t="s">
        <v>434</v>
      </c>
      <c r="IL28" t="s">
        <v>435</v>
      </c>
      <c r="IM28" t="s">
        <v>435</v>
      </c>
      <c r="IN28" t="s">
        <v>435</v>
      </c>
      <c r="IO28" t="s">
        <v>435</v>
      </c>
      <c r="IP28">
        <v>0</v>
      </c>
      <c r="IQ28">
        <v>100</v>
      </c>
      <c r="IR28">
        <v>100</v>
      </c>
      <c r="IS28">
        <v>-23.745</v>
      </c>
      <c r="IT28">
        <v>-4.0253</v>
      </c>
      <c r="IU28">
        <v>-16.20539750299507</v>
      </c>
      <c r="IV28">
        <v>-0.02477319321892663</v>
      </c>
      <c r="IW28">
        <v>7.220195862635366E-06</v>
      </c>
      <c r="IX28">
        <v>-1.200035831751892E-09</v>
      </c>
      <c r="IY28">
        <v>-1.687842308663072</v>
      </c>
      <c r="IZ28">
        <v>-0.1467083373758089</v>
      </c>
      <c r="JA28">
        <v>0.003522864546959643</v>
      </c>
      <c r="JB28">
        <v>-3.696506598922489E-05</v>
      </c>
      <c r="JC28">
        <v>4</v>
      </c>
      <c r="JD28">
        <v>1987</v>
      </c>
      <c r="JE28">
        <v>1</v>
      </c>
      <c r="JF28">
        <v>38</v>
      </c>
      <c r="JG28">
        <v>28.1</v>
      </c>
      <c r="JH28">
        <v>28.1</v>
      </c>
      <c r="JI28">
        <v>0.88501</v>
      </c>
      <c r="JJ28">
        <v>2.67334</v>
      </c>
      <c r="JK28">
        <v>1.49658</v>
      </c>
      <c r="JL28">
        <v>2.39258</v>
      </c>
      <c r="JM28">
        <v>1.54785</v>
      </c>
      <c r="JN28">
        <v>2.47437</v>
      </c>
      <c r="JO28">
        <v>42.0857</v>
      </c>
      <c r="JP28">
        <v>15.6556</v>
      </c>
      <c r="JQ28">
        <v>18</v>
      </c>
      <c r="JR28">
        <v>503.628</v>
      </c>
      <c r="JS28">
        <v>399.337</v>
      </c>
      <c r="JT28">
        <v>26.0489</v>
      </c>
      <c r="JU28">
        <v>43.3438</v>
      </c>
      <c r="JV28">
        <v>30.0022</v>
      </c>
      <c r="JW28">
        <v>42.7528</v>
      </c>
      <c r="JX28">
        <v>42.5411</v>
      </c>
      <c r="JY28">
        <v>17.7972</v>
      </c>
      <c r="JZ28">
        <v>0</v>
      </c>
      <c r="KA28">
        <v>43.7712</v>
      </c>
      <c r="KB28">
        <v>21.2598</v>
      </c>
      <c r="KC28">
        <v>266.359</v>
      </c>
      <c r="KD28">
        <v>29.9676</v>
      </c>
      <c r="KE28">
        <v>98.5874</v>
      </c>
      <c r="KF28">
        <v>92.0616</v>
      </c>
    </row>
    <row r="29" spans="1:292">
      <c r="A29">
        <v>11</v>
      </c>
      <c r="B29">
        <v>1694358559</v>
      </c>
      <c r="C29">
        <v>50</v>
      </c>
      <c r="D29" t="s">
        <v>454</v>
      </c>
      <c r="E29" t="s">
        <v>455</v>
      </c>
      <c r="F29">
        <v>5</v>
      </c>
      <c r="G29" t="s">
        <v>428</v>
      </c>
      <c r="H29">
        <v>1694358551.214286</v>
      </c>
      <c r="I29">
        <f>(J29)/1000</f>
        <v>0</v>
      </c>
      <c r="J29">
        <f>IF(DO29, AM29, AG29)</f>
        <v>0</v>
      </c>
      <c r="K29">
        <f>IF(DO29, AH29, AF29)</f>
        <v>0</v>
      </c>
      <c r="L29">
        <f>DQ29 - IF(AT29&gt;1, K29*DK29*100.0/(AV29*EE29), 0)</f>
        <v>0</v>
      </c>
      <c r="M29">
        <f>((S29-I29/2)*L29-K29)/(S29+I29/2)</f>
        <v>0</v>
      </c>
      <c r="N29">
        <f>M29*(DX29+DY29)/1000.0</f>
        <v>0</v>
      </c>
      <c r="O29">
        <f>(DQ29 - IF(AT29&gt;1, K29*DK29*100.0/(AV29*EE29), 0))*(DX29+DY29)/1000.0</f>
        <v>0</v>
      </c>
      <c r="P29">
        <f>2.0/((1/R29-1/Q29)+SIGN(R29)*SQRT((1/R29-1/Q29)*(1/R29-1/Q29) + 4*DL29/((DL29+1)*(DL29+1))*(2*1/R29*1/Q29-1/Q29*1/Q29)))</f>
        <v>0</v>
      </c>
      <c r="Q29">
        <f>IF(LEFT(DM29,1)&lt;&gt;"0",IF(LEFT(DM29,1)="1",3.0,DN29),$D$5+$E$5*(EE29*DX29/($K$5*1000))+$F$5*(EE29*DX29/($K$5*1000))*MAX(MIN(DK29,$J$5),$I$5)*MAX(MIN(DK29,$J$5),$I$5)+$G$5*MAX(MIN(DK29,$J$5),$I$5)*(EE29*DX29/($K$5*1000))+$H$5*(EE29*DX29/($K$5*1000))*(EE29*DX29/($K$5*1000)))</f>
        <v>0</v>
      </c>
      <c r="R29">
        <f>I29*(1000-(1000*0.61365*exp(17.502*V29/(240.97+V29))/(DX29+DY29)+DS29)/2)/(1000*0.61365*exp(17.502*V29/(240.97+V29))/(DX29+DY29)-DS29)</f>
        <v>0</v>
      </c>
      <c r="S29">
        <f>1/((DL29+1)/(P29/1.6)+1/(Q29/1.37)) + DL29/((DL29+1)/(P29/1.6) + DL29/(Q29/1.37))</f>
        <v>0</v>
      </c>
      <c r="T29">
        <f>(DG29*DJ29)</f>
        <v>0</v>
      </c>
      <c r="U29">
        <f>(DZ29+(T29+2*0.95*5.67E-8*(((DZ29+$B$9)+273)^4-(DZ29+273)^4)-44100*I29)/(1.84*29.3*Q29+8*0.95*5.67E-8*(DZ29+273)^3))</f>
        <v>0</v>
      </c>
      <c r="V29">
        <f>($C$9*EA29+$D$9*EB29+$E$9*U29)</f>
        <v>0</v>
      </c>
      <c r="W29">
        <f>0.61365*exp(17.502*V29/(240.97+V29))</f>
        <v>0</v>
      </c>
      <c r="X29">
        <f>(Y29/Z29*100)</f>
        <v>0</v>
      </c>
      <c r="Y29">
        <f>DS29*(DX29+DY29)/1000</f>
        <v>0</v>
      </c>
      <c r="Z29">
        <f>0.61365*exp(17.502*DZ29/(240.97+DZ29))</f>
        <v>0</v>
      </c>
      <c r="AA29">
        <f>(W29-DS29*(DX29+DY29)/1000)</f>
        <v>0</v>
      </c>
      <c r="AB29">
        <f>(-I29*44100)</f>
        <v>0</v>
      </c>
      <c r="AC29">
        <f>2*29.3*Q29*0.92*(DZ29-V29)</f>
        <v>0</v>
      </c>
      <c r="AD29">
        <f>2*0.95*5.67E-8*(((DZ29+$B$9)+273)^4-(V29+273)^4)</f>
        <v>0</v>
      </c>
      <c r="AE29">
        <f>T29+AD29+AB29+AC29</f>
        <v>0</v>
      </c>
      <c r="AF29">
        <f>DW29*AT29*(DR29-DQ29*(1000-AT29*DT29)/(1000-AT29*DS29))/(100*DK29)</f>
        <v>0</v>
      </c>
      <c r="AG29">
        <f>1000*DW29*AT29*(DS29-DT29)/(100*DK29*(1000-AT29*DS29))</f>
        <v>0</v>
      </c>
      <c r="AH29">
        <f>(AI29 - AJ29 - DX29*1E3/(8.314*(DZ29+273.15)) * AL29/DW29 * AK29) * DW29/(100*DK29) * (1000 - DT29)/1000</f>
        <v>0</v>
      </c>
      <c r="AI29">
        <v>293.1241729854042</v>
      </c>
      <c r="AJ29">
        <v>305.7828666666666</v>
      </c>
      <c r="AK29">
        <v>-3.358454392377997</v>
      </c>
      <c r="AL29">
        <v>65.94015128555453</v>
      </c>
      <c r="AM29">
        <f>(AO29 - AN29 + DX29*1E3/(8.314*(DZ29+273.15)) * AQ29/DW29 * AP29) * DW29/(100*DK29) * 1000/(1000 - AO29)</f>
        <v>0</v>
      </c>
      <c r="AN29">
        <v>28.50042293138314</v>
      </c>
      <c r="AO29">
        <v>29.12246424242423</v>
      </c>
      <c r="AP29">
        <v>0.001876787567023106</v>
      </c>
      <c r="AQ29">
        <v>102.8695289206826</v>
      </c>
      <c r="AR29">
        <v>0</v>
      </c>
      <c r="AS29">
        <v>0</v>
      </c>
      <c r="AT29">
        <f>IF(AR29*$H$15&gt;=AV29,1.0,(AV29/(AV29-AR29*$H$15)))</f>
        <v>0</v>
      </c>
      <c r="AU29">
        <f>(AT29-1)*100</f>
        <v>0</v>
      </c>
      <c r="AV29">
        <f>MAX(0,($B$15+$C$15*EE29)/(1+$D$15*EE29)*DX29/(DZ29+273)*$E$15)</f>
        <v>0</v>
      </c>
      <c r="AW29" t="s">
        <v>429</v>
      </c>
      <c r="AX29" t="s">
        <v>429</v>
      </c>
      <c r="AY29">
        <v>0</v>
      </c>
      <c r="AZ29">
        <v>0</v>
      </c>
      <c r="BA29">
        <f>1-AY29/AZ29</f>
        <v>0</v>
      </c>
      <c r="BB29">
        <v>0</v>
      </c>
      <c r="BC29" t="s">
        <v>429</v>
      </c>
      <c r="BD29" t="s">
        <v>429</v>
      </c>
      <c r="BE29">
        <v>0</v>
      </c>
      <c r="BF29">
        <v>0</v>
      </c>
      <c r="BG29">
        <f>1-BE29/BF29</f>
        <v>0</v>
      </c>
      <c r="BH29">
        <v>0.5</v>
      </c>
      <c r="BI29">
        <f>DH29</f>
        <v>0</v>
      </c>
      <c r="BJ29">
        <f>K29</f>
        <v>0</v>
      </c>
      <c r="BK29">
        <f>BG29*BH29*BI29</f>
        <v>0</v>
      </c>
      <c r="BL29">
        <f>(BJ29-BB29)/BI29</f>
        <v>0</v>
      </c>
      <c r="BM29">
        <f>(AZ29-BF29)/BF29</f>
        <v>0</v>
      </c>
      <c r="BN29">
        <f>AY29/(BA29+AY29/BF29)</f>
        <v>0</v>
      </c>
      <c r="BO29" t="s">
        <v>429</v>
      </c>
      <c r="BP29">
        <v>0</v>
      </c>
      <c r="BQ29">
        <f>IF(BP29&lt;&gt;0, BP29, BN29)</f>
        <v>0</v>
      </c>
      <c r="BR29">
        <f>1-BQ29/BF29</f>
        <v>0</v>
      </c>
      <c r="BS29">
        <f>(BF29-BE29)/(BF29-BQ29)</f>
        <v>0</v>
      </c>
      <c r="BT29">
        <f>(AZ29-BF29)/(AZ29-BQ29)</f>
        <v>0</v>
      </c>
      <c r="BU29">
        <f>(BF29-BE29)/(BF29-AY29)</f>
        <v>0</v>
      </c>
      <c r="BV29">
        <f>(AZ29-BF29)/(AZ29-AY29)</f>
        <v>0</v>
      </c>
      <c r="BW29">
        <f>(BS29*BQ29/BE29)</f>
        <v>0</v>
      </c>
      <c r="BX29">
        <f>(1-BW29)</f>
        <v>0</v>
      </c>
      <c r="DG29">
        <f>$B$13*EF29+$C$13*EG29+$F$13*ER29*(1-EU29)</f>
        <v>0</v>
      </c>
      <c r="DH29">
        <f>DG29*DI29</f>
        <v>0</v>
      </c>
      <c r="DI29">
        <f>($B$13*$D$11+$C$13*$D$11+$F$13*((FE29+EW29)/MAX(FE29+EW29+FF29, 0.1)*$I$11+FF29/MAX(FE29+EW29+FF29, 0.1)*$J$11))/($B$13+$C$13+$F$13)</f>
        <v>0</v>
      </c>
      <c r="DJ29">
        <f>($B$13*$K$11+$C$13*$K$11+$F$13*((FE29+EW29)/MAX(FE29+EW29+FF29, 0.1)*$P$11+FF29/MAX(FE29+EW29+FF29, 0.1)*$Q$11))/($B$13+$C$13+$F$13)</f>
        <v>0</v>
      </c>
      <c r="DK29">
        <v>1.1</v>
      </c>
      <c r="DL29">
        <v>0.5</v>
      </c>
      <c r="DM29" t="s">
        <v>430</v>
      </c>
      <c r="DN29">
        <v>2</v>
      </c>
      <c r="DO29" t="b">
        <v>1</v>
      </c>
      <c r="DP29">
        <v>1694358551.214286</v>
      </c>
      <c r="DQ29">
        <v>320.6695357142858</v>
      </c>
      <c r="DR29">
        <v>301.2369285714286</v>
      </c>
      <c r="DS29">
        <v>29.07272142857142</v>
      </c>
      <c r="DT29">
        <v>28.45581428571429</v>
      </c>
      <c r="DU29">
        <v>344.602142857143</v>
      </c>
      <c r="DV29">
        <v>33.09736428571428</v>
      </c>
      <c r="DW29">
        <v>500.0307142857142</v>
      </c>
      <c r="DX29">
        <v>84.56581071428573</v>
      </c>
      <c r="DY29">
        <v>0.100146475</v>
      </c>
      <c r="DZ29">
        <v>32.63150714285714</v>
      </c>
      <c r="EA29">
        <v>33.92567142857143</v>
      </c>
      <c r="EB29">
        <v>999.9000000000002</v>
      </c>
      <c r="EC29">
        <v>0</v>
      </c>
      <c r="ED29">
        <v>0</v>
      </c>
      <c r="EE29">
        <v>10004.09</v>
      </c>
      <c r="EF29">
        <v>0</v>
      </c>
      <c r="EG29">
        <v>1682.463571428571</v>
      </c>
      <c r="EH29">
        <v>19.43256071428571</v>
      </c>
      <c r="EI29">
        <v>330.2710357142857</v>
      </c>
      <c r="EJ29">
        <v>310.0595714285715</v>
      </c>
      <c r="EK29">
        <v>0.6169261071428572</v>
      </c>
      <c r="EL29">
        <v>301.2369285714286</v>
      </c>
      <c r="EM29">
        <v>28.45581428571429</v>
      </c>
      <c r="EN29">
        <v>2.458558214285714</v>
      </c>
      <c r="EO29">
        <v>2.4063875</v>
      </c>
      <c r="EP29">
        <v>20.75471785714286</v>
      </c>
      <c r="EQ29">
        <v>20.40681785714286</v>
      </c>
      <c r="ER29">
        <v>2000.000357142857</v>
      </c>
      <c r="ES29">
        <v>0.9799949999999998</v>
      </c>
      <c r="ET29">
        <v>0.0200054</v>
      </c>
      <c r="EU29">
        <v>0</v>
      </c>
      <c r="EV29">
        <v>38.50144642857143</v>
      </c>
      <c r="EW29">
        <v>5.00078</v>
      </c>
      <c r="EX29">
        <v>3559.595714285714</v>
      </c>
      <c r="EY29">
        <v>16379.60714285714</v>
      </c>
      <c r="EZ29">
        <v>51.07549999999998</v>
      </c>
      <c r="FA29">
        <v>52.39714285714285</v>
      </c>
      <c r="FB29">
        <v>51.45057142857142</v>
      </c>
      <c r="FC29">
        <v>51.58907142857144</v>
      </c>
      <c r="FD29">
        <v>51.42385714285713</v>
      </c>
      <c r="FE29">
        <v>1955.090357142858</v>
      </c>
      <c r="FF29">
        <v>39.91</v>
      </c>
      <c r="FG29">
        <v>0</v>
      </c>
      <c r="FH29">
        <v>1694358558.8</v>
      </c>
      <c r="FI29">
        <v>0</v>
      </c>
      <c r="FJ29">
        <v>38.49893076923077</v>
      </c>
      <c r="FK29">
        <v>-0.4691281955810555</v>
      </c>
      <c r="FL29">
        <v>1534.798647492533</v>
      </c>
      <c r="FM29">
        <v>3598.356153846154</v>
      </c>
      <c r="FN29">
        <v>15</v>
      </c>
      <c r="FO29">
        <v>1694356869.6</v>
      </c>
      <c r="FP29" t="s">
        <v>431</v>
      </c>
      <c r="FQ29">
        <v>1694356869.6</v>
      </c>
      <c r="FR29">
        <v>1694356865.6</v>
      </c>
      <c r="FS29">
        <v>1</v>
      </c>
      <c r="FT29">
        <v>-0.3</v>
      </c>
      <c r="FU29">
        <v>-0.068</v>
      </c>
      <c r="FV29">
        <v>-25.922</v>
      </c>
      <c r="FW29">
        <v>-3.813</v>
      </c>
      <c r="FX29">
        <v>420</v>
      </c>
      <c r="FY29">
        <v>23</v>
      </c>
      <c r="FZ29">
        <v>0.43</v>
      </c>
      <c r="GA29">
        <v>0.2</v>
      </c>
      <c r="GB29">
        <v>19.299</v>
      </c>
      <c r="GC29">
        <v>2.609525435540027</v>
      </c>
      <c r="GD29">
        <v>0.2618737528639026</v>
      </c>
      <c r="GE29">
        <v>0</v>
      </c>
      <c r="GF29">
        <v>0.6149261707317073</v>
      </c>
      <c r="GG29">
        <v>0.02600241114982726</v>
      </c>
      <c r="GH29">
        <v>0.01472249376394459</v>
      </c>
      <c r="GI29">
        <v>1</v>
      </c>
      <c r="GJ29">
        <v>1</v>
      </c>
      <c r="GK29">
        <v>2</v>
      </c>
      <c r="GL29" t="s">
        <v>432</v>
      </c>
      <c r="GM29">
        <v>3.10686</v>
      </c>
      <c r="GN29">
        <v>2.75832</v>
      </c>
      <c r="GO29">
        <v>0.06419610000000001</v>
      </c>
      <c r="GP29">
        <v>0.0570171</v>
      </c>
      <c r="GQ29">
        <v>0.123659</v>
      </c>
      <c r="GR29">
        <v>0.111899</v>
      </c>
      <c r="GS29">
        <v>23580.8</v>
      </c>
      <c r="GT29">
        <v>22372.5</v>
      </c>
      <c r="GU29">
        <v>25783.3</v>
      </c>
      <c r="GV29">
        <v>24099.8</v>
      </c>
      <c r="GW29">
        <v>36335.9</v>
      </c>
      <c r="GX29">
        <v>31368.3</v>
      </c>
      <c r="GY29">
        <v>45126.8</v>
      </c>
      <c r="GZ29">
        <v>38201.1</v>
      </c>
      <c r="HA29">
        <v>1.75175</v>
      </c>
      <c r="HB29">
        <v>1.57428</v>
      </c>
      <c r="HC29">
        <v>-0.127159</v>
      </c>
      <c r="HD29">
        <v>0</v>
      </c>
      <c r="HE29">
        <v>35.994</v>
      </c>
      <c r="HF29">
        <v>999.9</v>
      </c>
      <c r="HG29">
        <v>42.4</v>
      </c>
      <c r="HH29">
        <v>38.7</v>
      </c>
      <c r="HI29">
        <v>34.6649</v>
      </c>
      <c r="HJ29">
        <v>61.3267</v>
      </c>
      <c r="HK29">
        <v>24.6314</v>
      </c>
      <c r="HL29">
        <v>1</v>
      </c>
      <c r="HM29">
        <v>1.441</v>
      </c>
      <c r="HN29">
        <v>9.28105</v>
      </c>
      <c r="HO29">
        <v>20.0579</v>
      </c>
      <c r="HP29">
        <v>5.20666</v>
      </c>
      <c r="HQ29">
        <v>11.992</v>
      </c>
      <c r="HR29">
        <v>4.9604</v>
      </c>
      <c r="HS29">
        <v>3.27423</v>
      </c>
      <c r="HT29">
        <v>9999</v>
      </c>
      <c r="HU29">
        <v>9999</v>
      </c>
      <c r="HV29">
        <v>9999</v>
      </c>
      <c r="HW29">
        <v>154.7</v>
      </c>
      <c r="HX29">
        <v>1.86386</v>
      </c>
      <c r="HY29">
        <v>1.86006</v>
      </c>
      <c r="HZ29">
        <v>1.85841</v>
      </c>
      <c r="IA29">
        <v>1.85974</v>
      </c>
      <c r="IB29">
        <v>1.85974</v>
      </c>
      <c r="IC29">
        <v>1.85837</v>
      </c>
      <c r="ID29">
        <v>1.85745</v>
      </c>
      <c r="IE29">
        <v>1.85227</v>
      </c>
      <c r="IF29">
        <v>0</v>
      </c>
      <c r="IG29">
        <v>0</v>
      </c>
      <c r="IH29">
        <v>0</v>
      </c>
      <c r="II29">
        <v>0</v>
      </c>
      <c r="IJ29" t="s">
        <v>433</v>
      </c>
      <c r="IK29" t="s">
        <v>434</v>
      </c>
      <c r="IL29" t="s">
        <v>435</v>
      </c>
      <c r="IM29" t="s">
        <v>435</v>
      </c>
      <c r="IN29" t="s">
        <v>435</v>
      </c>
      <c r="IO29" t="s">
        <v>435</v>
      </c>
      <c r="IP29">
        <v>0</v>
      </c>
      <c r="IQ29">
        <v>100</v>
      </c>
      <c r="IR29">
        <v>100</v>
      </c>
      <c r="IS29">
        <v>-23.405</v>
      </c>
      <c r="IT29">
        <v>-4.0266</v>
      </c>
      <c r="IU29">
        <v>-16.20539750299507</v>
      </c>
      <c r="IV29">
        <v>-0.02477319321892663</v>
      </c>
      <c r="IW29">
        <v>7.220195862635366E-06</v>
      </c>
      <c r="IX29">
        <v>-1.200035831751892E-09</v>
      </c>
      <c r="IY29">
        <v>-1.687842308663072</v>
      </c>
      <c r="IZ29">
        <v>-0.1467083373758089</v>
      </c>
      <c r="JA29">
        <v>0.003522864546959643</v>
      </c>
      <c r="JB29">
        <v>-3.696506598922489E-05</v>
      </c>
      <c r="JC29">
        <v>4</v>
      </c>
      <c r="JD29">
        <v>1987</v>
      </c>
      <c r="JE29">
        <v>1</v>
      </c>
      <c r="JF29">
        <v>38</v>
      </c>
      <c r="JG29">
        <v>28.2</v>
      </c>
      <c r="JH29">
        <v>28.2</v>
      </c>
      <c r="JI29">
        <v>0.847168</v>
      </c>
      <c r="JJ29">
        <v>2.68066</v>
      </c>
      <c r="JK29">
        <v>1.49658</v>
      </c>
      <c r="JL29">
        <v>2.39258</v>
      </c>
      <c r="JM29">
        <v>1.54907</v>
      </c>
      <c r="JN29">
        <v>2.45605</v>
      </c>
      <c r="JO29">
        <v>42.0857</v>
      </c>
      <c r="JP29">
        <v>15.6468</v>
      </c>
      <c r="JQ29">
        <v>18</v>
      </c>
      <c r="JR29">
        <v>503.727</v>
      </c>
      <c r="JS29">
        <v>399.076</v>
      </c>
      <c r="JT29">
        <v>26.0567</v>
      </c>
      <c r="JU29">
        <v>43.3661</v>
      </c>
      <c r="JV29">
        <v>30.0022</v>
      </c>
      <c r="JW29">
        <v>42.7709</v>
      </c>
      <c r="JX29">
        <v>42.5611</v>
      </c>
      <c r="JY29">
        <v>17.0412</v>
      </c>
      <c r="JZ29">
        <v>0</v>
      </c>
      <c r="KA29">
        <v>43.7712</v>
      </c>
      <c r="KB29">
        <v>21.275</v>
      </c>
      <c r="KC29">
        <v>252.997</v>
      </c>
      <c r="KD29">
        <v>29.9676</v>
      </c>
      <c r="KE29">
        <v>98.58369999999999</v>
      </c>
      <c r="KF29">
        <v>92.05889999999999</v>
      </c>
    </row>
    <row r="30" spans="1:292">
      <c r="A30">
        <v>12</v>
      </c>
      <c r="B30">
        <v>1694358564</v>
      </c>
      <c r="C30">
        <v>55</v>
      </c>
      <c r="D30" t="s">
        <v>456</v>
      </c>
      <c r="E30" t="s">
        <v>457</v>
      </c>
      <c r="F30">
        <v>5</v>
      </c>
      <c r="G30" t="s">
        <v>428</v>
      </c>
      <c r="H30">
        <v>1694358556.5</v>
      </c>
      <c r="I30">
        <f>(J30)/1000</f>
        <v>0</v>
      </c>
      <c r="J30">
        <f>IF(DO30, AM30, AG30)</f>
        <v>0</v>
      </c>
      <c r="K30">
        <f>IF(DO30, AH30, AF30)</f>
        <v>0</v>
      </c>
      <c r="L30">
        <f>DQ30 - IF(AT30&gt;1, K30*DK30*100.0/(AV30*EE30), 0)</f>
        <v>0</v>
      </c>
      <c r="M30">
        <f>((S30-I30/2)*L30-K30)/(S30+I30/2)</f>
        <v>0</v>
      </c>
      <c r="N30">
        <f>M30*(DX30+DY30)/1000.0</f>
        <v>0</v>
      </c>
      <c r="O30">
        <f>(DQ30 - IF(AT30&gt;1, K30*DK30*100.0/(AV30*EE30), 0))*(DX30+DY30)/1000.0</f>
        <v>0</v>
      </c>
      <c r="P30">
        <f>2.0/((1/R30-1/Q30)+SIGN(R30)*SQRT((1/R30-1/Q30)*(1/R30-1/Q30) + 4*DL30/((DL30+1)*(DL30+1))*(2*1/R30*1/Q30-1/Q30*1/Q30)))</f>
        <v>0</v>
      </c>
      <c r="Q30">
        <f>IF(LEFT(DM30,1)&lt;&gt;"0",IF(LEFT(DM30,1)="1",3.0,DN30),$D$5+$E$5*(EE30*DX30/($K$5*1000))+$F$5*(EE30*DX30/($K$5*1000))*MAX(MIN(DK30,$J$5),$I$5)*MAX(MIN(DK30,$J$5),$I$5)+$G$5*MAX(MIN(DK30,$J$5),$I$5)*(EE30*DX30/($K$5*1000))+$H$5*(EE30*DX30/($K$5*1000))*(EE30*DX30/($K$5*1000)))</f>
        <v>0</v>
      </c>
      <c r="R30">
        <f>I30*(1000-(1000*0.61365*exp(17.502*V30/(240.97+V30))/(DX30+DY30)+DS30)/2)/(1000*0.61365*exp(17.502*V30/(240.97+V30))/(DX30+DY30)-DS30)</f>
        <v>0</v>
      </c>
      <c r="S30">
        <f>1/((DL30+1)/(P30/1.6)+1/(Q30/1.37)) + DL30/((DL30+1)/(P30/1.6) + DL30/(Q30/1.37))</f>
        <v>0</v>
      </c>
      <c r="T30">
        <f>(DG30*DJ30)</f>
        <v>0</v>
      </c>
      <c r="U30">
        <f>(DZ30+(T30+2*0.95*5.67E-8*(((DZ30+$B$9)+273)^4-(DZ30+273)^4)-44100*I30)/(1.84*29.3*Q30+8*0.95*5.67E-8*(DZ30+273)^3))</f>
        <v>0</v>
      </c>
      <c r="V30">
        <f>($C$9*EA30+$D$9*EB30+$E$9*U30)</f>
        <v>0</v>
      </c>
      <c r="W30">
        <f>0.61365*exp(17.502*V30/(240.97+V30))</f>
        <v>0</v>
      </c>
      <c r="X30">
        <f>(Y30/Z30*100)</f>
        <v>0</v>
      </c>
      <c r="Y30">
        <f>DS30*(DX30+DY30)/1000</f>
        <v>0</v>
      </c>
      <c r="Z30">
        <f>0.61365*exp(17.502*DZ30/(240.97+DZ30))</f>
        <v>0</v>
      </c>
      <c r="AA30">
        <f>(W30-DS30*(DX30+DY30)/1000)</f>
        <v>0</v>
      </c>
      <c r="AB30">
        <f>(-I30*44100)</f>
        <v>0</v>
      </c>
      <c r="AC30">
        <f>2*29.3*Q30*0.92*(DZ30-V30)</f>
        <v>0</v>
      </c>
      <c r="AD30">
        <f>2*0.95*5.67E-8*(((DZ30+$B$9)+273)^4-(V30+273)^4)</f>
        <v>0</v>
      </c>
      <c r="AE30">
        <f>T30+AD30+AB30+AC30</f>
        <v>0</v>
      </c>
      <c r="AF30">
        <f>DW30*AT30*(DR30-DQ30*(1000-AT30*DT30)/(1000-AT30*DS30))/(100*DK30)</f>
        <v>0</v>
      </c>
      <c r="AG30">
        <f>1000*DW30*AT30*(DS30-DT30)/(100*DK30*(1000-AT30*DS30))</f>
        <v>0</v>
      </c>
      <c r="AH30">
        <f>(AI30 - AJ30 - DX30*1E3/(8.314*(DZ30+273.15)) * AL30/DW30 * AK30) * DW30/(100*DK30) * (1000 - DT30)/1000</f>
        <v>0</v>
      </c>
      <c r="AI30">
        <v>276.075747104091</v>
      </c>
      <c r="AJ30">
        <v>288.8530363636363</v>
      </c>
      <c r="AK30">
        <v>-3.385308789140393</v>
      </c>
      <c r="AL30">
        <v>65.94015128555453</v>
      </c>
      <c r="AM30">
        <f>(AO30 - AN30 + DX30*1E3/(8.314*(DZ30+273.15)) * AQ30/DW30 * AP30) * DW30/(100*DK30) * 1000/(1000 - AO30)</f>
        <v>0</v>
      </c>
      <c r="AN30">
        <v>28.49765952124975</v>
      </c>
      <c r="AO30">
        <v>29.14857939393939</v>
      </c>
      <c r="AP30">
        <v>0.006099572377469864</v>
      </c>
      <c r="AQ30">
        <v>102.8695289206826</v>
      </c>
      <c r="AR30">
        <v>0</v>
      </c>
      <c r="AS30">
        <v>0</v>
      </c>
      <c r="AT30">
        <f>IF(AR30*$H$15&gt;=AV30,1.0,(AV30/(AV30-AR30*$H$15)))</f>
        <v>0</v>
      </c>
      <c r="AU30">
        <f>(AT30-1)*100</f>
        <v>0</v>
      </c>
      <c r="AV30">
        <f>MAX(0,($B$15+$C$15*EE30)/(1+$D$15*EE30)*DX30/(DZ30+273)*$E$15)</f>
        <v>0</v>
      </c>
      <c r="AW30" t="s">
        <v>429</v>
      </c>
      <c r="AX30" t="s">
        <v>429</v>
      </c>
      <c r="AY30">
        <v>0</v>
      </c>
      <c r="AZ30">
        <v>0</v>
      </c>
      <c r="BA30">
        <f>1-AY30/AZ30</f>
        <v>0</v>
      </c>
      <c r="BB30">
        <v>0</v>
      </c>
      <c r="BC30" t="s">
        <v>429</v>
      </c>
      <c r="BD30" t="s">
        <v>429</v>
      </c>
      <c r="BE30">
        <v>0</v>
      </c>
      <c r="BF30">
        <v>0</v>
      </c>
      <c r="BG30">
        <f>1-BE30/BF30</f>
        <v>0</v>
      </c>
      <c r="BH30">
        <v>0.5</v>
      </c>
      <c r="BI30">
        <f>DH30</f>
        <v>0</v>
      </c>
      <c r="BJ30">
        <f>K30</f>
        <v>0</v>
      </c>
      <c r="BK30">
        <f>BG30*BH30*BI30</f>
        <v>0</v>
      </c>
      <c r="BL30">
        <f>(BJ30-BB30)/BI30</f>
        <v>0</v>
      </c>
      <c r="BM30">
        <f>(AZ30-BF30)/BF30</f>
        <v>0</v>
      </c>
      <c r="BN30">
        <f>AY30/(BA30+AY30/BF30)</f>
        <v>0</v>
      </c>
      <c r="BO30" t="s">
        <v>429</v>
      </c>
      <c r="BP30">
        <v>0</v>
      </c>
      <c r="BQ30">
        <f>IF(BP30&lt;&gt;0, BP30, BN30)</f>
        <v>0</v>
      </c>
      <c r="BR30">
        <f>1-BQ30/BF30</f>
        <v>0</v>
      </c>
      <c r="BS30">
        <f>(BF30-BE30)/(BF30-BQ30)</f>
        <v>0</v>
      </c>
      <c r="BT30">
        <f>(AZ30-BF30)/(AZ30-BQ30)</f>
        <v>0</v>
      </c>
      <c r="BU30">
        <f>(BF30-BE30)/(BF30-AY30)</f>
        <v>0</v>
      </c>
      <c r="BV30">
        <f>(AZ30-BF30)/(AZ30-AY30)</f>
        <v>0</v>
      </c>
      <c r="BW30">
        <f>(BS30*BQ30/BE30)</f>
        <v>0</v>
      </c>
      <c r="BX30">
        <f>(1-BW30)</f>
        <v>0</v>
      </c>
      <c r="DG30">
        <f>$B$13*EF30+$C$13*EG30+$F$13*ER30*(1-EU30)</f>
        <v>0</v>
      </c>
      <c r="DH30">
        <f>DG30*DI30</f>
        <v>0</v>
      </c>
      <c r="DI30">
        <f>($B$13*$D$11+$C$13*$D$11+$F$13*((FE30+EW30)/MAX(FE30+EW30+FF30, 0.1)*$I$11+FF30/MAX(FE30+EW30+FF30, 0.1)*$J$11))/($B$13+$C$13+$F$13)</f>
        <v>0</v>
      </c>
      <c r="DJ30">
        <f>($B$13*$K$11+$C$13*$K$11+$F$13*((FE30+EW30)/MAX(FE30+EW30+FF30, 0.1)*$P$11+FF30/MAX(FE30+EW30+FF30, 0.1)*$Q$11))/($B$13+$C$13+$F$13)</f>
        <v>0</v>
      </c>
      <c r="DK30">
        <v>1.1</v>
      </c>
      <c r="DL30">
        <v>0.5</v>
      </c>
      <c r="DM30" t="s">
        <v>430</v>
      </c>
      <c r="DN30">
        <v>2</v>
      </c>
      <c r="DO30" t="b">
        <v>1</v>
      </c>
      <c r="DP30">
        <v>1694358556.5</v>
      </c>
      <c r="DQ30">
        <v>303.3860370370371</v>
      </c>
      <c r="DR30">
        <v>283.7755555555555</v>
      </c>
      <c r="DS30">
        <v>29.10848888888889</v>
      </c>
      <c r="DT30">
        <v>28.48095925925926</v>
      </c>
      <c r="DU30">
        <v>326.9601111111111</v>
      </c>
      <c r="DV30">
        <v>33.13441851851852</v>
      </c>
      <c r="DW30">
        <v>499.9977037037036</v>
      </c>
      <c r="DX30">
        <v>84.56655925925925</v>
      </c>
      <c r="DY30">
        <v>0.09996470740740741</v>
      </c>
      <c r="DZ30">
        <v>32.63874074074074</v>
      </c>
      <c r="EA30">
        <v>33.93517777777777</v>
      </c>
      <c r="EB30">
        <v>999.9000000000001</v>
      </c>
      <c r="EC30">
        <v>0</v>
      </c>
      <c r="ED30">
        <v>0</v>
      </c>
      <c r="EE30">
        <v>10009.24259259259</v>
      </c>
      <c r="EF30">
        <v>0</v>
      </c>
      <c r="EG30">
        <v>1689.837777777778</v>
      </c>
      <c r="EH30">
        <v>19.6104</v>
      </c>
      <c r="EI30">
        <v>312.4815185185185</v>
      </c>
      <c r="EJ30">
        <v>292.0945555555555</v>
      </c>
      <c r="EK30">
        <v>0.6275384444444444</v>
      </c>
      <c r="EL30">
        <v>283.7755555555555</v>
      </c>
      <c r="EM30">
        <v>28.48095925925926</v>
      </c>
      <c r="EN30">
        <v>2.461604444444444</v>
      </c>
      <c r="EO30">
        <v>2.408536296296296</v>
      </c>
      <c r="EP30">
        <v>20.77482962962963</v>
      </c>
      <c r="EQ30">
        <v>20.42127037037037</v>
      </c>
      <c r="ER30">
        <v>2000.023703703704</v>
      </c>
      <c r="ES30">
        <v>0.9799948888888887</v>
      </c>
      <c r="ET30">
        <v>0.02000551111111111</v>
      </c>
      <c r="EU30">
        <v>0</v>
      </c>
      <c r="EV30">
        <v>38.48935185185184</v>
      </c>
      <c r="EW30">
        <v>5.00078</v>
      </c>
      <c r="EX30">
        <v>3647.206296296296</v>
      </c>
      <c r="EY30">
        <v>16379.78518518519</v>
      </c>
      <c r="EZ30">
        <v>51.09233333333333</v>
      </c>
      <c r="FA30">
        <v>52.41633333333331</v>
      </c>
      <c r="FB30">
        <v>51.47429629629629</v>
      </c>
      <c r="FC30">
        <v>51.60166666666667</v>
      </c>
      <c r="FD30">
        <v>51.44644444444444</v>
      </c>
      <c r="FE30">
        <v>1955.113703703704</v>
      </c>
      <c r="FF30">
        <v>39.91</v>
      </c>
      <c r="FG30">
        <v>0</v>
      </c>
      <c r="FH30">
        <v>1694358563.6</v>
      </c>
      <c r="FI30">
        <v>0</v>
      </c>
      <c r="FJ30">
        <v>38.49499615384615</v>
      </c>
      <c r="FK30">
        <v>0.2270256532395512</v>
      </c>
      <c r="FL30">
        <v>-1186.686836122289</v>
      </c>
      <c r="FM30">
        <v>3647.171923076923</v>
      </c>
      <c r="FN30">
        <v>15</v>
      </c>
      <c r="FO30">
        <v>1694356869.6</v>
      </c>
      <c r="FP30" t="s">
        <v>431</v>
      </c>
      <c r="FQ30">
        <v>1694356869.6</v>
      </c>
      <c r="FR30">
        <v>1694356865.6</v>
      </c>
      <c r="FS30">
        <v>1</v>
      </c>
      <c r="FT30">
        <v>-0.3</v>
      </c>
      <c r="FU30">
        <v>-0.068</v>
      </c>
      <c r="FV30">
        <v>-25.922</v>
      </c>
      <c r="FW30">
        <v>-3.813</v>
      </c>
      <c r="FX30">
        <v>420</v>
      </c>
      <c r="FY30">
        <v>23</v>
      </c>
      <c r="FZ30">
        <v>0.43</v>
      </c>
      <c r="GA30">
        <v>0.2</v>
      </c>
      <c r="GB30">
        <v>19.47079268292683</v>
      </c>
      <c r="GC30">
        <v>2.175382578397241</v>
      </c>
      <c r="GD30">
        <v>0.2167267183211734</v>
      </c>
      <c r="GE30">
        <v>0</v>
      </c>
      <c r="GF30">
        <v>0.6220668780487805</v>
      </c>
      <c r="GG30">
        <v>0.03123863414634199</v>
      </c>
      <c r="GH30">
        <v>0.01506832356738695</v>
      </c>
      <c r="GI30">
        <v>1</v>
      </c>
      <c r="GJ30">
        <v>1</v>
      </c>
      <c r="GK30">
        <v>2</v>
      </c>
      <c r="GL30" t="s">
        <v>432</v>
      </c>
      <c r="GM30">
        <v>3.10661</v>
      </c>
      <c r="GN30">
        <v>2.75824</v>
      </c>
      <c r="GO30">
        <v>0.0614324</v>
      </c>
      <c r="GP30">
        <v>0.0541324</v>
      </c>
      <c r="GQ30">
        <v>0.123717</v>
      </c>
      <c r="GR30">
        <v>0.111859</v>
      </c>
      <c r="GS30">
        <v>23649.2</v>
      </c>
      <c r="GT30">
        <v>22439.9</v>
      </c>
      <c r="GU30">
        <v>25782.1</v>
      </c>
      <c r="GV30">
        <v>24098.9</v>
      </c>
      <c r="GW30">
        <v>36331.7</v>
      </c>
      <c r="GX30">
        <v>31368</v>
      </c>
      <c r="GY30">
        <v>45124.8</v>
      </c>
      <c r="GZ30">
        <v>38199.3</v>
      </c>
      <c r="HA30">
        <v>1.75123</v>
      </c>
      <c r="HB30">
        <v>1.57445</v>
      </c>
      <c r="HC30">
        <v>-0.126533</v>
      </c>
      <c r="HD30">
        <v>0</v>
      </c>
      <c r="HE30">
        <v>35.994</v>
      </c>
      <c r="HF30">
        <v>999.9</v>
      </c>
      <c r="HG30">
        <v>42.4</v>
      </c>
      <c r="HH30">
        <v>38.8</v>
      </c>
      <c r="HI30">
        <v>34.8527</v>
      </c>
      <c r="HJ30">
        <v>61.5467</v>
      </c>
      <c r="HK30">
        <v>24.7676</v>
      </c>
      <c r="HL30">
        <v>1</v>
      </c>
      <c r="HM30">
        <v>1.44318</v>
      </c>
      <c r="HN30">
        <v>9.28105</v>
      </c>
      <c r="HO30">
        <v>20.0579</v>
      </c>
      <c r="HP30">
        <v>5.20621</v>
      </c>
      <c r="HQ30">
        <v>11.992</v>
      </c>
      <c r="HR30">
        <v>4.9607</v>
      </c>
      <c r="HS30">
        <v>3.2743</v>
      </c>
      <c r="HT30">
        <v>9999</v>
      </c>
      <c r="HU30">
        <v>9999</v>
      </c>
      <c r="HV30">
        <v>9999</v>
      </c>
      <c r="HW30">
        <v>154.7</v>
      </c>
      <c r="HX30">
        <v>1.86386</v>
      </c>
      <c r="HY30">
        <v>1.86006</v>
      </c>
      <c r="HZ30">
        <v>1.85841</v>
      </c>
      <c r="IA30">
        <v>1.85974</v>
      </c>
      <c r="IB30">
        <v>1.85974</v>
      </c>
      <c r="IC30">
        <v>1.85836</v>
      </c>
      <c r="ID30">
        <v>1.85745</v>
      </c>
      <c r="IE30">
        <v>1.85229</v>
      </c>
      <c r="IF30">
        <v>0</v>
      </c>
      <c r="IG30">
        <v>0</v>
      </c>
      <c r="IH30">
        <v>0</v>
      </c>
      <c r="II30">
        <v>0</v>
      </c>
      <c r="IJ30" t="s">
        <v>433</v>
      </c>
      <c r="IK30" t="s">
        <v>434</v>
      </c>
      <c r="IL30" t="s">
        <v>435</v>
      </c>
      <c r="IM30" t="s">
        <v>435</v>
      </c>
      <c r="IN30" t="s">
        <v>435</v>
      </c>
      <c r="IO30" t="s">
        <v>435</v>
      </c>
      <c r="IP30">
        <v>0</v>
      </c>
      <c r="IQ30">
        <v>100</v>
      </c>
      <c r="IR30">
        <v>100</v>
      </c>
      <c r="IS30">
        <v>-23.059</v>
      </c>
      <c r="IT30">
        <v>-4.0274</v>
      </c>
      <c r="IU30">
        <v>-16.20539750299507</v>
      </c>
      <c r="IV30">
        <v>-0.02477319321892663</v>
      </c>
      <c r="IW30">
        <v>7.220195862635366E-06</v>
      </c>
      <c r="IX30">
        <v>-1.200035831751892E-09</v>
      </c>
      <c r="IY30">
        <v>-1.687842308663072</v>
      </c>
      <c r="IZ30">
        <v>-0.1467083373758089</v>
      </c>
      <c r="JA30">
        <v>0.003522864546959643</v>
      </c>
      <c r="JB30">
        <v>-3.696506598922489E-05</v>
      </c>
      <c r="JC30">
        <v>4</v>
      </c>
      <c r="JD30">
        <v>1987</v>
      </c>
      <c r="JE30">
        <v>1</v>
      </c>
      <c r="JF30">
        <v>38</v>
      </c>
      <c r="JG30">
        <v>28.2</v>
      </c>
      <c r="JH30">
        <v>28.3</v>
      </c>
      <c r="JI30">
        <v>0.804443</v>
      </c>
      <c r="JJ30">
        <v>2.68677</v>
      </c>
      <c r="JK30">
        <v>1.49658</v>
      </c>
      <c r="JL30">
        <v>2.3938</v>
      </c>
      <c r="JM30">
        <v>1.54785</v>
      </c>
      <c r="JN30">
        <v>2.3938</v>
      </c>
      <c r="JO30">
        <v>42.0857</v>
      </c>
      <c r="JP30">
        <v>15.6468</v>
      </c>
      <c r="JQ30">
        <v>18</v>
      </c>
      <c r="JR30">
        <v>503.519</v>
      </c>
      <c r="JS30">
        <v>399.283</v>
      </c>
      <c r="JT30">
        <v>26.062</v>
      </c>
      <c r="JU30">
        <v>43.3888</v>
      </c>
      <c r="JV30">
        <v>30.0021</v>
      </c>
      <c r="JW30">
        <v>42.7925</v>
      </c>
      <c r="JX30">
        <v>42.5802</v>
      </c>
      <c r="JY30">
        <v>16.2033</v>
      </c>
      <c r="JZ30">
        <v>0</v>
      </c>
      <c r="KA30">
        <v>44.162</v>
      </c>
      <c r="KB30">
        <v>21.2942</v>
      </c>
      <c r="KC30">
        <v>232.955</v>
      </c>
      <c r="KD30">
        <v>29.9531</v>
      </c>
      <c r="KE30">
        <v>98.5793</v>
      </c>
      <c r="KF30">
        <v>92.05500000000001</v>
      </c>
    </row>
    <row r="31" spans="1:292">
      <c r="A31">
        <v>13</v>
      </c>
      <c r="B31">
        <v>1694358569</v>
      </c>
      <c r="C31">
        <v>60</v>
      </c>
      <c r="D31" t="s">
        <v>458</v>
      </c>
      <c r="E31" t="s">
        <v>459</v>
      </c>
      <c r="F31">
        <v>5</v>
      </c>
      <c r="G31" t="s">
        <v>428</v>
      </c>
      <c r="H31">
        <v>1694358561.214286</v>
      </c>
      <c r="I31">
        <f>(J31)/1000</f>
        <v>0</v>
      </c>
      <c r="J31">
        <f>IF(DO31, AM31, AG31)</f>
        <v>0</v>
      </c>
      <c r="K31">
        <f>IF(DO31, AH31, AF31)</f>
        <v>0</v>
      </c>
      <c r="L31">
        <f>DQ31 - IF(AT31&gt;1, K31*DK31*100.0/(AV31*EE31), 0)</f>
        <v>0</v>
      </c>
      <c r="M31">
        <f>((S31-I31/2)*L31-K31)/(S31+I31/2)</f>
        <v>0</v>
      </c>
      <c r="N31">
        <f>M31*(DX31+DY31)/1000.0</f>
        <v>0</v>
      </c>
      <c r="O31">
        <f>(DQ31 - IF(AT31&gt;1, K31*DK31*100.0/(AV31*EE31), 0))*(DX31+DY31)/1000.0</f>
        <v>0</v>
      </c>
      <c r="P31">
        <f>2.0/((1/R31-1/Q31)+SIGN(R31)*SQRT((1/R31-1/Q31)*(1/R31-1/Q31) + 4*DL31/((DL31+1)*(DL31+1))*(2*1/R31*1/Q31-1/Q31*1/Q31)))</f>
        <v>0</v>
      </c>
      <c r="Q31">
        <f>IF(LEFT(DM31,1)&lt;&gt;"0",IF(LEFT(DM31,1)="1",3.0,DN31),$D$5+$E$5*(EE31*DX31/($K$5*1000))+$F$5*(EE31*DX31/($K$5*1000))*MAX(MIN(DK31,$J$5),$I$5)*MAX(MIN(DK31,$J$5),$I$5)+$G$5*MAX(MIN(DK31,$J$5),$I$5)*(EE31*DX31/($K$5*1000))+$H$5*(EE31*DX31/($K$5*1000))*(EE31*DX31/($K$5*1000)))</f>
        <v>0</v>
      </c>
      <c r="R31">
        <f>I31*(1000-(1000*0.61365*exp(17.502*V31/(240.97+V31))/(DX31+DY31)+DS31)/2)/(1000*0.61365*exp(17.502*V31/(240.97+V31))/(DX31+DY31)-DS31)</f>
        <v>0</v>
      </c>
      <c r="S31">
        <f>1/((DL31+1)/(P31/1.6)+1/(Q31/1.37)) + DL31/((DL31+1)/(P31/1.6) + DL31/(Q31/1.37))</f>
        <v>0</v>
      </c>
      <c r="T31">
        <f>(DG31*DJ31)</f>
        <v>0</v>
      </c>
      <c r="U31">
        <f>(DZ31+(T31+2*0.95*5.67E-8*(((DZ31+$B$9)+273)^4-(DZ31+273)^4)-44100*I31)/(1.84*29.3*Q31+8*0.95*5.67E-8*(DZ31+273)^3))</f>
        <v>0</v>
      </c>
      <c r="V31">
        <f>($C$9*EA31+$D$9*EB31+$E$9*U31)</f>
        <v>0</v>
      </c>
      <c r="W31">
        <f>0.61365*exp(17.502*V31/(240.97+V31))</f>
        <v>0</v>
      </c>
      <c r="X31">
        <f>(Y31/Z31*100)</f>
        <v>0</v>
      </c>
      <c r="Y31">
        <f>DS31*(DX31+DY31)/1000</f>
        <v>0</v>
      </c>
      <c r="Z31">
        <f>0.61365*exp(17.502*DZ31/(240.97+DZ31))</f>
        <v>0</v>
      </c>
      <c r="AA31">
        <f>(W31-DS31*(DX31+DY31)/1000)</f>
        <v>0</v>
      </c>
      <c r="AB31">
        <f>(-I31*44100)</f>
        <v>0</v>
      </c>
      <c r="AC31">
        <f>2*29.3*Q31*0.92*(DZ31-V31)</f>
        <v>0</v>
      </c>
      <c r="AD31">
        <f>2*0.95*5.67E-8*(((DZ31+$B$9)+273)^4-(V31+273)^4)</f>
        <v>0</v>
      </c>
      <c r="AE31">
        <f>T31+AD31+AB31+AC31</f>
        <v>0</v>
      </c>
      <c r="AF31">
        <f>DW31*AT31*(DR31-DQ31*(1000-AT31*DT31)/(1000-AT31*DS31))/(100*DK31)</f>
        <v>0</v>
      </c>
      <c r="AG31">
        <f>1000*DW31*AT31*(DS31-DT31)/(100*DK31*(1000-AT31*DS31))</f>
        <v>0</v>
      </c>
      <c r="AH31">
        <f>(AI31 - AJ31 - DX31*1E3/(8.314*(DZ31+273.15)) * AL31/DW31 * AK31) * DW31/(100*DK31) * (1000 - DT31)/1000</f>
        <v>0</v>
      </c>
      <c r="AI31">
        <v>258.9510909721962</v>
      </c>
      <c r="AJ31">
        <v>271.9026545454545</v>
      </c>
      <c r="AK31">
        <v>-3.39394454550832</v>
      </c>
      <c r="AL31">
        <v>65.94015128555453</v>
      </c>
      <c r="AM31">
        <f>(AO31 - AN31 + DX31*1E3/(8.314*(DZ31+273.15)) * AQ31/DW31 * AP31) * DW31/(100*DK31) * 1000/(1000 - AO31)</f>
        <v>0</v>
      </c>
      <c r="AN31">
        <v>28.53098116792619</v>
      </c>
      <c r="AO31">
        <v>29.17311272727273</v>
      </c>
      <c r="AP31">
        <v>0.001223123951491691</v>
      </c>
      <c r="AQ31">
        <v>102.8695289206826</v>
      </c>
      <c r="AR31">
        <v>0</v>
      </c>
      <c r="AS31">
        <v>0</v>
      </c>
      <c r="AT31">
        <f>IF(AR31*$H$15&gt;=AV31,1.0,(AV31/(AV31-AR31*$H$15)))</f>
        <v>0</v>
      </c>
      <c r="AU31">
        <f>(AT31-1)*100</f>
        <v>0</v>
      </c>
      <c r="AV31">
        <f>MAX(0,($B$15+$C$15*EE31)/(1+$D$15*EE31)*DX31/(DZ31+273)*$E$15)</f>
        <v>0</v>
      </c>
      <c r="AW31" t="s">
        <v>429</v>
      </c>
      <c r="AX31" t="s">
        <v>429</v>
      </c>
      <c r="AY31">
        <v>0</v>
      </c>
      <c r="AZ31">
        <v>0</v>
      </c>
      <c r="BA31">
        <f>1-AY31/AZ31</f>
        <v>0</v>
      </c>
      <c r="BB31">
        <v>0</v>
      </c>
      <c r="BC31" t="s">
        <v>429</v>
      </c>
      <c r="BD31" t="s">
        <v>429</v>
      </c>
      <c r="BE31">
        <v>0</v>
      </c>
      <c r="BF31">
        <v>0</v>
      </c>
      <c r="BG31">
        <f>1-BE31/BF31</f>
        <v>0</v>
      </c>
      <c r="BH31">
        <v>0.5</v>
      </c>
      <c r="BI31">
        <f>DH31</f>
        <v>0</v>
      </c>
      <c r="BJ31">
        <f>K31</f>
        <v>0</v>
      </c>
      <c r="BK31">
        <f>BG31*BH31*BI31</f>
        <v>0</v>
      </c>
      <c r="BL31">
        <f>(BJ31-BB31)/BI31</f>
        <v>0</v>
      </c>
      <c r="BM31">
        <f>(AZ31-BF31)/BF31</f>
        <v>0</v>
      </c>
      <c r="BN31">
        <f>AY31/(BA31+AY31/BF31)</f>
        <v>0</v>
      </c>
      <c r="BO31" t="s">
        <v>429</v>
      </c>
      <c r="BP31">
        <v>0</v>
      </c>
      <c r="BQ31">
        <f>IF(BP31&lt;&gt;0, BP31, BN31)</f>
        <v>0</v>
      </c>
      <c r="BR31">
        <f>1-BQ31/BF31</f>
        <v>0</v>
      </c>
      <c r="BS31">
        <f>(BF31-BE31)/(BF31-BQ31)</f>
        <v>0</v>
      </c>
      <c r="BT31">
        <f>(AZ31-BF31)/(AZ31-BQ31)</f>
        <v>0</v>
      </c>
      <c r="BU31">
        <f>(BF31-BE31)/(BF31-AY31)</f>
        <v>0</v>
      </c>
      <c r="BV31">
        <f>(AZ31-BF31)/(AZ31-AY31)</f>
        <v>0</v>
      </c>
      <c r="BW31">
        <f>(BS31*BQ31/BE31)</f>
        <v>0</v>
      </c>
      <c r="BX31">
        <f>(1-BW31)</f>
        <v>0</v>
      </c>
      <c r="DG31">
        <f>$B$13*EF31+$C$13*EG31+$F$13*ER31*(1-EU31)</f>
        <v>0</v>
      </c>
      <c r="DH31">
        <f>DG31*DI31</f>
        <v>0</v>
      </c>
      <c r="DI31">
        <f>($B$13*$D$11+$C$13*$D$11+$F$13*((FE31+EW31)/MAX(FE31+EW31+FF31, 0.1)*$I$11+FF31/MAX(FE31+EW31+FF31, 0.1)*$J$11))/($B$13+$C$13+$F$13)</f>
        <v>0</v>
      </c>
      <c r="DJ31">
        <f>($B$13*$K$11+$C$13*$K$11+$F$13*((FE31+EW31)/MAX(FE31+EW31+FF31, 0.1)*$P$11+FF31/MAX(FE31+EW31+FF31, 0.1)*$Q$11))/($B$13+$C$13+$F$13)</f>
        <v>0</v>
      </c>
      <c r="DK31">
        <v>1.1</v>
      </c>
      <c r="DL31">
        <v>0.5</v>
      </c>
      <c r="DM31" t="s">
        <v>430</v>
      </c>
      <c r="DN31">
        <v>2</v>
      </c>
      <c r="DO31" t="b">
        <v>1</v>
      </c>
      <c r="DP31">
        <v>1694358561.214286</v>
      </c>
      <c r="DQ31">
        <v>287.9285714285714</v>
      </c>
      <c r="DR31">
        <v>268.1605357142857</v>
      </c>
      <c r="DS31">
        <v>29.13440357142857</v>
      </c>
      <c r="DT31">
        <v>28.50761428571428</v>
      </c>
      <c r="DU31">
        <v>311.1785357142857</v>
      </c>
      <c r="DV31">
        <v>33.16126428571429</v>
      </c>
      <c r="DW31">
        <v>500.0041071428571</v>
      </c>
      <c r="DX31">
        <v>84.5669</v>
      </c>
      <c r="DY31">
        <v>0.09995393928571428</v>
      </c>
      <c r="DZ31">
        <v>32.64586428571429</v>
      </c>
      <c r="EA31">
        <v>33.94641428571428</v>
      </c>
      <c r="EB31">
        <v>999.9000000000002</v>
      </c>
      <c r="EC31">
        <v>0</v>
      </c>
      <c r="ED31">
        <v>0</v>
      </c>
      <c r="EE31">
        <v>10009.15535714286</v>
      </c>
      <c r="EF31">
        <v>0</v>
      </c>
      <c r="EG31">
        <v>1625.433928571429</v>
      </c>
      <c r="EH31">
        <v>19.76797857142857</v>
      </c>
      <c r="EI31">
        <v>296.5685714285714</v>
      </c>
      <c r="EJ31">
        <v>276.0293214285714</v>
      </c>
      <c r="EK31">
        <v>0.6267893571428571</v>
      </c>
      <c r="EL31">
        <v>268.1605357142857</v>
      </c>
      <c r="EM31">
        <v>28.50761428571428</v>
      </c>
      <c r="EN31">
        <v>2.463806071428571</v>
      </c>
      <c r="EO31">
        <v>2.410800357142857</v>
      </c>
      <c r="EP31">
        <v>20.78934642857143</v>
      </c>
      <c r="EQ31">
        <v>20.43649642857143</v>
      </c>
      <c r="ER31">
        <v>1999.993928571428</v>
      </c>
      <c r="ES31">
        <v>0.9799948928571427</v>
      </c>
      <c r="ET31">
        <v>0.02000550714285714</v>
      </c>
      <c r="EU31">
        <v>0</v>
      </c>
      <c r="EV31">
        <v>38.47651071428572</v>
      </c>
      <c r="EW31">
        <v>5.00078</v>
      </c>
      <c r="EX31">
        <v>3501.679285714286</v>
      </c>
      <c r="EY31">
        <v>16379.54642857143</v>
      </c>
      <c r="EZ31">
        <v>51.10467857142856</v>
      </c>
      <c r="FA31">
        <v>52.4347857142857</v>
      </c>
      <c r="FB31">
        <v>51.48196428571428</v>
      </c>
      <c r="FC31">
        <v>51.60253571428571</v>
      </c>
      <c r="FD31">
        <v>51.46617857142856</v>
      </c>
      <c r="FE31">
        <v>1955.083928571429</v>
      </c>
      <c r="FF31">
        <v>39.91</v>
      </c>
      <c r="FG31">
        <v>0</v>
      </c>
      <c r="FH31">
        <v>1694358569</v>
      </c>
      <c r="FI31">
        <v>0</v>
      </c>
      <c r="FJ31">
        <v>38.4678</v>
      </c>
      <c r="FK31">
        <v>-0.6644076731622854</v>
      </c>
      <c r="FL31">
        <v>-2320.508457749005</v>
      </c>
      <c r="FM31">
        <v>3477.488</v>
      </c>
      <c r="FN31">
        <v>15</v>
      </c>
      <c r="FO31">
        <v>1694356869.6</v>
      </c>
      <c r="FP31" t="s">
        <v>431</v>
      </c>
      <c r="FQ31">
        <v>1694356869.6</v>
      </c>
      <c r="FR31">
        <v>1694356865.6</v>
      </c>
      <c r="FS31">
        <v>1</v>
      </c>
      <c r="FT31">
        <v>-0.3</v>
      </c>
      <c r="FU31">
        <v>-0.068</v>
      </c>
      <c r="FV31">
        <v>-25.922</v>
      </c>
      <c r="FW31">
        <v>-3.813</v>
      </c>
      <c r="FX31">
        <v>420</v>
      </c>
      <c r="FY31">
        <v>23</v>
      </c>
      <c r="FZ31">
        <v>0.43</v>
      </c>
      <c r="GA31">
        <v>0.2</v>
      </c>
      <c r="GB31">
        <v>19.64579268292683</v>
      </c>
      <c r="GC31">
        <v>2.079342857142901</v>
      </c>
      <c r="GD31">
        <v>0.2062161527470084</v>
      </c>
      <c r="GE31">
        <v>0</v>
      </c>
      <c r="GF31">
        <v>0.6263382926829268</v>
      </c>
      <c r="GG31">
        <v>0.07939607665505112</v>
      </c>
      <c r="GH31">
        <v>0.0176332396180206</v>
      </c>
      <c r="GI31">
        <v>1</v>
      </c>
      <c r="GJ31">
        <v>1</v>
      </c>
      <c r="GK31">
        <v>2</v>
      </c>
      <c r="GL31" t="s">
        <v>432</v>
      </c>
      <c r="GM31">
        <v>3.10676</v>
      </c>
      <c r="GN31">
        <v>2.75799</v>
      </c>
      <c r="GO31">
        <v>0.0586025</v>
      </c>
      <c r="GP31">
        <v>0.0511965</v>
      </c>
      <c r="GQ31">
        <v>0.12378</v>
      </c>
      <c r="GR31">
        <v>0.112001</v>
      </c>
      <c r="GS31">
        <v>23719.2</v>
      </c>
      <c r="GT31">
        <v>22508.6</v>
      </c>
      <c r="GU31">
        <v>25781</v>
      </c>
      <c r="GV31">
        <v>24098.2</v>
      </c>
      <c r="GW31">
        <v>36327.5</v>
      </c>
      <c r="GX31">
        <v>31362</v>
      </c>
      <c r="GY31">
        <v>45123.1</v>
      </c>
      <c r="GZ31">
        <v>38198.4</v>
      </c>
      <c r="HA31">
        <v>1.7513</v>
      </c>
      <c r="HB31">
        <v>1.57395</v>
      </c>
      <c r="HC31">
        <v>-0.125468</v>
      </c>
      <c r="HD31">
        <v>0</v>
      </c>
      <c r="HE31">
        <v>35.992</v>
      </c>
      <c r="HF31">
        <v>999.9</v>
      </c>
      <c r="HG31">
        <v>42.5</v>
      </c>
      <c r="HH31">
        <v>38.7</v>
      </c>
      <c r="HI31">
        <v>34.7462</v>
      </c>
      <c r="HJ31">
        <v>61.2867</v>
      </c>
      <c r="HK31">
        <v>24.8317</v>
      </c>
      <c r="HL31">
        <v>1</v>
      </c>
      <c r="HM31">
        <v>1.44526</v>
      </c>
      <c r="HN31">
        <v>9.28105</v>
      </c>
      <c r="HO31">
        <v>20.0573</v>
      </c>
      <c r="HP31">
        <v>5.20381</v>
      </c>
      <c r="HQ31">
        <v>11.992</v>
      </c>
      <c r="HR31">
        <v>4.96005</v>
      </c>
      <c r="HS31">
        <v>3.27393</v>
      </c>
      <c r="HT31">
        <v>9999</v>
      </c>
      <c r="HU31">
        <v>9999</v>
      </c>
      <c r="HV31">
        <v>9999</v>
      </c>
      <c r="HW31">
        <v>154.8</v>
      </c>
      <c r="HX31">
        <v>1.86386</v>
      </c>
      <c r="HY31">
        <v>1.86005</v>
      </c>
      <c r="HZ31">
        <v>1.85841</v>
      </c>
      <c r="IA31">
        <v>1.85974</v>
      </c>
      <c r="IB31">
        <v>1.85975</v>
      </c>
      <c r="IC31">
        <v>1.85836</v>
      </c>
      <c r="ID31">
        <v>1.85745</v>
      </c>
      <c r="IE31">
        <v>1.85228</v>
      </c>
      <c r="IF31">
        <v>0</v>
      </c>
      <c r="IG31">
        <v>0</v>
      </c>
      <c r="IH31">
        <v>0</v>
      </c>
      <c r="II31">
        <v>0</v>
      </c>
      <c r="IJ31" t="s">
        <v>433</v>
      </c>
      <c r="IK31" t="s">
        <v>434</v>
      </c>
      <c r="IL31" t="s">
        <v>435</v>
      </c>
      <c r="IM31" t="s">
        <v>435</v>
      </c>
      <c r="IN31" t="s">
        <v>435</v>
      </c>
      <c r="IO31" t="s">
        <v>435</v>
      </c>
      <c r="IP31">
        <v>0</v>
      </c>
      <c r="IQ31">
        <v>100</v>
      </c>
      <c r="IR31">
        <v>100</v>
      </c>
      <c r="IS31">
        <v>-22.707</v>
      </c>
      <c r="IT31">
        <v>-4.0284</v>
      </c>
      <c r="IU31">
        <v>-16.20539750299507</v>
      </c>
      <c r="IV31">
        <v>-0.02477319321892663</v>
      </c>
      <c r="IW31">
        <v>7.220195862635366E-06</v>
      </c>
      <c r="IX31">
        <v>-1.200035831751892E-09</v>
      </c>
      <c r="IY31">
        <v>-1.687842308663072</v>
      </c>
      <c r="IZ31">
        <v>-0.1467083373758089</v>
      </c>
      <c r="JA31">
        <v>0.003522864546959643</v>
      </c>
      <c r="JB31">
        <v>-3.696506598922489E-05</v>
      </c>
      <c r="JC31">
        <v>4</v>
      </c>
      <c r="JD31">
        <v>1987</v>
      </c>
      <c r="JE31">
        <v>1</v>
      </c>
      <c r="JF31">
        <v>38</v>
      </c>
      <c r="JG31">
        <v>28.3</v>
      </c>
      <c r="JH31">
        <v>28.4</v>
      </c>
      <c r="JI31">
        <v>0.766602</v>
      </c>
      <c r="JJ31">
        <v>2.68066</v>
      </c>
      <c r="JK31">
        <v>1.49658</v>
      </c>
      <c r="JL31">
        <v>2.3938</v>
      </c>
      <c r="JM31">
        <v>1.54785</v>
      </c>
      <c r="JN31">
        <v>2.44995</v>
      </c>
      <c r="JO31">
        <v>42.0593</v>
      </c>
      <c r="JP31">
        <v>15.6556</v>
      </c>
      <c r="JQ31">
        <v>18</v>
      </c>
      <c r="JR31">
        <v>503.697</v>
      </c>
      <c r="JS31">
        <v>399.082</v>
      </c>
      <c r="JT31">
        <v>26.0652</v>
      </c>
      <c r="JU31">
        <v>43.407</v>
      </c>
      <c r="JV31">
        <v>30.0021</v>
      </c>
      <c r="JW31">
        <v>42.8128</v>
      </c>
      <c r="JX31">
        <v>42.6002</v>
      </c>
      <c r="JY31">
        <v>15.4369</v>
      </c>
      <c r="JZ31">
        <v>0</v>
      </c>
      <c r="KA31">
        <v>44.162</v>
      </c>
      <c r="KB31">
        <v>21.3053</v>
      </c>
      <c r="KC31">
        <v>219.597</v>
      </c>
      <c r="KD31">
        <v>29.9987</v>
      </c>
      <c r="KE31">
        <v>98.57550000000001</v>
      </c>
      <c r="KF31">
        <v>92.0526</v>
      </c>
    </row>
    <row r="32" spans="1:292">
      <c r="A32">
        <v>14</v>
      </c>
      <c r="B32">
        <v>1694358574</v>
      </c>
      <c r="C32">
        <v>65</v>
      </c>
      <c r="D32" t="s">
        <v>460</v>
      </c>
      <c r="E32" t="s">
        <v>461</v>
      </c>
      <c r="F32">
        <v>5</v>
      </c>
      <c r="G32" t="s">
        <v>428</v>
      </c>
      <c r="H32">
        <v>1694358566.5</v>
      </c>
      <c r="I32">
        <f>(J32)/1000</f>
        <v>0</v>
      </c>
      <c r="J32">
        <f>IF(DO32, AM32, AG32)</f>
        <v>0</v>
      </c>
      <c r="K32">
        <f>IF(DO32, AH32, AF32)</f>
        <v>0</v>
      </c>
      <c r="L32">
        <f>DQ32 - IF(AT32&gt;1, K32*DK32*100.0/(AV32*EE32), 0)</f>
        <v>0</v>
      </c>
      <c r="M32">
        <f>((S32-I32/2)*L32-K32)/(S32+I32/2)</f>
        <v>0</v>
      </c>
      <c r="N32">
        <f>M32*(DX32+DY32)/1000.0</f>
        <v>0</v>
      </c>
      <c r="O32">
        <f>(DQ32 - IF(AT32&gt;1, K32*DK32*100.0/(AV32*EE32), 0))*(DX32+DY32)/1000.0</f>
        <v>0</v>
      </c>
      <c r="P32">
        <f>2.0/((1/R32-1/Q32)+SIGN(R32)*SQRT((1/R32-1/Q32)*(1/R32-1/Q32) + 4*DL32/((DL32+1)*(DL32+1))*(2*1/R32*1/Q32-1/Q32*1/Q32)))</f>
        <v>0</v>
      </c>
      <c r="Q32">
        <f>IF(LEFT(DM32,1)&lt;&gt;"0",IF(LEFT(DM32,1)="1",3.0,DN32),$D$5+$E$5*(EE32*DX32/($K$5*1000))+$F$5*(EE32*DX32/($K$5*1000))*MAX(MIN(DK32,$J$5),$I$5)*MAX(MIN(DK32,$J$5),$I$5)+$G$5*MAX(MIN(DK32,$J$5),$I$5)*(EE32*DX32/($K$5*1000))+$H$5*(EE32*DX32/($K$5*1000))*(EE32*DX32/($K$5*1000)))</f>
        <v>0</v>
      </c>
      <c r="R32">
        <f>I32*(1000-(1000*0.61365*exp(17.502*V32/(240.97+V32))/(DX32+DY32)+DS32)/2)/(1000*0.61365*exp(17.502*V32/(240.97+V32))/(DX32+DY32)-DS32)</f>
        <v>0</v>
      </c>
      <c r="S32">
        <f>1/((DL32+1)/(P32/1.6)+1/(Q32/1.37)) + DL32/((DL32+1)/(P32/1.6) + DL32/(Q32/1.37))</f>
        <v>0</v>
      </c>
      <c r="T32">
        <f>(DG32*DJ32)</f>
        <v>0</v>
      </c>
      <c r="U32">
        <f>(DZ32+(T32+2*0.95*5.67E-8*(((DZ32+$B$9)+273)^4-(DZ32+273)^4)-44100*I32)/(1.84*29.3*Q32+8*0.95*5.67E-8*(DZ32+273)^3))</f>
        <v>0</v>
      </c>
      <c r="V32">
        <f>($C$9*EA32+$D$9*EB32+$E$9*U32)</f>
        <v>0</v>
      </c>
      <c r="W32">
        <f>0.61365*exp(17.502*V32/(240.97+V32))</f>
        <v>0</v>
      </c>
      <c r="X32">
        <f>(Y32/Z32*100)</f>
        <v>0</v>
      </c>
      <c r="Y32">
        <f>DS32*(DX32+DY32)/1000</f>
        <v>0</v>
      </c>
      <c r="Z32">
        <f>0.61365*exp(17.502*DZ32/(240.97+DZ32))</f>
        <v>0</v>
      </c>
      <c r="AA32">
        <f>(W32-DS32*(DX32+DY32)/1000)</f>
        <v>0</v>
      </c>
      <c r="AB32">
        <f>(-I32*44100)</f>
        <v>0</v>
      </c>
      <c r="AC32">
        <f>2*29.3*Q32*0.92*(DZ32-V32)</f>
        <v>0</v>
      </c>
      <c r="AD32">
        <f>2*0.95*5.67E-8*(((DZ32+$B$9)+273)^4-(V32+273)^4)</f>
        <v>0</v>
      </c>
      <c r="AE32">
        <f>T32+AD32+AB32+AC32</f>
        <v>0</v>
      </c>
      <c r="AF32">
        <f>DW32*AT32*(DR32-DQ32*(1000-AT32*DT32)/(1000-AT32*DS32))/(100*DK32)</f>
        <v>0</v>
      </c>
      <c r="AG32">
        <f>1000*DW32*AT32*(DS32-DT32)/(100*DK32*(1000-AT32*DS32))</f>
        <v>0</v>
      </c>
      <c r="AH32">
        <f>(AI32 - AJ32 - DX32*1E3/(8.314*(DZ32+273.15)) * AL32/DW32 * AK32) * DW32/(100*DK32) * (1000 - DT32)/1000</f>
        <v>0</v>
      </c>
      <c r="AI32">
        <v>242.1203736022438</v>
      </c>
      <c r="AJ32">
        <v>255.0368</v>
      </c>
      <c r="AK32">
        <v>-3.367049914961525</v>
      </c>
      <c r="AL32">
        <v>65.94015128555453</v>
      </c>
      <c r="AM32">
        <f>(AO32 - AN32 + DX32*1E3/(8.314*(DZ32+273.15)) * AQ32/DW32 * AP32) * DW32/(100*DK32) * 1000/(1000 - AO32)</f>
        <v>0</v>
      </c>
      <c r="AN32">
        <v>28.54100817644355</v>
      </c>
      <c r="AO32">
        <v>29.19730666666666</v>
      </c>
      <c r="AP32">
        <v>0.006356628486140247</v>
      </c>
      <c r="AQ32">
        <v>102.8695289206826</v>
      </c>
      <c r="AR32">
        <v>0</v>
      </c>
      <c r="AS32">
        <v>0</v>
      </c>
      <c r="AT32">
        <f>IF(AR32*$H$15&gt;=AV32,1.0,(AV32/(AV32-AR32*$H$15)))</f>
        <v>0</v>
      </c>
      <c r="AU32">
        <f>(AT32-1)*100</f>
        <v>0</v>
      </c>
      <c r="AV32">
        <f>MAX(0,($B$15+$C$15*EE32)/(1+$D$15*EE32)*DX32/(DZ32+273)*$E$15)</f>
        <v>0</v>
      </c>
      <c r="AW32" t="s">
        <v>429</v>
      </c>
      <c r="AX32" t="s">
        <v>429</v>
      </c>
      <c r="AY32">
        <v>0</v>
      </c>
      <c r="AZ32">
        <v>0</v>
      </c>
      <c r="BA32">
        <f>1-AY32/AZ32</f>
        <v>0</v>
      </c>
      <c r="BB32">
        <v>0</v>
      </c>
      <c r="BC32" t="s">
        <v>429</v>
      </c>
      <c r="BD32" t="s">
        <v>429</v>
      </c>
      <c r="BE32">
        <v>0</v>
      </c>
      <c r="BF32">
        <v>0</v>
      </c>
      <c r="BG32">
        <f>1-BE32/BF32</f>
        <v>0</v>
      </c>
      <c r="BH32">
        <v>0.5</v>
      </c>
      <c r="BI32">
        <f>DH32</f>
        <v>0</v>
      </c>
      <c r="BJ32">
        <f>K32</f>
        <v>0</v>
      </c>
      <c r="BK32">
        <f>BG32*BH32*BI32</f>
        <v>0</v>
      </c>
      <c r="BL32">
        <f>(BJ32-BB32)/BI32</f>
        <v>0</v>
      </c>
      <c r="BM32">
        <f>(AZ32-BF32)/BF32</f>
        <v>0</v>
      </c>
      <c r="BN32">
        <f>AY32/(BA32+AY32/BF32)</f>
        <v>0</v>
      </c>
      <c r="BO32" t="s">
        <v>429</v>
      </c>
      <c r="BP32">
        <v>0</v>
      </c>
      <c r="BQ32">
        <f>IF(BP32&lt;&gt;0, BP32, BN32)</f>
        <v>0</v>
      </c>
      <c r="BR32">
        <f>1-BQ32/BF32</f>
        <v>0</v>
      </c>
      <c r="BS32">
        <f>(BF32-BE32)/(BF32-BQ32)</f>
        <v>0</v>
      </c>
      <c r="BT32">
        <f>(AZ32-BF32)/(AZ32-BQ32)</f>
        <v>0</v>
      </c>
      <c r="BU32">
        <f>(BF32-BE32)/(BF32-AY32)</f>
        <v>0</v>
      </c>
      <c r="BV32">
        <f>(AZ32-BF32)/(AZ32-AY32)</f>
        <v>0</v>
      </c>
      <c r="BW32">
        <f>(BS32*BQ32/BE32)</f>
        <v>0</v>
      </c>
      <c r="BX32">
        <f>(1-BW32)</f>
        <v>0</v>
      </c>
      <c r="DG32">
        <f>$B$13*EF32+$C$13*EG32+$F$13*ER32*(1-EU32)</f>
        <v>0</v>
      </c>
      <c r="DH32">
        <f>DG32*DI32</f>
        <v>0</v>
      </c>
      <c r="DI32">
        <f>($B$13*$D$11+$C$13*$D$11+$F$13*((FE32+EW32)/MAX(FE32+EW32+FF32, 0.1)*$I$11+FF32/MAX(FE32+EW32+FF32, 0.1)*$J$11))/($B$13+$C$13+$F$13)</f>
        <v>0</v>
      </c>
      <c r="DJ32">
        <f>($B$13*$K$11+$C$13*$K$11+$F$13*((FE32+EW32)/MAX(FE32+EW32+FF32, 0.1)*$P$11+FF32/MAX(FE32+EW32+FF32, 0.1)*$Q$11))/($B$13+$C$13+$F$13)</f>
        <v>0</v>
      </c>
      <c r="DK32">
        <v>1.1</v>
      </c>
      <c r="DL32">
        <v>0.5</v>
      </c>
      <c r="DM32" t="s">
        <v>430</v>
      </c>
      <c r="DN32">
        <v>2</v>
      </c>
      <c r="DO32" t="b">
        <v>1</v>
      </c>
      <c r="DP32">
        <v>1694358566.5</v>
      </c>
      <c r="DQ32">
        <v>270.5653703703704</v>
      </c>
      <c r="DR32">
        <v>250.7212962962963</v>
      </c>
      <c r="DS32">
        <v>29.16394814814815</v>
      </c>
      <c r="DT32">
        <v>28.52326296296296</v>
      </c>
      <c r="DU32">
        <v>293.4477407407408</v>
      </c>
      <c r="DV32">
        <v>33.19188518518519</v>
      </c>
      <c r="DW32">
        <v>500.0245555555557</v>
      </c>
      <c r="DX32">
        <v>84.56766666666668</v>
      </c>
      <c r="DY32">
        <v>0.09990691851851852</v>
      </c>
      <c r="DZ32">
        <v>32.65212962962963</v>
      </c>
      <c r="EA32">
        <v>33.95608148148148</v>
      </c>
      <c r="EB32">
        <v>999.9000000000001</v>
      </c>
      <c r="EC32">
        <v>0</v>
      </c>
      <c r="ED32">
        <v>0</v>
      </c>
      <c r="EE32">
        <v>10009.83333333333</v>
      </c>
      <c r="EF32">
        <v>0</v>
      </c>
      <c r="EG32">
        <v>1507.244814814815</v>
      </c>
      <c r="EH32">
        <v>19.84404444444444</v>
      </c>
      <c r="EI32">
        <v>278.6927777777778</v>
      </c>
      <c r="EJ32">
        <v>258.0824814814815</v>
      </c>
      <c r="EK32">
        <v>0.6406814444444444</v>
      </c>
      <c r="EL32">
        <v>250.7212962962963</v>
      </c>
      <c r="EM32">
        <v>28.52326296296296</v>
      </c>
      <c r="EN32">
        <v>2.466327037037037</v>
      </c>
      <c r="EO32">
        <v>2.412145555555555</v>
      </c>
      <c r="EP32">
        <v>20.80595925925925</v>
      </c>
      <c r="EQ32">
        <v>20.44553333333333</v>
      </c>
      <c r="ER32">
        <v>1999.972222222222</v>
      </c>
      <c r="ES32">
        <v>0.979995111111111</v>
      </c>
      <c r="ET32">
        <v>0.02000528518518518</v>
      </c>
      <c r="EU32">
        <v>0</v>
      </c>
      <c r="EV32">
        <v>38.52287777777778</v>
      </c>
      <c r="EW32">
        <v>5.00078</v>
      </c>
      <c r="EX32">
        <v>3333.287407407407</v>
      </c>
      <c r="EY32">
        <v>16379.37407407407</v>
      </c>
      <c r="EZ32">
        <v>51.11325925925926</v>
      </c>
      <c r="FA32">
        <v>52.44633333333332</v>
      </c>
      <c r="FB32">
        <v>51.49292592592592</v>
      </c>
      <c r="FC32">
        <v>51.61555555555555</v>
      </c>
      <c r="FD32">
        <v>51.49274074074073</v>
      </c>
      <c r="FE32">
        <v>1955.062222222222</v>
      </c>
      <c r="FF32">
        <v>39.91</v>
      </c>
      <c r="FG32">
        <v>0</v>
      </c>
      <c r="FH32">
        <v>1694358573.8</v>
      </c>
      <c r="FI32">
        <v>0</v>
      </c>
      <c r="FJ32">
        <v>38.494612</v>
      </c>
      <c r="FK32">
        <v>-0.06081538813549626</v>
      </c>
      <c r="FL32">
        <v>-1986.770772549704</v>
      </c>
      <c r="FM32">
        <v>3325.8172</v>
      </c>
      <c r="FN32">
        <v>15</v>
      </c>
      <c r="FO32">
        <v>1694356869.6</v>
      </c>
      <c r="FP32" t="s">
        <v>431</v>
      </c>
      <c r="FQ32">
        <v>1694356869.6</v>
      </c>
      <c r="FR32">
        <v>1694356865.6</v>
      </c>
      <c r="FS32">
        <v>1</v>
      </c>
      <c r="FT32">
        <v>-0.3</v>
      </c>
      <c r="FU32">
        <v>-0.068</v>
      </c>
      <c r="FV32">
        <v>-25.922</v>
      </c>
      <c r="FW32">
        <v>-3.813</v>
      </c>
      <c r="FX32">
        <v>420</v>
      </c>
      <c r="FY32">
        <v>23</v>
      </c>
      <c r="FZ32">
        <v>0.43</v>
      </c>
      <c r="GA32">
        <v>0.2</v>
      </c>
      <c r="GB32">
        <v>19.7790875</v>
      </c>
      <c r="GC32">
        <v>1.124090431519642</v>
      </c>
      <c r="GD32">
        <v>0.141586645181493</v>
      </c>
      <c r="GE32">
        <v>0</v>
      </c>
      <c r="GF32">
        <v>0.6315002250000001</v>
      </c>
      <c r="GG32">
        <v>0.1092388705440881</v>
      </c>
      <c r="GH32">
        <v>0.01852790590904365</v>
      </c>
      <c r="GI32">
        <v>1</v>
      </c>
      <c r="GJ32">
        <v>1</v>
      </c>
      <c r="GK32">
        <v>2</v>
      </c>
      <c r="GL32" t="s">
        <v>432</v>
      </c>
      <c r="GM32">
        <v>3.10683</v>
      </c>
      <c r="GN32">
        <v>2.75809</v>
      </c>
      <c r="GO32">
        <v>0.0557391</v>
      </c>
      <c r="GP32">
        <v>0.0482903</v>
      </c>
      <c r="GQ32">
        <v>0.123837</v>
      </c>
      <c r="GR32">
        <v>0.111983</v>
      </c>
      <c r="GS32">
        <v>23790.2</v>
      </c>
      <c r="GT32">
        <v>22576.4</v>
      </c>
      <c r="GU32">
        <v>25780.1</v>
      </c>
      <c r="GV32">
        <v>24097.4</v>
      </c>
      <c r="GW32">
        <v>36323.5</v>
      </c>
      <c r="GX32">
        <v>31361.4</v>
      </c>
      <c r="GY32">
        <v>45121.3</v>
      </c>
      <c r="GZ32">
        <v>38197.2</v>
      </c>
      <c r="HA32">
        <v>1.75105</v>
      </c>
      <c r="HB32">
        <v>1.57375</v>
      </c>
      <c r="HC32">
        <v>-0.126049</v>
      </c>
      <c r="HD32">
        <v>0</v>
      </c>
      <c r="HE32">
        <v>35.9918</v>
      </c>
      <c r="HF32">
        <v>999.9</v>
      </c>
      <c r="HG32">
        <v>42.5</v>
      </c>
      <c r="HH32">
        <v>38.7</v>
      </c>
      <c r="HI32">
        <v>34.7485</v>
      </c>
      <c r="HJ32">
        <v>61.3267</v>
      </c>
      <c r="HK32">
        <v>24.7957</v>
      </c>
      <c r="HL32">
        <v>1</v>
      </c>
      <c r="HM32">
        <v>1.44725</v>
      </c>
      <c r="HN32">
        <v>9.28105</v>
      </c>
      <c r="HO32">
        <v>20.0576</v>
      </c>
      <c r="HP32">
        <v>5.20666</v>
      </c>
      <c r="HQ32">
        <v>11.992</v>
      </c>
      <c r="HR32">
        <v>4.96065</v>
      </c>
      <c r="HS32">
        <v>3.27428</v>
      </c>
      <c r="HT32">
        <v>9999</v>
      </c>
      <c r="HU32">
        <v>9999</v>
      </c>
      <c r="HV32">
        <v>9999</v>
      </c>
      <c r="HW32">
        <v>154.8</v>
      </c>
      <c r="HX32">
        <v>1.86386</v>
      </c>
      <c r="HY32">
        <v>1.86005</v>
      </c>
      <c r="HZ32">
        <v>1.85838</v>
      </c>
      <c r="IA32">
        <v>1.85974</v>
      </c>
      <c r="IB32">
        <v>1.85976</v>
      </c>
      <c r="IC32">
        <v>1.85836</v>
      </c>
      <c r="ID32">
        <v>1.85745</v>
      </c>
      <c r="IE32">
        <v>1.85229</v>
      </c>
      <c r="IF32">
        <v>0</v>
      </c>
      <c r="IG32">
        <v>0</v>
      </c>
      <c r="IH32">
        <v>0</v>
      </c>
      <c r="II32">
        <v>0</v>
      </c>
      <c r="IJ32" t="s">
        <v>433</v>
      </c>
      <c r="IK32" t="s">
        <v>434</v>
      </c>
      <c r="IL32" t="s">
        <v>435</v>
      </c>
      <c r="IM32" t="s">
        <v>435</v>
      </c>
      <c r="IN32" t="s">
        <v>435</v>
      </c>
      <c r="IO32" t="s">
        <v>435</v>
      </c>
      <c r="IP32">
        <v>0</v>
      </c>
      <c r="IQ32">
        <v>100</v>
      </c>
      <c r="IR32">
        <v>100</v>
      </c>
      <c r="IS32">
        <v>-22.356</v>
      </c>
      <c r="IT32">
        <v>-4.0292</v>
      </c>
      <c r="IU32">
        <v>-16.20539750299507</v>
      </c>
      <c r="IV32">
        <v>-0.02477319321892663</v>
      </c>
      <c r="IW32">
        <v>7.220195862635366E-06</v>
      </c>
      <c r="IX32">
        <v>-1.200035831751892E-09</v>
      </c>
      <c r="IY32">
        <v>-1.687842308663072</v>
      </c>
      <c r="IZ32">
        <v>-0.1467083373758089</v>
      </c>
      <c r="JA32">
        <v>0.003522864546959643</v>
      </c>
      <c r="JB32">
        <v>-3.696506598922489E-05</v>
      </c>
      <c r="JC32">
        <v>4</v>
      </c>
      <c r="JD32">
        <v>1987</v>
      </c>
      <c r="JE32">
        <v>1</v>
      </c>
      <c r="JF32">
        <v>38</v>
      </c>
      <c r="JG32">
        <v>28.4</v>
      </c>
      <c r="JH32">
        <v>28.5</v>
      </c>
      <c r="JI32">
        <v>0.725098</v>
      </c>
      <c r="JJ32">
        <v>2.68066</v>
      </c>
      <c r="JK32">
        <v>1.49658</v>
      </c>
      <c r="JL32">
        <v>2.3938</v>
      </c>
      <c r="JM32">
        <v>1.54907</v>
      </c>
      <c r="JN32">
        <v>2.47314</v>
      </c>
      <c r="JO32">
        <v>42.0593</v>
      </c>
      <c r="JP32">
        <v>15.6556</v>
      </c>
      <c r="JQ32">
        <v>18</v>
      </c>
      <c r="JR32">
        <v>503.655</v>
      </c>
      <c r="JS32">
        <v>399.051</v>
      </c>
      <c r="JT32">
        <v>26.0687</v>
      </c>
      <c r="JU32">
        <v>43.429</v>
      </c>
      <c r="JV32">
        <v>30.002</v>
      </c>
      <c r="JW32">
        <v>42.8322</v>
      </c>
      <c r="JX32">
        <v>42.6177</v>
      </c>
      <c r="JY32">
        <v>14.6137</v>
      </c>
      <c r="JZ32">
        <v>0</v>
      </c>
      <c r="KA32">
        <v>44.5335</v>
      </c>
      <c r="KB32">
        <v>21.3223</v>
      </c>
      <c r="KC32">
        <v>198.546</v>
      </c>
      <c r="KD32">
        <v>30.0012</v>
      </c>
      <c r="KE32">
        <v>98.5716</v>
      </c>
      <c r="KF32">
        <v>92.0496</v>
      </c>
    </row>
    <row r="33" spans="1:292">
      <c r="A33">
        <v>15</v>
      </c>
      <c r="B33">
        <v>1694358579</v>
      </c>
      <c r="C33">
        <v>70</v>
      </c>
      <c r="D33" t="s">
        <v>462</v>
      </c>
      <c r="E33" t="s">
        <v>463</v>
      </c>
      <c r="F33">
        <v>5</v>
      </c>
      <c r="G33" t="s">
        <v>428</v>
      </c>
      <c r="H33">
        <v>1694358571.214286</v>
      </c>
      <c r="I33">
        <f>(J33)/1000</f>
        <v>0</v>
      </c>
      <c r="J33">
        <f>IF(DO33, AM33, AG33)</f>
        <v>0</v>
      </c>
      <c r="K33">
        <f>IF(DO33, AH33, AF33)</f>
        <v>0</v>
      </c>
      <c r="L33">
        <f>DQ33 - IF(AT33&gt;1, K33*DK33*100.0/(AV33*EE33), 0)</f>
        <v>0</v>
      </c>
      <c r="M33">
        <f>((S33-I33/2)*L33-K33)/(S33+I33/2)</f>
        <v>0</v>
      </c>
      <c r="N33">
        <f>M33*(DX33+DY33)/1000.0</f>
        <v>0</v>
      </c>
      <c r="O33">
        <f>(DQ33 - IF(AT33&gt;1, K33*DK33*100.0/(AV33*EE33), 0))*(DX33+DY33)/1000.0</f>
        <v>0</v>
      </c>
      <c r="P33">
        <f>2.0/((1/R33-1/Q33)+SIGN(R33)*SQRT((1/R33-1/Q33)*(1/R33-1/Q33) + 4*DL33/((DL33+1)*(DL33+1))*(2*1/R33*1/Q33-1/Q33*1/Q33)))</f>
        <v>0</v>
      </c>
      <c r="Q33">
        <f>IF(LEFT(DM33,1)&lt;&gt;"0",IF(LEFT(DM33,1)="1",3.0,DN33),$D$5+$E$5*(EE33*DX33/($K$5*1000))+$F$5*(EE33*DX33/($K$5*1000))*MAX(MIN(DK33,$J$5),$I$5)*MAX(MIN(DK33,$J$5),$I$5)+$G$5*MAX(MIN(DK33,$J$5),$I$5)*(EE33*DX33/($K$5*1000))+$H$5*(EE33*DX33/($K$5*1000))*(EE33*DX33/($K$5*1000)))</f>
        <v>0</v>
      </c>
      <c r="R33">
        <f>I33*(1000-(1000*0.61365*exp(17.502*V33/(240.97+V33))/(DX33+DY33)+DS33)/2)/(1000*0.61365*exp(17.502*V33/(240.97+V33))/(DX33+DY33)-DS33)</f>
        <v>0</v>
      </c>
      <c r="S33">
        <f>1/((DL33+1)/(P33/1.6)+1/(Q33/1.37)) + DL33/((DL33+1)/(P33/1.6) + DL33/(Q33/1.37))</f>
        <v>0</v>
      </c>
      <c r="T33">
        <f>(DG33*DJ33)</f>
        <v>0</v>
      </c>
      <c r="U33">
        <f>(DZ33+(T33+2*0.95*5.67E-8*(((DZ33+$B$9)+273)^4-(DZ33+273)^4)-44100*I33)/(1.84*29.3*Q33+8*0.95*5.67E-8*(DZ33+273)^3))</f>
        <v>0</v>
      </c>
      <c r="V33">
        <f>($C$9*EA33+$D$9*EB33+$E$9*U33)</f>
        <v>0</v>
      </c>
      <c r="W33">
        <f>0.61365*exp(17.502*V33/(240.97+V33))</f>
        <v>0</v>
      </c>
      <c r="X33">
        <f>(Y33/Z33*100)</f>
        <v>0</v>
      </c>
      <c r="Y33">
        <f>DS33*(DX33+DY33)/1000</f>
        <v>0</v>
      </c>
      <c r="Z33">
        <f>0.61365*exp(17.502*DZ33/(240.97+DZ33))</f>
        <v>0</v>
      </c>
      <c r="AA33">
        <f>(W33-DS33*(DX33+DY33)/1000)</f>
        <v>0</v>
      </c>
      <c r="AB33">
        <f>(-I33*44100)</f>
        <v>0</v>
      </c>
      <c r="AC33">
        <f>2*29.3*Q33*0.92*(DZ33-V33)</f>
        <v>0</v>
      </c>
      <c r="AD33">
        <f>2*0.95*5.67E-8*(((DZ33+$B$9)+273)^4-(V33+273)^4)</f>
        <v>0</v>
      </c>
      <c r="AE33">
        <f>T33+AD33+AB33+AC33</f>
        <v>0</v>
      </c>
      <c r="AF33">
        <f>DW33*AT33*(DR33-DQ33*(1000-AT33*DT33)/(1000-AT33*DS33))/(100*DK33)</f>
        <v>0</v>
      </c>
      <c r="AG33">
        <f>1000*DW33*AT33*(DS33-DT33)/(100*DK33*(1000-AT33*DS33))</f>
        <v>0</v>
      </c>
      <c r="AH33">
        <f>(AI33 - AJ33 - DX33*1E3/(8.314*(DZ33+273.15)) * AL33/DW33 * AK33) * DW33/(100*DK33) * (1000 - DT33)/1000</f>
        <v>0</v>
      </c>
      <c r="AI33">
        <v>225.7464544763293</v>
      </c>
      <c r="AJ33">
        <v>238.4760727272727</v>
      </c>
      <c r="AK33">
        <v>-3.307007190489248</v>
      </c>
      <c r="AL33">
        <v>65.94015128555453</v>
      </c>
      <c r="AM33">
        <f>(AO33 - AN33 + DX33*1E3/(8.314*(DZ33+273.15)) * AQ33/DW33 * AP33) * DW33/(100*DK33) * 1000/(1000 - AO33)</f>
        <v>0</v>
      </c>
      <c r="AN33">
        <v>28.57770523732501</v>
      </c>
      <c r="AO33">
        <v>29.21852666666665</v>
      </c>
      <c r="AP33">
        <v>0.0008527646426775759</v>
      </c>
      <c r="AQ33">
        <v>102.8695289206826</v>
      </c>
      <c r="AR33">
        <v>0</v>
      </c>
      <c r="AS33">
        <v>0</v>
      </c>
      <c r="AT33">
        <f>IF(AR33*$H$15&gt;=AV33,1.0,(AV33/(AV33-AR33*$H$15)))</f>
        <v>0</v>
      </c>
      <c r="AU33">
        <f>(AT33-1)*100</f>
        <v>0</v>
      </c>
      <c r="AV33">
        <f>MAX(0,($B$15+$C$15*EE33)/(1+$D$15*EE33)*DX33/(DZ33+273)*$E$15)</f>
        <v>0</v>
      </c>
      <c r="AW33" t="s">
        <v>429</v>
      </c>
      <c r="AX33" t="s">
        <v>429</v>
      </c>
      <c r="AY33">
        <v>0</v>
      </c>
      <c r="AZ33">
        <v>0</v>
      </c>
      <c r="BA33">
        <f>1-AY33/AZ33</f>
        <v>0</v>
      </c>
      <c r="BB33">
        <v>0</v>
      </c>
      <c r="BC33" t="s">
        <v>429</v>
      </c>
      <c r="BD33" t="s">
        <v>429</v>
      </c>
      <c r="BE33">
        <v>0</v>
      </c>
      <c r="BF33">
        <v>0</v>
      </c>
      <c r="BG33">
        <f>1-BE33/BF33</f>
        <v>0</v>
      </c>
      <c r="BH33">
        <v>0.5</v>
      </c>
      <c r="BI33">
        <f>DH33</f>
        <v>0</v>
      </c>
      <c r="BJ33">
        <f>K33</f>
        <v>0</v>
      </c>
      <c r="BK33">
        <f>BG33*BH33*BI33</f>
        <v>0</v>
      </c>
      <c r="BL33">
        <f>(BJ33-BB33)/BI33</f>
        <v>0</v>
      </c>
      <c r="BM33">
        <f>(AZ33-BF33)/BF33</f>
        <v>0</v>
      </c>
      <c r="BN33">
        <f>AY33/(BA33+AY33/BF33)</f>
        <v>0</v>
      </c>
      <c r="BO33" t="s">
        <v>429</v>
      </c>
      <c r="BP33">
        <v>0</v>
      </c>
      <c r="BQ33">
        <f>IF(BP33&lt;&gt;0, BP33, BN33)</f>
        <v>0</v>
      </c>
      <c r="BR33">
        <f>1-BQ33/BF33</f>
        <v>0</v>
      </c>
      <c r="BS33">
        <f>(BF33-BE33)/(BF33-BQ33)</f>
        <v>0</v>
      </c>
      <c r="BT33">
        <f>(AZ33-BF33)/(AZ33-BQ33)</f>
        <v>0</v>
      </c>
      <c r="BU33">
        <f>(BF33-BE33)/(BF33-AY33)</f>
        <v>0</v>
      </c>
      <c r="BV33">
        <f>(AZ33-BF33)/(AZ33-AY33)</f>
        <v>0</v>
      </c>
      <c r="BW33">
        <f>(BS33*BQ33/BE33)</f>
        <v>0</v>
      </c>
      <c r="BX33">
        <f>(1-BW33)</f>
        <v>0</v>
      </c>
      <c r="DG33">
        <f>$B$13*EF33+$C$13*EG33+$F$13*ER33*(1-EU33)</f>
        <v>0</v>
      </c>
      <c r="DH33">
        <f>DG33*DI33</f>
        <v>0</v>
      </c>
      <c r="DI33">
        <f>($B$13*$D$11+$C$13*$D$11+$F$13*((FE33+EW33)/MAX(FE33+EW33+FF33, 0.1)*$I$11+FF33/MAX(FE33+EW33+FF33, 0.1)*$J$11))/($B$13+$C$13+$F$13)</f>
        <v>0</v>
      </c>
      <c r="DJ33">
        <f>($B$13*$K$11+$C$13*$K$11+$F$13*((FE33+EW33)/MAX(FE33+EW33+FF33, 0.1)*$P$11+FF33/MAX(FE33+EW33+FF33, 0.1)*$Q$11))/($B$13+$C$13+$F$13)</f>
        <v>0</v>
      </c>
      <c r="DK33">
        <v>1.1</v>
      </c>
      <c r="DL33">
        <v>0.5</v>
      </c>
      <c r="DM33" t="s">
        <v>430</v>
      </c>
      <c r="DN33">
        <v>2</v>
      </c>
      <c r="DO33" t="b">
        <v>1</v>
      </c>
      <c r="DP33">
        <v>1694358571.214286</v>
      </c>
      <c r="DQ33">
        <v>255.1452142857143</v>
      </c>
      <c r="DR33">
        <v>235.3438928571429</v>
      </c>
      <c r="DS33">
        <v>29.18489642857142</v>
      </c>
      <c r="DT33">
        <v>28.54912857142857</v>
      </c>
      <c r="DU33">
        <v>277.6977142857143</v>
      </c>
      <c r="DV33">
        <v>33.21360714285714</v>
      </c>
      <c r="DW33">
        <v>500.0256428571429</v>
      </c>
      <c r="DX33">
        <v>84.56831785714284</v>
      </c>
      <c r="DY33">
        <v>0.09998131428571429</v>
      </c>
      <c r="DZ33">
        <v>32.65659285714285</v>
      </c>
      <c r="EA33">
        <v>33.96156785714286</v>
      </c>
      <c r="EB33">
        <v>999.9000000000002</v>
      </c>
      <c r="EC33">
        <v>0</v>
      </c>
      <c r="ED33">
        <v>0</v>
      </c>
      <c r="EE33">
        <v>10006.06428571428</v>
      </c>
      <c r="EF33">
        <v>0</v>
      </c>
      <c r="EG33">
        <v>1411.800714285715</v>
      </c>
      <c r="EH33">
        <v>19.80136428571429</v>
      </c>
      <c r="EI33">
        <v>262.8151785714285</v>
      </c>
      <c r="EJ33">
        <v>242.2598928571429</v>
      </c>
      <c r="EK33">
        <v>0.6357761428571428</v>
      </c>
      <c r="EL33">
        <v>235.3438928571429</v>
      </c>
      <c r="EM33">
        <v>28.54912857142857</v>
      </c>
      <c r="EN33">
        <v>2.468118214285714</v>
      </c>
      <c r="EO33">
        <v>2.414349642857143</v>
      </c>
      <c r="EP33">
        <v>20.81775714285714</v>
      </c>
      <c r="EQ33">
        <v>20.46035</v>
      </c>
      <c r="ER33">
        <v>1999.982857142857</v>
      </c>
      <c r="ES33">
        <v>0.9799955357142854</v>
      </c>
      <c r="ET33">
        <v>0.02000486071428571</v>
      </c>
      <c r="EU33">
        <v>0</v>
      </c>
      <c r="EV33">
        <v>38.53457142857143</v>
      </c>
      <c r="EW33">
        <v>5.00078</v>
      </c>
      <c r="EX33">
        <v>3203.550357142857</v>
      </c>
      <c r="EY33">
        <v>16379.46785714286</v>
      </c>
      <c r="EZ33">
        <v>51.12925</v>
      </c>
      <c r="FA33">
        <v>52.44599999999998</v>
      </c>
      <c r="FB33">
        <v>51.48199999999999</v>
      </c>
      <c r="FC33">
        <v>51.63603571428571</v>
      </c>
      <c r="FD33">
        <v>51.51974999999999</v>
      </c>
      <c r="FE33">
        <v>1955.072857142857</v>
      </c>
      <c r="FF33">
        <v>39.91</v>
      </c>
      <c r="FG33">
        <v>0</v>
      </c>
      <c r="FH33">
        <v>1694358578.6</v>
      </c>
      <c r="FI33">
        <v>0</v>
      </c>
      <c r="FJ33">
        <v>38.495004</v>
      </c>
      <c r="FK33">
        <v>0.5514615352270835</v>
      </c>
      <c r="FL33">
        <v>-982.521539648814</v>
      </c>
      <c r="FM33">
        <v>3195.504800000001</v>
      </c>
      <c r="FN33">
        <v>15</v>
      </c>
      <c r="FO33">
        <v>1694356869.6</v>
      </c>
      <c r="FP33" t="s">
        <v>431</v>
      </c>
      <c r="FQ33">
        <v>1694356869.6</v>
      </c>
      <c r="FR33">
        <v>1694356865.6</v>
      </c>
      <c r="FS33">
        <v>1</v>
      </c>
      <c r="FT33">
        <v>-0.3</v>
      </c>
      <c r="FU33">
        <v>-0.068</v>
      </c>
      <c r="FV33">
        <v>-25.922</v>
      </c>
      <c r="FW33">
        <v>-3.813</v>
      </c>
      <c r="FX33">
        <v>420</v>
      </c>
      <c r="FY33">
        <v>23</v>
      </c>
      <c r="FZ33">
        <v>0.43</v>
      </c>
      <c r="GA33">
        <v>0.2</v>
      </c>
      <c r="GB33">
        <v>19.78985853658537</v>
      </c>
      <c r="GC33">
        <v>-0.4681860627177968</v>
      </c>
      <c r="GD33">
        <v>0.1319924480020192</v>
      </c>
      <c r="GE33">
        <v>0</v>
      </c>
      <c r="GF33">
        <v>0.6369289268292683</v>
      </c>
      <c r="GG33">
        <v>-0.01105565853658521</v>
      </c>
      <c r="GH33">
        <v>0.01544998026897506</v>
      </c>
      <c r="GI33">
        <v>1</v>
      </c>
      <c r="GJ33">
        <v>1</v>
      </c>
      <c r="GK33">
        <v>2</v>
      </c>
      <c r="GL33" t="s">
        <v>432</v>
      </c>
      <c r="GM33">
        <v>3.10687</v>
      </c>
      <c r="GN33">
        <v>2.75812</v>
      </c>
      <c r="GO33">
        <v>0.0528532</v>
      </c>
      <c r="GP33">
        <v>0.0452436</v>
      </c>
      <c r="GQ33">
        <v>0.123893</v>
      </c>
      <c r="GR33">
        <v>0.112129</v>
      </c>
      <c r="GS33">
        <v>23861.9</v>
      </c>
      <c r="GT33">
        <v>22647.6</v>
      </c>
      <c r="GU33">
        <v>25779.2</v>
      </c>
      <c r="GV33">
        <v>24096.5</v>
      </c>
      <c r="GW33">
        <v>36319.6</v>
      </c>
      <c r="GX33">
        <v>31355</v>
      </c>
      <c r="GY33">
        <v>45119.6</v>
      </c>
      <c r="GZ33">
        <v>38195.9</v>
      </c>
      <c r="HA33">
        <v>1.7507</v>
      </c>
      <c r="HB33">
        <v>1.57367</v>
      </c>
      <c r="HC33">
        <v>-0.12596</v>
      </c>
      <c r="HD33">
        <v>0</v>
      </c>
      <c r="HE33">
        <v>35.994</v>
      </c>
      <c r="HF33">
        <v>999.9</v>
      </c>
      <c r="HG33">
        <v>42.5</v>
      </c>
      <c r="HH33">
        <v>38.7</v>
      </c>
      <c r="HI33">
        <v>34.7481</v>
      </c>
      <c r="HJ33">
        <v>61.2467</v>
      </c>
      <c r="HK33">
        <v>24.6554</v>
      </c>
      <c r="HL33">
        <v>1</v>
      </c>
      <c r="HM33">
        <v>1.44917</v>
      </c>
      <c r="HN33">
        <v>9.28105</v>
      </c>
      <c r="HO33">
        <v>20.0576</v>
      </c>
      <c r="HP33">
        <v>5.20666</v>
      </c>
      <c r="HQ33">
        <v>11.992</v>
      </c>
      <c r="HR33">
        <v>4.9608</v>
      </c>
      <c r="HS33">
        <v>3.27445</v>
      </c>
      <c r="HT33">
        <v>9999</v>
      </c>
      <c r="HU33">
        <v>9999</v>
      </c>
      <c r="HV33">
        <v>9999</v>
      </c>
      <c r="HW33">
        <v>154.8</v>
      </c>
      <c r="HX33">
        <v>1.86386</v>
      </c>
      <c r="HY33">
        <v>1.86005</v>
      </c>
      <c r="HZ33">
        <v>1.8584</v>
      </c>
      <c r="IA33">
        <v>1.85974</v>
      </c>
      <c r="IB33">
        <v>1.85975</v>
      </c>
      <c r="IC33">
        <v>1.85835</v>
      </c>
      <c r="ID33">
        <v>1.85745</v>
      </c>
      <c r="IE33">
        <v>1.85228</v>
      </c>
      <c r="IF33">
        <v>0</v>
      </c>
      <c r="IG33">
        <v>0</v>
      </c>
      <c r="IH33">
        <v>0</v>
      </c>
      <c r="II33">
        <v>0</v>
      </c>
      <c r="IJ33" t="s">
        <v>433</v>
      </c>
      <c r="IK33" t="s">
        <v>434</v>
      </c>
      <c r="IL33" t="s">
        <v>435</v>
      </c>
      <c r="IM33" t="s">
        <v>435</v>
      </c>
      <c r="IN33" t="s">
        <v>435</v>
      </c>
      <c r="IO33" t="s">
        <v>435</v>
      </c>
      <c r="IP33">
        <v>0</v>
      </c>
      <c r="IQ33">
        <v>100</v>
      </c>
      <c r="IR33">
        <v>100</v>
      </c>
      <c r="IS33">
        <v>-22.006</v>
      </c>
      <c r="IT33">
        <v>-4.0301</v>
      </c>
      <c r="IU33">
        <v>-16.20539750299507</v>
      </c>
      <c r="IV33">
        <v>-0.02477319321892663</v>
      </c>
      <c r="IW33">
        <v>7.220195862635366E-06</v>
      </c>
      <c r="IX33">
        <v>-1.200035831751892E-09</v>
      </c>
      <c r="IY33">
        <v>-1.687842308663072</v>
      </c>
      <c r="IZ33">
        <v>-0.1467083373758089</v>
      </c>
      <c r="JA33">
        <v>0.003522864546959643</v>
      </c>
      <c r="JB33">
        <v>-3.696506598922489E-05</v>
      </c>
      <c r="JC33">
        <v>4</v>
      </c>
      <c r="JD33">
        <v>1987</v>
      </c>
      <c r="JE33">
        <v>1</v>
      </c>
      <c r="JF33">
        <v>38</v>
      </c>
      <c r="JG33">
        <v>28.5</v>
      </c>
      <c r="JH33">
        <v>28.6</v>
      </c>
      <c r="JI33">
        <v>0.686035</v>
      </c>
      <c r="JJ33">
        <v>2.68555</v>
      </c>
      <c r="JK33">
        <v>1.49658</v>
      </c>
      <c r="JL33">
        <v>2.3938</v>
      </c>
      <c r="JM33">
        <v>1.54907</v>
      </c>
      <c r="JN33">
        <v>2.48779</v>
      </c>
      <c r="JO33">
        <v>42.0593</v>
      </c>
      <c r="JP33">
        <v>15.6556</v>
      </c>
      <c r="JQ33">
        <v>18</v>
      </c>
      <c r="JR33">
        <v>503.555</v>
      </c>
      <c r="JS33">
        <v>399.111</v>
      </c>
      <c r="JT33">
        <v>26.0707</v>
      </c>
      <c r="JU33">
        <v>43.4479</v>
      </c>
      <c r="JV33">
        <v>30.0019</v>
      </c>
      <c r="JW33">
        <v>42.8525</v>
      </c>
      <c r="JX33">
        <v>42.6379</v>
      </c>
      <c r="JY33">
        <v>13.8223</v>
      </c>
      <c r="JZ33">
        <v>0</v>
      </c>
      <c r="KA33">
        <v>44.5335</v>
      </c>
      <c r="KB33">
        <v>21.3314</v>
      </c>
      <c r="KC33">
        <v>185.189</v>
      </c>
      <c r="KD33">
        <v>29.9871</v>
      </c>
      <c r="KE33">
        <v>98.568</v>
      </c>
      <c r="KF33">
        <v>92.04640000000001</v>
      </c>
    </row>
    <row r="34" spans="1:292">
      <c r="A34">
        <v>16</v>
      </c>
      <c r="B34">
        <v>1694358584</v>
      </c>
      <c r="C34">
        <v>75</v>
      </c>
      <c r="D34" t="s">
        <v>464</v>
      </c>
      <c r="E34" t="s">
        <v>465</v>
      </c>
      <c r="F34">
        <v>5</v>
      </c>
      <c r="G34" t="s">
        <v>428</v>
      </c>
      <c r="H34">
        <v>1694358576.5</v>
      </c>
      <c r="I34">
        <f>(J34)/1000</f>
        <v>0</v>
      </c>
      <c r="J34">
        <f>IF(DO34, AM34, AG34)</f>
        <v>0</v>
      </c>
      <c r="K34">
        <f>IF(DO34, AH34, AF34)</f>
        <v>0</v>
      </c>
      <c r="L34">
        <f>DQ34 - IF(AT34&gt;1, K34*DK34*100.0/(AV34*EE34), 0)</f>
        <v>0</v>
      </c>
      <c r="M34">
        <f>((S34-I34/2)*L34-K34)/(S34+I34/2)</f>
        <v>0</v>
      </c>
      <c r="N34">
        <f>M34*(DX34+DY34)/1000.0</f>
        <v>0</v>
      </c>
      <c r="O34">
        <f>(DQ34 - IF(AT34&gt;1, K34*DK34*100.0/(AV34*EE34), 0))*(DX34+DY34)/1000.0</f>
        <v>0</v>
      </c>
      <c r="P34">
        <f>2.0/((1/R34-1/Q34)+SIGN(R34)*SQRT((1/R34-1/Q34)*(1/R34-1/Q34) + 4*DL34/((DL34+1)*(DL34+1))*(2*1/R34*1/Q34-1/Q34*1/Q34)))</f>
        <v>0</v>
      </c>
      <c r="Q34">
        <f>IF(LEFT(DM34,1)&lt;&gt;"0",IF(LEFT(DM34,1)="1",3.0,DN34),$D$5+$E$5*(EE34*DX34/($K$5*1000))+$F$5*(EE34*DX34/($K$5*1000))*MAX(MIN(DK34,$J$5),$I$5)*MAX(MIN(DK34,$J$5),$I$5)+$G$5*MAX(MIN(DK34,$J$5),$I$5)*(EE34*DX34/($K$5*1000))+$H$5*(EE34*DX34/($K$5*1000))*(EE34*DX34/($K$5*1000)))</f>
        <v>0</v>
      </c>
      <c r="R34">
        <f>I34*(1000-(1000*0.61365*exp(17.502*V34/(240.97+V34))/(DX34+DY34)+DS34)/2)/(1000*0.61365*exp(17.502*V34/(240.97+V34))/(DX34+DY34)-DS34)</f>
        <v>0</v>
      </c>
      <c r="S34">
        <f>1/((DL34+1)/(P34/1.6)+1/(Q34/1.37)) + DL34/((DL34+1)/(P34/1.6) + DL34/(Q34/1.37))</f>
        <v>0</v>
      </c>
      <c r="T34">
        <f>(DG34*DJ34)</f>
        <v>0</v>
      </c>
      <c r="U34">
        <f>(DZ34+(T34+2*0.95*5.67E-8*(((DZ34+$B$9)+273)^4-(DZ34+273)^4)-44100*I34)/(1.84*29.3*Q34+8*0.95*5.67E-8*(DZ34+273)^3))</f>
        <v>0</v>
      </c>
      <c r="V34">
        <f>($C$9*EA34+$D$9*EB34+$E$9*U34)</f>
        <v>0</v>
      </c>
      <c r="W34">
        <f>0.61365*exp(17.502*V34/(240.97+V34))</f>
        <v>0</v>
      </c>
      <c r="X34">
        <f>(Y34/Z34*100)</f>
        <v>0</v>
      </c>
      <c r="Y34">
        <f>DS34*(DX34+DY34)/1000</f>
        <v>0</v>
      </c>
      <c r="Z34">
        <f>0.61365*exp(17.502*DZ34/(240.97+DZ34))</f>
        <v>0</v>
      </c>
      <c r="AA34">
        <f>(W34-DS34*(DX34+DY34)/1000)</f>
        <v>0</v>
      </c>
      <c r="AB34">
        <f>(-I34*44100)</f>
        <v>0</v>
      </c>
      <c r="AC34">
        <f>2*29.3*Q34*0.92*(DZ34-V34)</f>
        <v>0</v>
      </c>
      <c r="AD34">
        <f>2*0.95*5.67E-8*(((DZ34+$B$9)+273)^4-(V34+273)^4)</f>
        <v>0</v>
      </c>
      <c r="AE34">
        <f>T34+AD34+AB34+AC34</f>
        <v>0</v>
      </c>
      <c r="AF34">
        <f>DW34*AT34*(DR34-DQ34*(1000-AT34*DT34)/(1000-AT34*DS34))/(100*DK34)</f>
        <v>0</v>
      </c>
      <c r="AG34">
        <f>1000*DW34*AT34*(DS34-DT34)/(100*DK34*(1000-AT34*DS34))</f>
        <v>0</v>
      </c>
      <c r="AH34">
        <f>(AI34 - AJ34 - DX34*1E3/(8.314*(DZ34+273.15)) * AL34/DW34 * AK34) * DW34/(100*DK34) * (1000 - DT34)/1000</f>
        <v>0</v>
      </c>
      <c r="AI34">
        <v>208.733781335991</v>
      </c>
      <c r="AJ34">
        <v>221.6469999999998</v>
      </c>
      <c r="AK34">
        <v>-3.36922832157175</v>
      </c>
      <c r="AL34">
        <v>65.94015128555453</v>
      </c>
      <c r="AM34">
        <f>(AO34 - AN34 + DX34*1E3/(8.314*(DZ34+273.15)) * AQ34/DW34 * AP34) * DW34/(100*DK34) * 1000/(1000 - AO34)</f>
        <v>0</v>
      </c>
      <c r="AN34">
        <v>28.5916409343469</v>
      </c>
      <c r="AO34">
        <v>29.24492909090909</v>
      </c>
      <c r="AP34">
        <v>0.007732314127887246</v>
      </c>
      <c r="AQ34">
        <v>102.8695289206826</v>
      </c>
      <c r="AR34">
        <v>0</v>
      </c>
      <c r="AS34">
        <v>0</v>
      </c>
      <c r="AT34">
        <f>IF(AR34*$H$15&gt;=AV34,1.0,(AV34/(AV34-AR34*$H$15)))</f>
        <v>0</v>
      </c>
      <c r="AU34">
        <f>(AT34-1)*100</f>
        <v>0</v>
      </c>
      <c r="AV34">
        <f>MAX(0,($B$15+$C$15*EE34)/(1+$D$15*EE34)*DX34/(DZ34+273)*$E$15)</f>
        <v>0</v>
      </c>
      <c r="AW34" t="s">
        <v>429</v>
      </c>
      <c r="AX34" t="s">
        <v>429</v>
      </c>
      <c r="AY34">
        <v>0</v>
      </c>
      <c r="AZ34">
        <v>0</v>
      </c>
      <c r="BA34">
        <f>1-AY34/AZ34</f>
        <v>0</v>
      </c>
      <c r="BB34">
        <v>0</v>
      </c>
      <c r="BC34" t="s">
        <v>429</v>
      </c>
      <c r="BD34" t="s">
        <v>429</v>
      </c>
      <c r="BE34">
        <v>0</v>
      </c>
      <c r="BF34">
        <v>0</v>
      </c>
      <c r="BG34">
        <f>1-BE34/BF34</f>
        <v>0</v>
      </c>
      <c r="BH34">
        <v>0.5</v>
      </c>
      <c r="BI34">
        <f>DH34</f>
        <v>0</v>
      </c>
      <c r="BJ34">
        <f>K34</f>
        <v>0</v>
      </c>
      <c r="BK34">
        <f>BG34*BH34*BI34</f>
        <v>0</v>
      </c>
      <c r="BL34">
        <f>(BJ34-BB34)/BI34</f>
        <v>0</v>
      </c>
      <c r="BM34">
        <f>(AZ34-BF34)/BF34</f>
        <v>0</v>
      </c>
      <c r="BN34">
        <f>AY34/(BA34+AY34/BF34)</f>
        <v>0</v>
      </c>
      <c r="BO34" t="s">
        <v>429</v>
      </c>
      <c r="BP34">
        <v>0</v>
      </c>
      <c r="BQ34">
        <f>IF(BP34&lt;&gt;0, BP34, BN34)</f>
        <v>0</v>
      </c>
      <c r="BR34">
        <f>1-BQ34/BF34</f>
        <v>0</v>
      </c>
      <c r="BS34">
        <f>(BF34-BE34)/(BF34-BQ34)</f>
        <v>0</v>
      </c>
      <c r="BT34">
        <f>(AZ34-BF34)/(AZ34-BQ34)</f>
        <v>0</v>
      </c>
      <c r="BU34">
        <f>(BF34-BE34)/(BF34-AY34)</f>
        <v>0</v>
      </c>
      <c r="BV34">
        <f>(AZ34-BF34)/(AZ34-AY34)</f>
        <v>0</v>
      </c>
      <c r="BW34">
        <f>(BS34*BQ34/BE34)</f>
        <v>0</v>
      </c>
      <c r="BX34">
        <f>(1-BW34)</f>
        <v>0</v>
      </c>
      <c r="DG34">
        <f>$B$13*EF34+$C$13*EG34+$F$13*ER34*(1-EU34)</f>
        <v>0</v>
      </c>
      <c r="DH34">
        <f>DG34*DI34</f>
        <v>0</v>
      </c>
      <c r="DI34">
        <f>($B$13*$D$11+$C$13*$D$11+$F$13*((FE34+EW34)/MAX(FE34+EW34+FF34, 0.1)*$I$11+FF34/MAX(FE34+EW34+FF34, 0.1)*$J$11))/($B$13+$C$13+$F$13)</f>
        <v>0</v>
      </c>
      <c r="DJ34">
        <f>($B$13*$K$11+$C$13*$K$11+$F$13*((FE34+EW34)/MAX(FE34+EW34+FF34, 0.1)*$P$11+FF34/MAX(FE34+EW34+FF34, 0.1)*$Q$11))/($B$13+$C$13+$F$13)</f>
        <v>0</v>
      </c>
      <c r="DK34">
        <v>1.1</v>
      </c>
      <c r="DL34">
        <v>0.5</v>
      </c>
      <c r="DM34" t="s">
        <v>430</v>
      </c>
      <c r="DN34">
        <v>2</v>
      </c>
      <c r="DO34" t="b">
        <v>1</v>
      </c>
      <c r="DP34">
        <v>1694358576.5</v>
      </c>
      <c r="DQ34">
        <v>237.9234814814815</v>
      </c>
      <c r="DR34">
        <v>218.1342592592593</v>
      </c>
      <c r="DS34">
        <v>29.21157037037037</v>
      </c>
      <c r="DT34">
        <v>28.57017407407407</v>
      </c>
      <c r="DU34">
        <v>260.104074074074</v>
      </c>
      <c r="DV34">
        <v>33.24125925925926</v>
      </c>
      <c r="DW34">
        <v>500.0291851851852</v>
      </c>
      <c r="DX34">
        <v>84.56885555555556</v>
      </c>
      <c r="DY34">
        <v>0.100048837037037</v>
      </c>
      <c r="DZ34">
        <v>32.65991851851852</v>
      </c>
      <c r="EA34">
        <v>33.95945555555556</v>
      </c>
      <c r="EB34">
        <v>999.9000000000001</v>
      </c>
      <c r="EC34">
        <v>0</v>
      </c>
      <c r="ED34">
        <v>0</v>
      </c>
      <c r="EE34">
        <v>9994.947037037038</v>
      </c>
      <c r="EF34">
        <v>0</v>
      </c>
      <c r="EG34">
        <v>1330.695185185185</v>
      </c>
      <c r="EH34">
        <v>19.78931481481482</v>
      </c>
      <c r="EI34">
        <v>245.0824814814815</v>
      </c>
      <c r="EJ34">
        <v>224.5494444444444</v>
      </c>
      <c r="EK34">
        <v>0.6414045555555555</v>
      </c>
      <c r="EL34">
        <v>218.1342592592593</v>
      </c>
      <c r="EM34">
        <v>28.57017407407407</v>
      </c>
      <c r="EN34">
        <v>2.47039</v>
      </c>
      <c r="EO34">
        <v>2.416145185185185</v>
      </c>
      <c r="EP34">
        <v>20.83271481481481</v>
      </c>
      <c r="EQ34">
        <v>20.4724</v>
      </c>
      <c r="ER34">
        <v>1999.99962962963</v>
      </c>
      <c r="ES34">
        <v>0.9799958888888887</v>
      </c>
      <c r="ET34">
        <v>0.0200045074074074</v>
      </c>
      <c r="EU34">
        <v>0</v>
      </c>
      <c r="EV34">
        <v>38.66864074074074</v>
      </c>
      <c r="EW34">
        <v>5.00078</v>
      </c>
      <c r="EX34">
        <v>3116.187407407407</v>
      </c>
      <c r="EY34">
        <v>16379.6037037037</v>
      </c>
      <c r="EZ34">
        <v>51.14099999999999</v>
      </c>
      <c r="FA34">
        <v>52.45566666666667</v>
      </c>
      <c r="FB34">
        <v>51.48592592592592</v>
      </c>
      <c r="FC34">
        <v>51.66418518518518</v>
      </c>
      <c r="FD34">
        <v>51.53903703703703</v>
      </c>
      <c r="FE34">
        <v>1955.08962962963</v>
      </c>
      <c r="FF34">
        <v>39.91</v>
      </c>
      <c r="FG34">
        <v>0</v>
      </c>
      <c r="FH34">
        <v>1694358584</v>
      </c>
      <c r="FI34">
        <v>0</v>
      </c>
      <c r="FJ34">
        <v>38.63206923076923</v>
      </c>
      <c r="FK34">
        <v>1.464464949465291</v>
      </c>
      <c r="FL34">
        <v>-820.6468362969927</v>
      </c>
      <c r="FM34">
        <v>3115.046923076923</v>
      </c>
      <c r="FN34">
        <v>15</v>
      </c>
      <c r="FO34">
        <v>1694356869.6</v>
      </c>
      <c r="FP34" t="s">
        <v>431</v>
      </c>
      <c r="FQ34">
        <v>1694356869.6</v>
      </c>
      <c r="FR34">
        <v>1694356865.6</v>
      </c>
      <c r="FS34">
        <v>1</v>
      </c>
      <c r="FT34">
        <v>-0.3</v>
      </c>
      <c r="FU34">
        <v>-0.068</v>
      </c>
      <c r="FV34">
        <v>-25.922</v>
      </c>
      <c r="FW34">
        <v>-3.813</v>
      </c>
      <c r="FX34">
        <v>420</v>
      </c>
      <c r="FY34">
        <v>23</v>
      </c>
      <c r="FZ34">
        <v>0.43</v>
      </c>
      <c r="GA34">
        <v>0.2</v>
      </c>
      <c r="GB34">
        <v>19.82429512195122</v>
      </c>
      <c r="GC34">
        <v>-0.2519895470383472</v>
      </c>
      <c r="GD34">
        <v>0.1385216298179607</v>
      </c>
      <c r="GE34">
        <v>0</v>
      </c>
      <c r="GF34">
        <v>0.6388703414634147</v>
      </c>
      <c r="GG34">
        <v>0.01831404878048918</v>
      </c>
      <c r="GH34">
        <v>0.01563316535463479</v>
      </c>
      <c r="GI34">
        <v>1</v>
      </c>
      <c r="GJ34">
        <v>1</v>
      </c>
      <c r="GK34">
        <v>2</v>
      </c>
      <c r="GL34" t="s">
        <v>432</v>
      </c>
      <c r="GM34">
        <v>3.10667</v>
      </c>
      <c r="GN34">
        <v>2.75787</v>
      </c>
      <c r="GO34">
        <v>0.0498546</v>
      </c>
      <c r="GP34">
        <v>0.0421238</v>
      </c>
      <c r="GQ34">
        <v>0.123947</v>
      </c>
      <c r="GR34">
        <v>0.112061</v>
      </c>
      <c r="GS34">
        <v>23936.3</v>
      </c>
      <c r="GT34">
        <v>22720.5</v>
      </c>
      <c r="GU34">
        <v>25778.3</v>
      </c>
      <c r="GV34">
        <v>24095.7</v>
      </c>
      <c r="GW34">
        <v>36315.9</v>
      </c>
      <c r="GX34">
        <v>31355.9</v>
      </c>
      <c r="GY34">
        <v>45118</v>
      </c>
      <c r="GZ34">
        <v>38194.5</v>
      </c>
      <c r="HA34">
        <v>1.75028</v>
      </c>
      <c r="HB34">
        <v>1.57327</v>
      </c>
      <c r="HC34">
        <v>-0.127107</v>
      </c>
      <c r="HD34">
        <v>0</v>
      </c>
      <c r="HE34">
        <v>35.9895</v>
      </c>
      <c r="HF34">
        <v>999.9</v>
      </c>
      <c r="HG34">
        <v>42.6</v>
      </c>
      <c r="HH34">
        <v>38.7</v>
      </c>
      <c r="HI34">
        <v>34.8283</v>
      </c>
      <c r="HJ34">
        <v>61.4367</v>
      </c>
      <c r="HK34">
        <v>24.6595</v>
      </c>
      <c r="HL34">
        <v>1</v>
      </c>
      <c r="HM34">
        <v>1.45112</v>
      </c>
      <c r="HN34">
        <v>9.28105</v>
      </c>
      <c r="HO34">
        <v>20.0574</v>
      </c>
      <c r="HP34">
        <v>5.20696</v>
      </c>
      <c r="HQ34">
        <v>11.992</v>
      </c>
      <c r="HR34">
        <v>4.9609</v>
      </c>
      <c r="HS34">
        <v>3.27423</v>
      </c>
      <c r="HT34">
        <v>9999</v>
      </c>
      <c r="HU34">
        <v>9999</v>
      </c>
      <c r="HV34">
        <v>9999</v>
      </c>
      <c r="HW34">
        <v>154.8</v>
      </c>
      <c r="HX34">
        <v>1.86387</v>
      </c>
      <c r="HY34">
        <v>1.86005</v>
      </c>
      <c r="HZ34">
        <v>1.85841</v>
      </c>
      <c r="IA34">
        <v>1.85974</v>
      </c>
      <c r="IB34">
        <v>1.85974</v>
      </c>
      <c r="IC34">
        <v>1.85837</v>
      </c>
      <c r="ID34">
        <v>1.85745</v>
      </c>
      <c r="IE34">
        <v>1.8523</v>
      </c>
      <c r="IF34">
        <v>0</v>
      </c>
      <c r="IG34">
        <v>0</v>
      </c>
      <c r="IH34">
        <v>0</v>
      </c>
      <c r="II34">
        <v>0</v>
      </c>
      <c r="IJ34" t="s">
        <v>433</v>
      </c>
      <c r="IK34" t="s">
        <v>434</v>
      </c>
      <c r="IL34" t="s">
        <v>435</v>
      </c>
      <c r="IM34" t="s">
        <v>435</v>
      </c>
      <c r="IN34" t="s">
        <v>435</v>
      </c>
      <c r="IO34" t="s">
        <v>435</v>
      </c>
      <c r="IP34">
        <v>0</v>
      </c>
      <c r="IQ34">
        <v>100</v>
      </c>
      <c r="IR34">
        <v>100</v>
      </c>
      <c r="IS34">
        <v>-21.647</v>
      </c>
      <c r="IT34">
        <v>-4.0309</v>
      </c>
      <c r="IU34">
        <v>-16.20539750299507</v>
      </c>
      <c r="IV34">
        <v>-0.02477319321892663</v>
      </c>
      <c r="IW34">
        <v>7.220195862635366E-06</v>
      </c>
      <c r="IX34">
        <v>-1.200035831751892E-09</v>
      </c>
      <c r="IY34">
        <v>-1.687842308663072</v>
      </c>
      <c r="IZ34">
        <v>-0.1467083373758089</v>
      </c>
      <c r="JA34">
        <v>0.003522864546959643</v>
      </c>
      <c r="JB34">
        <v>-3.696506598922489E-05</v>
      </c>
      <c r="JC34">
        <v>4</v>
      </c>
      <c r="JD34">
        <v>1987</v>
      </c>
      <c r="JE34">
        <v>1</v>
      </c>
      <c r="JF34">
        <v>38</v>
      </c>
      <c r="JG34">
        <v>28.6</v>
      </c>
      <c r="JH34">
        <v>28.6</v>
      </c>
      <c r="JI34">
        <v>0.643311</v>
      </c>
      <c r="JJ34">
        <v>2.69409</v>
      </c>
      <c r="JK34">
        <v>1.49658</v>
      </c>
      <c r="JL34">
        <v>2.3938</v>
      </c>
      <c r="JM34">
        <v>1.54907</v>
      </c>
      <c r="JN34">
        <v>2.44873</v>
      </c>
      <c r="JO34">
        <v>42.0593</v>
      </c>
      <c r="JP34">
        <v>15.6468</v>
      </c>
      <c r="JQ34">
        <v>18</v>
      </c>
      <c r="JR34">
        <v>503.399</v>
      </c>
      <c r="JS34">
        <v>398.964</v>
      </c>
      <c r="JT34">
        <v>26.0706</v>
      </c>
      <c r="JU34">
        <v>43.4666</v>
      </c>
      <c r="JV34">
        <v>30.0019</v>
      </c>
      <c r="JW34">
        <v>42.872</v>
      </c>
      <c r="JX34">
        <v>42.6565</v>
      </c>
      <c r="JY34">
        <v>12.9635</v>
      </c>
      <c r="JZ34">
        <v>0</v>
      </c>
      <c r="KA34">
        <v>44.9183</v>
      </c>
      <c r="KB34">
        <v>21.3491</v>
      </c>
      <c r="KC34">
        <v>165.15</v>
      </c>
      <c r="KD34">
        <v>29.9871</v>
      </c>
      <c r="KE34">
        <v>98.5645</v>
      </c>
      <c r="KF34">
        <v>92.0432</v>
      </c>
    </row>
    <row r="35" spans="1:292">
      <c r="A35">
        <v>17</v>
      </c>
      <c r="B35">
        <v>1694358589</v>
      </c>
      <c r="C35">
        <v>80</v>
      </c>
      <c r="D35" t="s">
        <v>466</v>
      </c>
      <c r="E35" t="s">
        <v>467</v>
      </c>
      <c r="F35">
        <v>5</v>
      </c>
      <c r="G35" t="s">
        <v>428</v>
      </c>
      <c r="H35">
        <v>1694358581.214286</v>
      </c>
      <c r="I35">
        <f>(J35)/1000</f>
        <v>0</v>
      </c>
      <c r="J35">
        <f>IF(DO35, AM35, AG35)</f>
        <v>0</v>
      </c>
      <c r="K35">
        <f>IF(DO35, AH35, AF35)</f>
        <v>0</v>
      </c>
      <c r="L35">
        <f>DQ35 - IF(AT35&gt;1, K35*DK35*100.0/(AV35*EE35), 0)</f>
        <v>0</v>
      </c>
      <c r="M35">
        <f>((S35-I35/2)*L35-K35)/(S35+I35/2)</f>
        <v>0</v>
      </c>
      <c r="N35">
        <f>M35*(DX35+DY35)/1000.0</f>
        <v>0</v>
      </c>
      <c r="O35">
        <f>(DQ35 - IF(AT35&gt;1, K35*DK35*100.0/(AV35*EE35), 0))*(DX35+DY35)/1000.0</f>
        <v>0</v>
      </c>
      <c r="P35">
        <f>2.0/((1/R35-1/Q35)+SIGN(R35)*SQRT((1/R35-1/Q35)*(1/R35-1/Q35) + 4*DL35/((DL35+1)*(DL35+1))*(2*1/R35*1/Q35-1/Q35*1/Q35)))</f>
        <v>0</v>
      </c>
      <c r="Q35">
        <f>IF(LEFT(DM35,1)&lt;&gt;"0",IF(LEFT(DM35,1)="1",3.0,DN35),$D$5+$E$5*(EE35*DX35/($K$5*1000))+$F$5*(EE35*DX35/($K$5*1000))*MAX(MIN(DK35,$J$5),$I$5)*MAX(MIN(DK35,$J$5),$I$5)+$G$5*MAX(MIN(DK35,$J$5),$I$5)*(EE35*DX35/($K$5*1000))+$H$5*(EE35*DX35/($K$5*1000))*(EE35*DX35/($K$5*1000)))</f>
        <v>0</v>
      </c>
      <c r="R35">
        <f>I35*(1000-(1000*0.61365*exp(17.502*V35/(240.97+V35))/(DX35+DY35)+DS35)/2)/(1000*0.61365*exp(17.502*V35/(240.97+V35))/(DX35+DY35)-DS35)</f>
        <v>0</v>
      </c>
      <c r="S35">
        <f>1/((DL35+1)/(P35/1.6)+1/(Q35/1.37)) + DL35/((DL35+1)/(P35/1.6) + DL35/(Q35/1.37))</f>
        <v>0</v>
      </c>
      <c r="T35">
        <f>(DG35*DJ35)</f>
        <v>0</v>
      </c>
      <c r="U35">
        <f>(DZ35+(T35+2*0.95*5.67E-8*(((DZ35+$B$9)+273)^4-(DZ35+273)^4)-44100*I35)/(1.84*29.3*Q35+8*0.95*5.67E-8*(DZ35+273)^3))</f>
        <v>0</v>
      </c>
      <c r="V35">
        <f>($C$9*EA35+$D$9*EB35+$E$9*U35)</f>
        <v>0</v>
      </c>
      <c r="W35">
        <f>0.61365*exp(17.502*V35/(240.97+V35))</f>
        <v>0</v>
      </c>
      <c r="X35">
        <f>(Y35/Z35*100)</f>
        <v>0</v>
      </c>
      <c r="Y35">
        <f>DS35*(DX35+DY35)/1000</f>
        <v>0</v>
      </c>
      <c r="Z35">
        <f>0.61365*exp(17.502*DZ35/(240.97+DZ35))</f>
        <v>0</v>
      </c>
      <c r="AA35">
        <f>(W35-DS35*(DX35+DY35)/1000)</f>
        <v>0</v>
      </c>
      <c r="AB35">
        <f>(-I35*44100)</f>
        <v>0</v>
      </c>
      <c r="AC35">
        <f>2*29.3*Q35*0.92*(DZ35-V35)</f>
        <v>0</v>
      </c>
      <c r="AD35">
        <f>2*0.95*5.67E-8*(((DZ35+$B$9)+273)^4-(V35+273)^4)</f>
        <v>0</v>
      </c>
      <c r="AE35">
        <f>T35+AD35+AB35+AC35</f>
        <v>0</v>
      </c>
      <c r="AF35">
        <f>DW35*AT35*(DR35-DQ35*(1000-AT35*DT35)/(1000-AT35*DS35))/(100*DK35)</f>
        <v>0</v>
      </c>
      <c r="AG35">
        <f>1000*DW35*AT35*(DS35-DT35)/(100*DK35*(1000-AT35*DS35))</f>
        <v>0</v>
      </c>
      <c r="AH35">
        <f>(AI35 - AJ35 - DX35*1E3/(8.314*(DZ35+273.15)) * AL35/DW35 * AK35) * DW35/(100*DK35) * (1000 - DT35)/1000</f>
        <v>0</v>
      </c>
      <c r="AI35">
        <v>191.6659032517807</v>
      </c>
      <c r="AJ35">
        <v>204.6528787878788</v>
      </c>
      <c r="AK35">
        <v>-3.407467842165073</v>
      </c>
      <c r="AL35">
        <v>65.94015128555453</v>
      </c>
      <c r="AM35">
        <f>(AO35 - AN35 + DX35*1E3/(8.314*(DZ35+273.15)) * AQ35/DW35 * AP35) * DW35/(100*DK35) * 1000/(1000 - AO35)</f>
        <v>0</v>
      </c>
      <c r="AN35">
        <v>28.58225706527468</v>
      </c>
      <c r="AO35">
        <v>29.25150969696969</v>
      </c>
      <c r="AP35">
        <v>0.0001640338550434995</v>
      </c>
      <c r="AQ35">
        <v>102.8695289206826</v>
      </c>
      <c r="AR35">
        <v>0</v>
      </c>
      <c r="AS35">
        <v>0</v>
      </c>
      <c r="AT35">
        <f>IF(AR35*$H$15&gt;=AV35,1.0,(AV35/(AV35-AR35*$H$15)))</f>
        <v>0</v>
      </c>
      <c r="AU35">
        <f>(AT35-1)*100</f>
        <v>0</v>
      </c>
      <c r="AV35">
        <f>MAX(0,($B$15+$C$15*EE35)/(1+$D$15*EE35)*DX35/(DZ35+273)*$E$15)</f>
        <v>0</v>
      </c>
      <c r="AW35" t="s">
        <v>429</v>
      </c>
      <c r="AX35" t="s">
        <v>429</v>
      </c>
      <c r="AY35">
        <v>0</v>
      </c>
      <c r="AZ35">
        <v>0</v>
      </c>
      <c r="BA35">
        <f>1-AY35/AZ35</f>
        <v>0</v>
      </c>
      <c r="BB35">
        <v>0</v>
      </c>
      <c r="BC35" t="s">
        <v>429</v>
      </c>
      <c r="BD35" t="s">
        <v>429</v>
      </c>
      <c r="BE35">
        <v>0</v>
      </c>
      <c r="BF35">
        <v>0</v>
      </c>
      <c r="BG35">
        <f>1-BE35/BF35</f>
        <v>0</v>
      </c>
      <c r="BH35">
        <v>0.5</v>
      </c>
      <c r="BI35">
        <f>DH35</f>
        <v>0</v>
      </c>
      <c r="BJ35">
        <f>K35</f>
        <v>0</v>
      </c>
      <c r="BK35">
        <f>BG35*BH35*BI35</f>
        <v>0</v>
      </c>
      <c r="BL35">
        <f>(BJ35-BB35)/BI35</f>
        <v>0</v>
      </c>
      <c r="BM35">
        <f>(AZ35-BF35)/BF35</f>
        <v>0</v>
      </c>
      <c r="BN35">
        <f>AY35/(BA35+AY35/BF35)</f>
        <v>0</v>
      </c>
      <c r="BO35" t="s">
        <v>429</v>
      </c>
      <c r="BP35">
        <v>0</v>
      </c>
      <c r="BQ35">
        <f>IF(BP35&lt;&gt;0, BP35, BN35)</f>
        <v>0</v>
      </c>
      <c r="BR35">
        <f>1-BQ35/BF35</f>
        <v>0</v>
      </c>
      <c r="BS35">
        <f>(BF35-BE35)/(BF35-BQ35)</f>
        <v>0</v>
      </c>
      <c r="BT35">
        <f>(AZ35-BF35)/(AZ35-BQ35)</f>
        <v>0</v>
      </c>
      <c r="BU35">
        <f>(BF35-BE35)/(BF35-AY35)</f>
        <v>0</v>
      </c>
      <c r="BV35">
        <f>(AZ35-BF35)/(AZ35-AY35)</f>
        <v>0</v>
      </c>
      <c r="BW35">
        <f>(BS35*BQ35/BE35)</f>
        <v>0</v>
      </c>
      <c r="BX35">
        <f>(1-BW35)</f>
        <v>0</v>
      </c>
      <c r="DG35">
        <f>$B$13*EF35+$C$13*EG35+$F$13*ER35*(1-EU35)</f>
        <v>0</v>
      </c>
      <c r="DH35">
        <f>DG35*DI35</f>
        <v>0</v>
      </c>
      <c r="DI35">
        <f>($B$13*$D$11+$C$13*$D$11+$F$13*((FE35+EW35)/MAX(FE35+EW35+FF35, 0.1)*$I$11+FF35/MAX(FE35+EW35+FF35, 0.1)*$J$11))/($B$13+$C$13+$F$13)</f>
        <v>0</v>
      </c>
      <c r="DJ35">
        <f>($B$13*$K$11+$C$13*$K$11+$F$13*((FE35+EW35)/MAX(FE35+EW35+FF35, 0.1)*$P$11+FF35/MAX(FE35+EW35+FF35, 0.1)*$Q$11))/($B$13+$C$13+$F$13)</f>
        <v>0</v>
      </c>
      <c r="DK35">
        <v>1.1</v>
      </c>
      <c r="DL35">
        <v>0.5</v>
      </c>
      <c r="DM35" t="s">
        <v>430</v>
      </c>
      <c r="DN35">
        <v>2</v>
      </c>
      <c r="DO35" t="b">
        <v>1</v>
      </c>
      <c r="DP35">
        <v>1694358581.214286</v>
      </c>
      <c r="DQ35">
        <v>222.5718928571428</v>
      </c>
      <c r="DR35">
        <v>202.7037142857143</v>
      </c>
      <c r="DS35">
        <v>29.22982857142857</v>
      </c>
      <c r="DT35">
        <v>28.58551428571429</v>
      </c>
      <c r="DU35">
        <v>244.4172857142858</v>
      </c>
      <c r="DV35">
        <v>33.260175</v>
      </c>
      <c r="DW35">
        <v>499.9760714285713</v>
      </c>
      <c r="DX35">
        <v>84.56911071428571</v>
      </c>
      <c r="DY35">
        <v>0.09991331428571429</v>
      </c>
      <c r="DZ35">
        <v>32.65724999999999</v>
      </c>
      <c r="EA35">
        <v>33.94901428571428</v>
      </c>
      <c r="EB35">
        <v>999.9000000000002</v>
      </c>
      <c r="EC35">
        <v>0</v>
      </c>
      <c r="ED35">
        <v>0</v>
      </c>
      <c r="EE35">
        <v>9993.613928571429</v>
      </c>
      <c r="EF35">
        <v>0</v>
      </c>
      <c r="EG35">
        <v>1287.705357142857</v>
      </c>
      <c r="EH35">
        <v>19.86823928571429</v>
      </c>
      <c r="EI35">
        <v>229.2732857142857</v>
      </c>
      <c r="EJ35">
        <v>208.6685357142857</v>
      </c>
      <c r="EK35">
        <v>0.6443208928571428</v>
      </c>
      <c r="EL35">
        <v>202.7037142857143</v>
      </c>
      <c r="EM35">
        <v>28.58551428571429</v>
      </c>
      <c r="EN35">
        <v>2.471941428571429</v>
      </c>
      <c r="EO35">
        <v>2.41745</v>
      </c>
      <c r="EP35">
        <v>20.84292142857143</v>
      </c>
      <c r="EQ35">
        <v>20.48115</v>
      </c>
      <c r="ER35">
        <v>2000.016785714286</v>
      </c>
      <c r="ES35">
        <v>0.9799961785714283</v>
      </c>
      <c r="ET35">
        <v>0.02000422142857142</v>
      </c>
      <c r="EU35">
        <v>0</v>
      </c>
      <c r="EV35">
        <v>38.71695714285714</v>
      </c>
      <c r="EW35">
        <v>5.00078</v>
      </c>
      <c r="EX35">
        <v>3059.574285714286</v>
      </c>
      <c r="EY35">
        <v>16379.73928571429</v>
      </c>
      <c r="EZ35">
        <v>51.14924999999999</v>
      </c>
      <c r="FA35">
        <v>52.45049999999998</v>
      </c>
      <c r="FB35">
        <v>51.48635714285714</v>
      </c>
      <c r="FC35">
        <v>51.66725</v>
      </c>
      <c r="FD35">
        <v>51.54653571428571</v>
      </c>
      <c r="FE35">
        <v>1955.106785714286</v>
      </c>
      <c r="FF35">
        <v>39.91</v>
      </c>
      <c r="FG35">
        <v>0</v>
      </c>
      <c r="FH35">
        <v>1694358588.8</v>
      </c>
      <c r="FI35">
        <v>0</v>
      </c>
      <c r="FJ35">
        <v>38.70375384615384</v>
      </c>
      <c r="FK35">
        <v>1.278803415411698</v>
      </c>
      <c r="FL35">
        <v>-723.9938466838064</v>
      </c>
      <c r="FM35">
        <v>3057.013846153846</v>
      </c>
      <c r="FN35">
        <v>15</v>
      </c>
      <c r="FO35">
        <v>1694356869.6</v>
      </c>
      <c r="FP35" t="s">
        <v>431</v>
      </c>
      <c r="FQ35">
        <v>1694356869.6</v>
      </c>
      <c r="FR35">
        <v>1694356865.6</v>
      </c>
      <c r="FS35">
        <v>1</v>
      </c>
      <c r="FT35">
        <v>-0.3</v>
      </c>
      <c r="FU35">
        <v>-0.068</v>
      </c>
      <c r="FV35">
        <v>-25.922</v>
      </c>
      <c r="FW35">
        <v>-3.813</v>
      </c>
      <c r="FX35">
        <v>420</v>
      </c>
      <c r="FY35">
        <v>23</v>
      </c>
      <c r="FZ35">
        <v>0.43</v>
      </c>
      <c r="GA35">
        <v>0.2</v>
      </c>
      <c r="GB35">
        <v>19.84943658536585</v>
      </c>
      <c r="GC35">
        <v>0.7500982578397378</v>
      </c>
      <c r="GD35">
        <v>0.1634102002310744</v>
      </c>
      <c r="GE35">
        <v>0</v>
      </c>
      <c r="GF35">
        <v>0.6436429024390244</v>
      </c>
      <c r="GG35">
        <v>0.08985066898954762</v>
      </c>
      <c r="GH35">
        <v>0.01778809688171864</v>
      </c>
      <c r="GI35">
        <v>1</v>
      </c>
      <c r="GJ35">
        <v>1</v>
      </c>
      <c r="GK35">
        <v>2</v>
      </c>
      <c r="GL35" t="s">
        <v>432</v>
      </c>
      <c r="GM35">
        <v>3.10656</v>
      </c>
      <c r="GN35">
        <v>2.75776</v>
      </c>
      <c r="GO35">
        <v>0.0467637</v>
      </c>
      <c r="GP35">
        <v>0.038886</v>
      </c>
      <c r="GQ35">
        <v>0.123969</v>
      </c>
      <c r="GR35">
        <v>0.112204</v>
      </c>
      <c r="GS35">
        <v>24012.8</v>
      </c>
      <c r="GT35">
        <v>22796.3</v>
      </c>
      <c r="GU35">
        <v>25777.2</v>
      </c>
      <c r="GV35">
        <v>24095</v>
      </c>
      <c r="GW35">
        <v>36313.4</v>
      </c>
      <c r="GX35">
        <v>31349.6</v>
      </c>
      <c r="GY35">
        <v>45116.4</v>
      </c>
      <c r="GZ35">
        <v>38193.2</v>
      </c>
      <c r="HA35">
        <v>1.75003</v>
      </c>
      <c r="HB35">
        <v>1.5737</v>
      </c>
      <c r="HC35">
        <v>-0.126764</v>
      </c>
      <c r="HD35">
        <v>0</v>
      </c>
      <c r="HE35">
        <v>35.9833</v>
      </c>
      <c r="HF35">
        <v>999.9</v>
      </c>
      <c r="HG35">
        <v>42.6</v>
      </c>
      <c r="HH35">
        <v>38.7</v>
      </c>
      <c r="HI35">
        <v>34.8288</v>
      </c>
      <c r="HJ35">
        <v>61.3567</v>
      </c>
      <c r="HK35">
        <v>24.8037</v>
      </c>
      <c r="HL35">
        <v>1</v>
      </c>
      <c r="HM35">
        <v>1.45303</v>
      </c>
      <c r="HN35">
        <v>9.28105</v>
      </c>
      <c r="HO35">
        <v>20.0573</v>
      </c>
      <c r="HP35">
        <v>5.20561</v>
      </c>
      <c r="HQ35">
        <v>11.992</v>
      </c>
      <c r="HR35">
        <v>4.95815</v>
      </c>
      <c r="HS35">
        <v>3.27433</v>
      </c>
      <c r="HT35">
        <v>9999</v>
      </c>
      <c r="HU35">
        <v>9999</v>
      </c>
      <c r="HV35">
        <v>9999</v>
      </c>
      <c r="HW35">
        <v>154.8</v>
      </c>
      <c r="HX35">
        <v>1.86387</v>
      </c>
      <c r="HY35">
        <v>1.86008</v>
      </c>
      <c r="HZ35">
        <v>1.8584</v>
      </c>
      <c r="IA35">
        <v>1.85974</v>
      </c>
      <c r="IB35">
        <v>1.85974</v>
      </c>
      <c r="IC35">
        <v>1.85835</v>
      </c>
      <c r="ID35">
        <v>1.85745</v>
      </c>
      <c r="IE35">
        <v>1.85228</v>
      </c>
      <c r="IF35">
        <v>0</v>
      </c>
      <c r="IG35">
        <v>0</v>
      </c>
      <c r="IH35">
        <v>0</v>
      </c>
      <c r="II35">
        <v>0</v>
      </c>
      <c r="IJ35" t="s">
        <v>433</v>
      </c>
      <c r="IK35" t="s">
        <v>434</v>
      </c>
      <c r="IL35" t="s">
        <v>435</v>
      </c>
      <c r="IM35" t="s">
        <v>435</v>
      </c>
      <c r="IN35" t="s">
        <v>435</v>
      </c>
      <c r="IO35" t="s">
        <v>435</v>
      </c>
      <c r="IP35">
        <v>0</v>
      </c>
      <c r="IQ35">
        <v>100</v>
      </c>
      <c r="IR35">
        <v>100</v>
      </c>
      <c r="IS35">
        <v>-21.282</v>
      </c>
      <c r="IT35">
        <v>-4.0312</v>
      </c>
      <c r="IU35">
        <v>-16.20539750299507</v>
      </c>
      <c r="IV35">
        <v>-0.02477319321892663</v>
      </c>
      <c r="IW35">
        <v>7.220195862635366E-06</v>
      </c>
      <c r="IX35">
        <v>-1.200035831751892E-09</v>
      </c>
      <c r="IY35">
        <v>-1.687842308663072</v>
      </c>
      <c r="IZ35">
        <v>-0.1467083373758089</v>
      </c>
      <c r="JA35">
        <v>0.003522864546959643</v>
      </c>
      <c r="JB35">
        <v>-3.696506598922489E-05</v>
      </c>
      <c r="JC35">
        <v>4</v>
      </c>
      <c r="JD35">
        <v>1987</v>
      </c>
      <c r="JE35">
        <v>1</v>
      </c>
      <c r="JF35">
        <v>38</v>
      </c>
      <c r="JG35">
        <v>28.7</v>
      </c>
      <c r="JH35">
        <v>28.7</v>
      </c>
      <c r="JI35">
        <v>0.603027</v>
      </c>
      <c r="JJ35">
        <v>2.69531</v>
      </c>
      <c r="JK35">
        <v>1.49658</v>
      </c>
      <c r="JL35">
        <v>2.3938</v>
      </c>
      <c r="JM35">
        <v>1.54907</v>
      </c>
      <c r="JN35">
        <v>2.36938</v>
      </c>
      <c r="JO35">
        <v>42.0593</v>
      </c>
      <c r="JP35">
        <v>15.6468</v>
      </c>
      <c r="JQ35">
        <v>18</v>
      </c>
      <c r="JR35">
        <v>503.351</v>
      </c>
      <c r="JS35">
        <v>399.316</v>
      </c>
      <c r="JT35">
        <v>26.0693</v>
      </c>
      <c r="JU35">
        <v>43.486</v>
      </c>
      <c r="JV35">
        <v>30.0019</v>
      </c>
      <c r="JW35">
        <v>42.8902</v>
      </c>
      <c r="JX35">
        <v>42.6744</v>
      </c>
      <c r="JY35">
        <v>12.1618</v>
      </c>
      <c r="JZ35">
        <v>0</v>
      </c>
      <c r="KA35">
        <v>44.9183</v>
      </c>
      <c r="KB35">
        <v>21.3536</v>
      </c>
      <c r="KC35">
        <v>151.791</v>
      </c>
      <c r="KD35">
        <v>29.9871</v>
      </c>
      <c r="KE35">
        <v>98.5607</v>
      </c>
      <c r="KF35">
        <v>92.0402</v>
      </c>
    </row>
    <row r="36" spans="1:292">
      <c r="A36">
        <v>18</v>
      </c>
      <c r="B36">
        <v>1694358594</v>
      </c>
      <c r="C36">
        <v>85</v>
      </c>
      <c r="D36" t="s">
        <v>468</v>
      </c>
      <c r="E36" t="s">
        <v>469</v>
      </c>
      <c r="F36">
        <v>5</v>
      </c>
      <c r="G36" t="s">
        <v>428</v>
      </c>
      <c r="H36">
        <v>1694358586.5</v>
      </c>
      <c r="I36">
        <f>(J36)/1000</f>
        <v>0</v>
      </c>
      <c r="J36">
        <f>IF(DO36, AM36, AG36)</f>
        <v>0</v>
      </c>
      <c r="K36">
        <f>IF(DO36, AH36, AF36)</f>
        <v>0</v>
      </c>
      <c r="L36">
        <f>DQ36 - IF(AT36&gt;1, K36*DK36*100.0/(AV36*EE36), 0)</f>
        <v>0</v>
      </c>
      <c r="M36">
        <f>((S36-I36/2)*L36-K36)/(S36+I36/2)</f>
        <v>0</v>
      </c>
      <c r="N36">
        <f>M36*(DX36+DY36)/1000.0</f>
        <v>0</v>
      </c>
      <c r="O36">
        <f>(DQ36 - IF(AT36&gt;1, K36*DK36*100.0/(AV36*EE36), 0))*(DX36+DY36)/1000.0</f>
        <v>0</v>
      </c>
      <c r="P36">
        <f>2.0/((1/R36-1/Q36)+SIGN(R36)*SQRT((1/R36-1/Q36)*(1/R36-1/Q36) + 4*DL36/((DL36+1)*(DL36+1))*(2*1/R36*1/Q36-1/Q36*1/Q36)))</f>
        <v>0</v>
      </c>
      <c r="Q36">
        <f>IF(LEFT(DM36,1)&lt;&gt;"0",IF(LEFT(DM36,1)="1",3.0,DN36),$D$5+$E$5*(EE36*DX36/($K$5*1000))+$F$5*(EE36*DX36/($K$5*1000))*MAX(MIN(DK36,$J$5),$I$5)*MAX(MIN(DK36,$J$5),$I$5)+$G$5*MAX(MIN(DK36,$J$5),$I$5)*(EE36*DX36/($K$5*1000))+$H$5*(EE36*DX36/($K$5*1000))*(EE36*DX36/($K$5*1000)))</f>
        <v>0</v>
      </c>
      <c r="R36">
        <f>I36*(1000-(1000*0.61365*exp(17.502*V36/(240.97+V36))/(DX36+DY36)+DS36)/2)/(1000*0.61365*exp(17.502*V36/(240.97+V36))/(DX36+DY36)-DS36)</f>
        <v>0</v>
      </c>
      <c r="S36">
        <f>1/((DL36+1)/(P36/1.6)+1/(Q36/1.37)) + DL36/((DL36+1)/(P36/1.6) + DL36/(Q36/1.37))</f>
        <v>0</v>
      </c>
      <c r="T36">
        <f>(DG36*DJ36)</f>
        <v>0</v>
      </c>
      <c r="U36">
        <f>(DZ36+(T36+2*0.95*5.67E-8*(((DZ36+$B$9)+273)^4-(DZ36+273)^4)-44100*I36)/(1.84*29.3*Q36+8*0.95*5.67E-8*(DZ36+273)^3))</f>
        <v>0</v>
      </c>
      <c r="V36">
        <f>($C$9*EA36+$D$9*EB36+$E$9*U36)</f>
        <v>0</v>
      </c>
      <c r="W36">
        <f>0.61365*exp(17.502*V36/(240.97+V36))</f>
        <v>0</v>
      </c>
      <c r="X36">
        <f>(Y36/Z36*100)</f>
        <v>0</v>
      </c>
      <c r="Y36">
        <f>DS36*(DX36+DY36)/1000</f>
        <v>0</v>
      </c>
      <c r="Z36">
        <f>0.61365*exp(17.502*DZ36/(240.97+DZ36))</f>
        <v>0</v>
      </c>
      <c r="AA36">
        <f>(W36-DS36*(DX36+DY36)/1000)</f>
        <v>0</v>
      </c>
      <c r="AB36">
        <f>(-I36*44100)</f>
        <v>0</v>
      </c>
      <c r="AC36">
        <f>2*29.3*Q36*0.92*(DZ36-V36)</f>
        <v>0</v>
      </c>
      <c r="AD36">
        <f>2*0.95*5.67E-8*(((DZ36+$B$9)+273)^4-(V36+273)^4)</f>
        <v>0</v>
      </c>
      <c r="AE36">
        <f>T36+AD36+AB36+AC36</f>
        <v>0</v>
      </c>
      <c r="AF36">
        <f>DW36*AT36*(DR36-DQ36*(1000-AT36*DT36)/(1000-AT36*DS36))/(100*DK36)</f>
        <v>0</v>
      </c>
      <c r="AG36">
        <f>1000*DW36*AT36*(DS36-DT36)/(100*DK36*(1000-AT36*DS36))</f>
        <v>0</v>
      </c>
      <c r="AH36">
        <f>(AI36 - AJ36 - DX36*1E3/(8.314*(DZ36+273.15)) * AL36/DW36 * AK36) * DW36/(100*DK36) * (1000 - DT36)/1000</f>
        <v>0</v>
      </c>
      <c r="AI36">
        <v>174.6086102347481</v>
      </c>
      <c r="AJ36">
        <v>187.7174969696969</v>
      </c>
      <c r="AK36">
        <v>-3.38943209018157</v>
      </c>
      <c r="AL36">
        <v>65.94015128555453</v>
      </c>
      <c r="AM36">
        <f>(AO36 - AN36 + DX36*1E3/(8.314*(DZ36+273.15)) * AQ36/DW36 * AP36) * DW36/(100*DK36) * 1000/(1000 - AO36)</f>
        <v>0</v>
      </c>
      <c r="AN36">
        <v>28.63583890286489</v>
      </c>
      <c r="AO36">
        <v>29.28123151515151</v>
      </c>
      <c r="AP36">
        <v>0.007623871079334784</v>
      </c>
      <c r="AQ36">
        <v>102.8695289206826</v>
      </c>
      <c r="AR36">
        <v>0</v>
      </c>
      <c r="AS36">
        <v>0</v>
      </c>
      <c r="AT36">
        <f>IF(AR36*$H$15&gt;=AV36,1.0,(AV36/(AV36-AR36*$H$15)))</f>
        <v>0</v>
      </c>
      <c r="AU36">
        <f>(AT36-1)*100</f>
        <v>0</v>
      </c>
      <c r="AV36">
        <f>MAX(0,($B$15+$C$15*EE36)/(1+$D$15*EE36)*DX36/(DZ36+273)*$E$15)</f>
        <v>0</v>
      </c>
      <c r="AW36" t="s">
        <v>429</v>
      </c>
      <c r="AX36" t="s">
        <v>429</v>
      </c>
      <c r="AY36">
        <v>0</v>
      </c>
      <c r="AZ36">
        <v>0</v>
      </c>
      <c r="BA36">
        <f>1-AY36/AZ36</f>
        <v>0</v>
      </c>
      <c r="BB36">
        <v>0</v>
      </c>
      <c r="BC36" t="s">
        <v>429</v>
      </c>
      <c r="BD36" t="s">
        <v>429</v>
      </c>
      <c r="BE36">
        <v>0</v>
      </c>
      <c r="BF36">
        <v>0</v>
      </c>
      <c r="BG36">
        <f>1-BE36/BF36</f>
        <v>0</v>
      </c>
      <c r="BH36">
        <v>0.5</v>
      </c>
      <c r="BI36">
        <f>DH36</f>
        <v>0</v>
      </c>
      <c r="BJ36">
        <f>K36</f>
        <v>0</v>
      </c>
      <c r="BK36">
        <f>BG36*BH36*BI36</f>
        <v>0</v>
      </c>
      <c r="BL36">
        <f>(BJ36-BB36)/BI36</f>
        <v>0</v>
      </c>
      <c r="BM36">
        <f>(AZ36-BF36)/BF36</f>
        <v>0</v>
      </c>
      <c r="BN36">
        <f>AY36/(BA36+AY36/BF36)</f>
        <v>0</v>
      </c>
      <c r="BO36" t="s">
        <v>429</v>
      </c>
      <c r="BP36">
        <v>0</v>
      </c>
      <c r="BQ36">
        <f>IF(BP36&lt;&gt;0, BP36, BN36)</f>
        <v>0</v>
      </c>
      <c r="BR36">
        <f>1-BQ36/BF36</f>
        <v>0</v>
      </c>
      <c r="BS36">
        <f>(BF36-BE36)/(BF36-BQ36)</f>
        <v>0</v>
      </c>
      <c r="BT36">
        <f>(AZ36-BF36)/(AZ36-BQ36)</f>
        <v>0</v>
      </c>
      <c r="BU36">
        <f>(BF36-BE36)/(BF36-AY36)</f>
        <v>0</v>
      </c>
      <c r="BV36">
        <f>(AZ36-BF36)/(AZ36-AY36)</f>
        <v>0</v>
      </c>
      <c r="BW36">
        <f>(BS36*BQ36/BE36)</f>
        <v>0</v>
      </c>
      <c r="BX36">
        <f>(1-BW36)</f>
        <v>0</v>
      </c>
      <c r="DG36">
        <f>$B$13*EF36+$C$13*EG36+$F$13*ER36*(1-EU36)</f>
        <v>0</v>
      </c>
      <c r="DH36">
        <f>DG36*DI36</f>
        <v>0</v>
      </c>
      <c r="DI36">
        <f>($B$13*$D$11+$C$13*$D$11+$F$13*((FE36+EW36)/MAX(FE36+EW36+FF36, 0.1)*$I$11+FF36/MAX(FE36+EW36+FF36, 0.1)*$J$11))/($B$13+$C$13+$F$13)</f>
        <v>0</v>
      </c>
      <c r="DJ36">
        <f>($B$13*$K$11+$C$13*$K$11+$F$13*((FE36+EW36)/MAX(FE36+EW36+FF36, 0.1)*$P$11+FF36/MAX(FE36+EW36+FF36, 0.1)*$Q$11))/($B$13+$C$13+$F$13)</f>
        <v>0</v>
      </c>
      <c r="DK36">
        <v>1.1</v>
      </c>
      <c r="DL36">
        <v>0.5</v>
      </c>
      <c r="DM36" t="s">
        <v>430</v>
      </c>
      <c r="DN36">
        <v>2</v>
      </c>
      <c r="DO36" t="b">
        <v>1</v>
      </c>
      <c r="DP36">
        <v>1694358586.5</v>
      </c>
      <c r="DQ36">
        <v>205.2673333333333</v>
      </c>
      <c r="DR36">
        <v>185.214962962963</v>
      </c>
      <c r="DS36">
        <v>29.25165185185185</v>
      </c>
      <c r="DT36">
        <v>28.60478888888889</v>
      </c>
      <c r="DU36">
        <v>226.7312222222222</v>
      </c>
      <c r="DV36">
        <v>33.28279259259259</v>
      </c>
      <c r="DW36">
        <v>499.963962962963</v>
      </c>
      <c r="DX36">
        <v>84.56884074074073</v>
      </c>
      <c r="DY36">
        <v>0.09987436666666666</v>
      </c>
      <c r="DZ36">
        <v>32.65264074074074</v>
      </c>
      <c r="EA36">
        <v>33.94128888888888</v>
      </c>
      <c r="EB36">
        <v>999.9000000000001</v>
      </c>
      <c r="EC36">
        <v>0</v>
      </c>
      <c r="ED36">
        <v>0</v>
      </c>
      <c r="EE36">
        <v>10004.34777777778</v>
      </c>
      <c r="EF36">
        <v>0</v>
      </c>
      <c r="EG36">
        <v>1243.56</v>
      </c>
      <c r="EH36">
        <v>20.05241111111111</v>
      </c>
      <c r="EI36">
        <v>211.4525555555556</v>
      </c>
      <c r="EJ36">
        <v>190.6688518518519</v>
      </c>
      <c r="EK36">
        <v>0.6468681851851853</v>
      </c>
      <c r="EL36">
        <v>185.214962962963</v>
      </c>
      <c r="EM36">
        <v>28.60478888888889</v>
      </c>
      <c r="EN36">
        <v>2.473779259259259</v>
      </c>
      <c r="EO36">
        <v>2.419073703703703</v>
      </c>
      <c r="EP36">
        <v>20.855</v>
      </c>
      <c r="EQ36">
        <v>20.49202222222223</v>
      </c>
      <c r="ER36">
        <v>1999.990370370371</v>
      </c>
      <c r="ES36">
        <v>0.979996111111111</v>
      </c>
      <c r="ET36">
        <v>0.02000428148148148</v>
      </c>
      <c r="EU36">
        <v>0</v>
      </c>
      <c r="EV36">
        <v>38.74701111111111</v>
      </c>
      <c r="EW36">
        <v>5.00078</v>
      </c>
      <c r="EX36">
        <v>3006.128148148148</v>
      </c>
      <c r="EY36">
        <v>16379.52592592593</v>
      </c>
      <c r="EZ36">
        <v>51.15940740740739</v>
      </c>
      <c r="FA36">
        <v>52.46266666666666</v>
      </c>
      <c r="FB36">
        <v>51.49044444444444</v>
      </c>
      <c r="FC36">
        <v>51.67807407407408</v>
      </c>
      <c r="FD36">
        <v>51.53911111111111</v>
      </c>
      <c r="FE36">
        <v>1955.08037037037</v>
      </c>
      <c r="FF36">
        <v>39.91</v>
      </c>
      <c r="FG36">
        <v>0</v>
      </c>
      <c r="FH36">
        <v>1694358593.6</v>
      </c>
      <c r="FI36">
        <v>0</v>
      </c>
      <c r="FJ36">
        <v>38.73545384615385</v>
      </c>
      <c r="FK36">
        <v>-0.2409982898892137</v>
      </c>
      <c r="FL36">
        <v>-437.7487179972109</v>
      </c>
      <c r="FM36">
        <v>3008.853461538461</v>
      </c>
      <c r="FN36">
        <v>15</v>
      </c>
      <c r="FO36">
        <v>1694356869.6</v>
      </c>
      <c r="FP36" t="s">
        <v>431</v>
      </c>
      <c r="FQ36">
        <v>1694356869.6</v>
      </c>
      <c r="FR36">
        <v>1694356865.6</v>
      </c>
      <c r="FS36">
        <v>1</v>
      </c>
      <c r="FT36">
        <v>-0.3</v>
      </c>
      <c r="FU36">
        <v>-0.068</v>
      </c>
      <c r="FV36">
        <v>-25.922</v>
      </c>
      <c r="FW36">
        <v>-3.813</v>
      </c>
      <c r="FX36">
        <v>420</v>
      </c>
      <c r="FY36">
        <v>23</v>
      </c>
      <c r="FZ36">
        <v>0.43</v>
      </c>
      <c r="GA36">
        <v>0.2</v>
      </c>
      <c r="GB36">
        <v>19.928395</v>
      </c>
      <c r="GC36">
        <v>2.104489305816113</v>
      </c>
      <c r="GD36">
        <v>0.2113684294661814</v>
      </c>
      <c r="GE36">
        <v>0</v>
      </c>
      <c r="GF36">
        <v>0.6421782500000001</v>
      </c>
      <c r="GG36">
        <v>0.016503061913695</v>
      </c>
      <c r="GH36">
        <v>0.01737991854231486</v>
      </c>
      <c r="GI36">
        <v>1</v>
      </c>
      <c r="GJ36">
        <v>1</v>
      </c>
      <c r="GK36">
        <v>2</v>
      </c>
      <c r="GL36" t="s">
        <v>432</v>
      </c>
      <c r="GM36">
        <v>3.10686</v>
      </c>
      <c r="GN36">
        <v>2.75856</v>
      </c>
      <c r="GO36">
        <v>0.0436068</v>
      </c>
      <c r="GP36">
        <v>0.0355937</v>
      </c>
      <c r="GQ36">
        <v>0.124035</v>
      </c>
      <c r="GR36">
        <v>0.112178</v>
      </c>
      <c r="GS36">
        <v>24091.1</v>
      </c>
      <c r="GT36">
        <v>22873.3</v>
      </c>
      <c r="GU36">
        <v>25776.3</v>
      </c>
      <c r="GV36">
        <v>24094.2</v>
      </c>
      <c r="GW36">
        <v>36309</v>
      </c>
      <c r="GX36">
        <v>31349.4</v>
      </c>
      <c r="GY36">
        <v>45114.5</v>
      </c>
      <c r="GZ36">
        <v>38192.3</v>
      </c>
      <c r="HA36">
        <v>1.75017</v>
      </c>
      <c r="HB36">
        <v>1.57275</v>
      </c>
      <c r="HC36">
        <v>-0.126131</v>
      </c>
      <c r="HD36">
        <v>0</v>
      </c>
      <c r="HE36">
        <v>35.9761</v>
      </c>
      <c r="HF36">
        <v>999.9</v>
      </c>
      <c r="HG36">
        <v>42.6</v>
      </c>
      <c r="HH36">
        <v>38.7</v>
      </c>
      <c r="HI36">
        <v>34.8281</v>
      </c>
      <c r="HJ36">
        <v>61.3967</v>
      </c>
      <c r="HK36">
        <v>24.8478</v>
      </c>
      <c r="HL36">
        <v>1</v>
      </c>
      <c r="HM36">
        <v>1.45498</v>
      </c>
      <c r="HN36">
        <v>9.28105</v>
      </c>
      <c r="HO36">
        <v>20.0575</v>
      </c>
      <c r="HP36">
        <v>5.20591</v>
      </c>
      <c r="HQ36">
        <v>11.992</v>
      </c>
      <c r="HR36">
        <v>4.9604</v>
      </c>
      <c r="HS36">
        <v>3.2741</v>
      </c>
      <c r="HT36">
        <v>9999</v>
      </c>
      <c r="HU36">
        <v>9999</v>
      </c>
      <c r="HV36">
        <v>9999</v>
      </c>
      <c r="HW36">
        <v>154.8</v>
      </c>
      <c r="HX36">
        <v>1.86386</v>
      </c>
      <c r="HY36">
        <v>1.86007</v>
      </c>
      <c r="HZ36">
        <v>1.85838</v>
      </c>
      <c r="IA36">
        <v>1.85974</v>
      </c>
      <c r="IB36">
        <v>1.85974</v>
      </c>
      <c r="IC36">
        <v>1.85837</v>
      </c>
      <c r="ID36">
        <v>1.85745</v>
      </c>
      <c r="IE36">
        <v>1.85228</v>
      </c>
      <c r="IF36">
        <v>0</v>
      </c>
      <c r="IG36">
        <v>0</v>
      </c>
      <c r="IH36">
        <v>0</v>
      </c>
      <c r="II36">
        <v>0</v>
      </c>
      <c r="IJ36" t="s">
        <v>433</v>
      </c>
      <c r="IK36" t="s">
        <v>434</v>
      </c>
      <c r="IL36" t="s">
        <v>435</v>
      </c>
      <c r="IM36" t="s">
        <v>435</v>
      </c>
      <c r="IN36" t="s">
        <v>435</v>
      </c>
      <c r="IO36" t="s">
        <v>435</v>
      </c>
      <c r="IP36">
        <v>0</v>
      </c>
      <c r="IQ36">
        <v>100</v>
      </c>
      <c r="IR36">
        <v>100</v>
      </c>
      <c r="IS36">
        <v>-20.913</v>
      </c>
      <c r="IT36">
        <v>-4.0322</v>
      </c>
      <c r="IU36">
        <v>-16.20539750299507</v>
      </c>
      <c r="IV36">
        <v>-0.02477319321892663</v>
      </c>
      <c r="IW36">
        <v>7.220195862635366E-06</v>
      </c>
      <c r="IX36">
        <v>-1.200035831751892E-09</v>
      </c>
      <c r="IY36">
        <v>-1.687842308663072</v>
      </c>
      <c r="IZ36">
        <v>-0.1467083373758089</v>
      </c>
      <c r="JA36">
        <v>0.003522864546959643</v>
      </c>
      <c r="JB36">
        <v>-3.696506598922489E-05</v>
      </c>
      <c r="JC36">
        <v>4</v>
      </c>
      <c r="JD36">
        <v>1987</v>
      </c>
      <c r="JE36">
        <v>1</v>
      </c>
      <c r="JF36">
        <v>38</v>
      </c>
      <c r="JG36">
        <v>28.7</v>
      </c>
      <c r="JH36">
        <v>28.8</v>
      </c>
      <c r="JI36">
        <v>0.560303</v>
      </c>
      <c r="JJ36">
        <v>2.69287</v>
      </c>
      <c r="JK36">
        <v>1.49658</v>
      </c>
      <c r="JL36">
        <v>2.3938</v>
      </c>
      <c r="JM36">
        <v>1.54907</v>
      </c>
      <c r="JN36">
        <v>2.43774</v>
      </c>
      <c r="JO36">
        <v>42.0329</v>
      </c>
      <c r="JP36">
        <v>15.6468</v>
      </c>
      <c r="JQ36">
        <v>18</v>
      </c>
      <c r="JR36">
        <v>503.574</v>
      </c>
      <c r="JS36">
        <v>398.832</v>
      </c>
      <c r="JT36">
        <v>26.0686</v>
      </c>
      <c r="JU36">
        <v>43.5054</v>
      </c>
      <c r="JV36">
        <v>30.0019</v>
      </c>
      <c r="JW36">
        <v>42.9101</v>
      </c>
      <c r="JX36">
        <v>42.6925</v>
      </c>
      <c r="JY36">
        <v>11.2962</v>
      </c>
      <c r="JZ36">
        <v>0</v>
      </c>
      <c r="KA36">
        <v>45.3016</v>
      </c>
      <c r="KB36">
        <v>21.3672</v>
      </c>
      <c r="KC36">
        <v>131.752</v>
      </c>
      <c r="KD36">
        <v>29.9865</v>
      </c>
      <c r="KE36">
        <v>98.5569</v>
      </c>
      <c r="KF36">
        <v>92.0377</v>
      </c>
    </row>
    <row r="37" spans="1:292">
      <c r="A37">
        <v>19</v>
      </c>
      <c r="B37">
        <v>1694358599</v>
      </c>
      <c r="C37">
        <v>90</v>
      </c>
      <c r="D37" t="s">
        <v>470</v>
      </c>
      <c r="E37" t="s">
        <v>471</v>
      </c>
      <c r="F37">
        <v>5</v>
      </c>
      <c r="G37" t="s">
        <v>428</v>
      </c>
      <c r="H37">
        <v>1694358591.214286</v>
      </c>
      <c r="I37">
        <f>(J37)/1000</f>
        <v>0</v>
      </c>
      <c r="J37">
        <f>IF(DO37, AM37, AG37)</f>
        <v>0</v>
      </c>
      <c r="K37">
        <f>IF(DO37, AH37, AF37)</f>
        <v>0</v>
      </c>
      <c r="L37">
        <f>DQ37 - IF(AT37&gt;1, K37*DK37*100.0/(AV37*EE37), 0)</f>
        <v>0</v>
      </c>
      <c r="M37">
        <f>((S37-I37/2)*L37-K37)/(S37+I37/2)</f>
        <v>0</v>
      </c>
      <c r="N37">
        <f>M37*(DX37+DY37)/1000.0</f>
        <v>0</v>
      </c>
      <c r="O37">
        <f>(DQ37 - IF(AT37&gt;1, K37*DK37*100.0/(AV37*EE37), 0))*(DX37+DY37)/1000.0</f>
        <v>0</v>
      </c>
      <c r="P37">
        <f>2.0/((1/R37-1/Q37)+SIGN(R37)*SQRT((1/R37-1/Q37)*(1/R37-1/Q37) + 4*DL37/((DL37+1)*(DL37+1))*(2*1/R37*1/Q37-1/Q37*1/Q37)))</f>
        <v>0</v>
      </c>
      <c r="Q37">
        <f>IF(LEFT(DM37,1)&lt;&gt;"0",IF(LEFT(DM37,1)="1",3.0,DN37),$D$5+$E$5*(EE37*DX37/($K$5*1000))+$F$5*(EE37*DX37/($K$5*1000))*MAX(MIN(DK37,$J$5),$I$5)*MAX(MIN(DK37,$J$5),$I$5)+$G$5*MAX(MIN(DK37,$J$5),$I$5)*(EE37*DX37/($K$5*1000))+$H$5*(EE37*DX37/($K$5*1000))*(EE37*DX37/($K$5*1000)))</f>
        <v>0</v>
      </c>
      <c r="R37">
        <f>I37*(1000-(1000*0.61365*exp(17.502*V37/(240.97+V37))/(DX37+DY37)+DS37)/2)/(1000*0.61365*exp(17.502*V37/(240.97+V37))/(DX37+DY37)-DS37)</f>
        <v>0</v>
      </c>
      <c r="S37">
        <f>1/((DL37+1)/(P37/1.6)+1/(Q37/1.37)) + DL37/((DL37+1)/(P37/1.6) + DL37/(Q37/1.37))</f>
        <v>0</v>
      </c>
      <c r="T37">
        <f>(DG37*DJ37)</f>
        <v>0</v>
      </c>
      <c r="U37">
        <f>(DZ37+(T37+2*0.95*5.67E-8*(((DZ37+$B$9)+273)^4-(DZ37+273)^4)-44100*I37)/(1.84*29.3*Q37+8*0.95*5.67E-8*(DZ37+273)^3))</f>
        <v>0</v>
      </c>
      <c r="V37">
        <f>($C$9*EA37+$D$9*EB37+$E$9*U37)</f>
        <v>0</v>
      </c>
      <c r="W37">
        <f>0.61365*exp(17.502*V37/(240.97+V37))</f>
        <v>0</v>
      </c>
      <c r="X37">
        <f>(Y37/Z37*100)</f>
        <v>0</v>
      </c>
      <c r="Y37">
        <f>DS37*(DX37+DY37)/1000</f>
        <v>0</v>
      </c>
      <c r="Z37">
        <f>0.61365*exp(17.502*DZ37/(240.97+DZ37))</f>
        <v>0</v>
      </c>
      <c r="AA37">
        <f>(W37-DS37*(DX37+DY37)/1000)</f>
        <v>0</v>
      </c>
      <c r="AB37">
        <f>(-I37*44100)</f>
        <v>0</v>
      </c>
      <c r="AC37">
        <f>2*29.3*Q37*0.92*(DZ37-V37)</f>
        <v>0</v>
      </c>
      <c r="AD37">
        <f>2*0.95*5.67E-8*(((DZ37+$B$9)+273)^4-(V37+273)^4)</f>
        <v>0</v>
      </c>
      <c r="AE37">
        <f>T37+AD37+AB37+AC37</f>
        <v>0</v>
      </c>
      <c r="AF37">
        <f>DW37*AT37*(DR37-DQ37*(1000-AT37*DT37)/(1000-AT37*DS37))/(100*DK37)</f>
        <v>0</v>
      </c>
      <c r="AG37">
        <f>1000*DW37*AT37*(DS37-DT37)/(100*DK37*(1000-AT37*DS37))</f>
        <v>0</v>
      </c>
      <c r="AH37">
        <f>(AI37 - AJ37 - DX37*1E3/(8.314*(DZ37+273.15)) * AL37/DW37 * AK37) * DW37/(100*DK37) * (1000 - DT37)/1000</f>
        <v>0</v>
      </c>
      <c r="AI37">
        <v>157.4798743364747</v>
      </c>
      <c r="AJ37">
        <v>170.7680060606061</v>
      </c>
      <c r="AK37">
        <v>-3.382717408203844</v>
      </c>
      <c r="AL37">
        <v>65.94015128555453</v>
      </c>
      <c r="AM37">
        <f>(AO37 - AN37 + DX37*1E3/(8.314*(DZ37+273.15)) * AQ37/DW37 * AP37) * DW37/(100*DK37) * 1000/(1000 - AO37)</f>
        <v>0</v>
      </c>
      <c r="AN37">
        <v>28.63132841731487</v>
      </c>
      <c r="AO37">
        <v>29.29788545454545</v>
      </c>
      <c r="AP37">
        <v>0.0007238278559612719</v>
      </c>
      <c r="AQ37">
        <v>102.8695289206826</v>
      </c>
      <c r="AR37">
        <v>0</v>
      </c>
      <c r="AS37">
        <v>0</v>
      </c>
      <c r="AT37">
        <f>IF(AR37*$H$15&gt;=AV37,1.0,(AV37/(AV37-AR37*$H$15)))</f>
        <v>0</v>
      </c>
      <c r="AU37">
        <f>(AT37-1)*100</f>
        <v>0</v>
      </c>
      <c r="AV37">
        <f>MAX(0,($B$15+$C$15*EE37)/(1+$D$15*EE37)*DX37/(DZ37+273)*$E$15)</f>
        <v>0</v>
      </c>
      <c r="AW37" t="s">
        <v>429</v>
      </c>
      <c r="AX37" t="s">
        <v>429</v>
      </c>
      <c r="AY37">
        <v>0</v>
      </c>
      <c r="AZ37">
        <v>0</v>
      </c>
      <c r="BA37">
        <f>1-AY37/AZ37</f>
        <v>0</v>
      </c>
      <c r="BB37">
        <v>0</v>
      </c>
      <c r="BC37" t="s">
        <v>429</v>
      </c>
      <c r="BD37" t="s">
        <v>429</v>
      </c>
      <c r="BE37">
        <v>0</v>
      </c>
      <c r="BF37">
        <v>0</v>
      </c>
      <c r="BG37">
        <f>1-BE37/BF37</f>
        <v>0</v>
      </c>
      <c r="BH37">
        <v>0.5</v>
      </c>
      <c r="BI37">
        <f>DH37</f>
        <v>0</v>
      </c>
      <c r="BJ37">
        <f>K37</f>
        <v>0</v>
      </c>
      <c r="BK37">
        <f>BG37*BH37*BI37</f>
        <v>0</v>
      </c>
      <c r="BL37">
        <f>(BJ37-BB37)/BI37</f>
        <v>0</v>
      </c>
      <c r="BM37">
        <f>(AZ37-BF37)/BF37</f>
        <v>0</v>
      </c>
      <c r="BN37">
        <f>AY37/(BA37+AY37/BF37)</f>
        <v>0</v>
      </c>
      <c r="BO37" t="s">
        <v>429</v>
      </c>
      <c r="BP37">
        <v>0</v>
      </c>
      <c r="BQ37">
        <f>IF(BP37&lt;&gt;0, BP37, BN37)</f>
        <v>0</v>
      </c>
      <c r="BR37">
        <f>1-BQ37/BF37</f>
        <v>0</v>
      </c>
      <c r="BS37">
        <f>(BF37-BE37)/(BF37-BQ37)</f>
        <v>0</v>
      </c>
      <c r="BT37">
        <f>(AZ37-BF37)/(AZ37-BQ37)</f>
        <v>0</v>
      </c>
      <c r="BU37">
        <f>(BF37-BE37)/(BF37-AY37)</f>
        <v>0</v>
      </c>
      <c r="BV37">
        <f>(AZ37-BF37)/(AZ37-AY37)</f>
        <v>0</v>
      </c>
      <c r="BW37">
        <f>(BS37*BQ37/BE37)</f>
        <v>0</v>
      </c>
      <c r="BX37">
        <f>(1-BW37)</f>
        <v>0</v>
      </c>
      <c r="DG37">
        <f>$B$13*EF37+$C$13*EG37+$F$13*ER37*(1-EU37)</f>
        <v>0</v>
      </c>
      <c r="DH37">
        <f>DG37*DI37</f>
        <v>0</v>
      </c>
      <c r="DI37">
        <f>($B$13*$D$11+$C$13*$D$11+$F$13*((FE37+EW37)/MAX(FE37+EW37+FF37, 0.1)*$I$11+FF37/MAX(FE37+EW37+FF37, 0.1)*$J$11))/($B$13+$C$13+$F$13)</f>
        <v>0</v>
      </c>
      <c r="DJ37">
        <f>($B$13*$K$11+$C$13*$K$11+$F$13*((FE37+EW37)/MAX(FE37+EW37+FF37, 0.1)*$P$11+FF37/MAX(FE37+EW37+FF37, 0.1)*$Q$11))/($B$13+$C$13+$F$13)</f>
        <v>0</v>
      </c>
      <c r="DK37">
        <v>1.1</v>
      </c>
      <c r="DL37">
        <v>0.5</v>
      </c>
      <c r="DM37" t="s">
        <v>430</v>
      </c>
      <c r="DN37">
        <v>2</v>
      </c>
      <c r="DO37" t="b">
        <v>1</v>
      </c>
      <c r="DP37">
        <v>1694358591.214286</v>
      </c>
      <c r="DQ37">
        <v>189.7493214285714</v>
      </c>
      <c r="DR37">
        <v>169.5698214285715</v>
      </c>
      <c r="DS37">
        <v>29.26835714285715</v>
      </c>
      <c r="DT37">
        <v>28.62065357142857</v>
      </c>
      <c r="DU37">
        <v>210.8673571428572</v>
      </c>
      <c r="DV37">
        <v>33.30009642857143</v>
      </c>
      <c r="DW37">
        <v>500.0021785714285</v>
      </c>
      <c r="DX37">
        <v>84.56870714285712</v>
      </c>
      <c r="DY37">
        <v>0.09997682500000001</v>
      </c>
      <c r="DZ37">
        <v>32.643325</v>
      </c>
      <c r="EA37">
        <v>33.93559999999999</v>
      </c>
      <c r="EB37">
        <v>999.9000000000002</v>
      </c>
      <c r="EC37">
        <v>0</v>
      </c>
      <c r="ED37">
        <v>0</v>
      </c>
      <c r="EE37">
        <v>10011.50071428571</v>
      </c>
      <c r="EF37">
        <v>0</v>
      </c>
      <c r="EG37">
        <v>1211.118214285714</v>
      </c>
      <c r="EH37">
        <v>20.17948928571428</v>
      </c>
      <c r="EI37">
        <v>195.47025</v>
      </c>
      <c r="EJ37">
        <v>174.5657142857143</v>
      </c>
      <c r="EK37">
        <v>0.647703</v>
      </c>
      <c r="EL37">
        <v>169.5698214285715</v>
      </c>
      <c r="EM37">
        <v>28.62065357142857</v>
      </c>
      <c r="EN37">
        <v>2.4751875</v>
      </c>
      <c r="EO37">
        <v>2.420411785714286</v>
      </c>
      <c r="EP37">
        <v>20.86425357142857</v>
      </c>
      <c r="EQ37">
        <v>20.50097857142857</v>
      </c>
      <c r="ER37">
        <v>1999.985</v>
      </c>
      <c r="ES37">
        <v>0.9799962857142855</v>
      </c>
      <c r="ET37">
        <v>0.02000410714285714</v>
      </c>
      <c r="EU37">
        <v>0</v>
      </c>
      <c r="EV37">
        <v>38.731275</v>
      </c>
      <c r="EW37">
        <v>5.00078</v>
      </c>
      <c r="EX37">
        <v>2953.397857142857</v>
      </c>
      <c r="EY37">
        <v>16379.48214285714</v>
      </c>
      <c r="EZ37">
        <v>51.18278571428571</v>
      </c>
      <c r="FA37">
        <v>52.4685</v>
      </c>
      <c r="FB37">
        <v>51.48189285714285</v>
      </c>
      <c r="FC37">
        <v>51.68514285714286</v>
      </c>
      <c r="FD37">
        <v>51.56675</v>
      </c>
      <c r="FE37">
        <v>1955.075</v>
      </c>
      <c r="FF37">
        <v>39.91</v>
      </c>
      <c r="FG37">
        <v>0</v>
      </c>
      <c r="FH37">
        <v>1694358599</v>
      </c>
      <c r="FI37">
        <v>0</v>
      </c>
      <c r="FJ37">
        <v>38.733784</v>
      </c>
      <c r="FK37">
        <v>0.1096230831333407</v>
      </c>
      <c r="FL37">
        <v>-782.7046141458221</v>
      </c>
      <c r="FM37">
        <v>2944.9272</v>
      </c>
      <c r="FN37">
        <v>15</v>
      </c>
      <c r="FO37">
        <v>1694356869.6</v>
      </c>
      <c r="FP37" t="s">
        <v>431</v>
      </c>
      <c r="FQ37">
        <v>1694356869.6</v>
      </c>
      <c r="FR37">
        <v>1694356865.6</v>
      </c>
      <c r="FS37">
        <v>1</v>
      </c>
      <c r="FT37">
        <v>-0.3</v>
      </c>
      <c r="FU37">
        <v>-0.068</v>
      </c>
      <c r="FV37">
        <v>-25.922</v>
      </c>
      <c r="FW37">
        <v>-3.813</v>
      </c>
      <c r="FX37">
        <v>420</v>
      </c>
      <c r="FY37">
        <v>23</v>
      </c>
      <c r="FZ37">
        <v>0.43</v>
      </c>
      <c r="GA37">
        <v>0.2</v>
      </c>
      <c r="GB37">
        <v>20.1025756097561</v>
      </c>
      <c r="GC37">
        <v>1.577065505226523</v>
      </c>
      <c r="GD37">
        <v>0.1580823925038783</v>
      </c>
      <c r="GE37">
        <v>0</v>
      </c>
      <c r="GF37">
        <v>0.6462255365853659</v>
      </c>
      <c r="GG37">
        <v>0.0006815749128934664</v>
      </c>
      <c r="GH37">
        <v>0.01632070169775792</v>
      </c>
      <c r="GI37">
        <v>1</v>
      </c>
      <c r="GJ37">
        <v>1</v>
      </c>
      <c r="GK37">
        <v>2</v>
      </c>
      <c r="GL37" t="s">
        <v>432</v>
      </c>
      <c r="GM37">
        <v>3.10678</v>
      </c>
      <c r="GN37">
        <v>2.75808</v>
      </c>
      <c r="GO37">
        <v>0.0403807</v>
      </c>
      <c r="GP37">
        <v>0.0322088</v>
      </c>
      <c r="GQ37">
        <v>0.124077</v>
      </c>
      <c r="GR37">
        <v>0.112333</v>
      </c>
      <c r="GS37">
        <v>24171.2</v>
      </c>
      <c r="GT37">
        <v>22952.6</v>
      </c>
      <c r="GU37">
        <v>25775.4</v>
      </c>
      <c r="GV37">
        <v>24093.6</v>
      </c>
      <c r="GW37">
        <v>36305.6</v>
      </c>
      <c r="GX37">
        <v>31342.8</v>
      </c>
      <c r="GY37">
        <v>45112.9</v>
      </c>
      <c r="GZ37">
        <v>38191.2</v>
      </c>
      <c r="HA37">
        <v>1.7499</v>
      </c>
      <c r="HB37">
        <v>1.57273</v>
      </c>
      <c r="HC37">
        <v>-0.126712</v>
      </c>
      <c r="HD37">
        <v>0</v>
      </c>
      <c r="HE37">
        <v>35.9686</v>
      </c>
      <c r="HF37">
        <v>999.9</v>
      </c>
      <c r="HG37">
        <v>42.7</v>
      </c>
      <c r="HH37">
        <v>38.7</v>
      </c>
      <c r="HI37">
        <v>34.9076</v>
      </c>
      <c r="HJ37">
        <v>61.4967</v>
      </c>
      <c r="HK37">
        <v>24.7997</v>
      </c>
      <c r="HL37">
        <v>1</v>
      </c>
      <c r="HM37">
        <v>1.45668</v>
      </c>
      <c r="HN37">
        <v>9.28105</v>
      </c>
      <c r="HO37">
        <v>20.0575</v>
      </c>
      <c r="HP37">
        <v>5.20531</v>
      </c>
      <c r="HQ37">
        <v>11.992</v>
      </c>
      <c r="HR37">
        <v>4.9605</v>
      </c>
      <c r="HS37">
        <v>3.27403</v>
      </c>
      <c r="HT37">
        <v>9999</v>
      </c>
      <c r="HU37">
        <v>9999</v>
      </c>
      <c r="HV37">
        <v>9999</v>
      </c>
      <c r="HW37">
        <v>154.8</v>
      </c>
      <c r="HX37">
        <v>1.86386</v>
      </c>
      <c r="HY37">
        <v>1.86008</v>
      </c>
      <c r="HZ37">
        <v>1.85842</v>
      </c>
      <c r="IA37">
        <v>1.85974</v>
      </c>
      <c r="IB37">
        <v>1.85974</v>
      </c>
      <c r="IC37">
        <v>1.85836</v>
      </c>
      <c r="ID37">
        <v>1.85745</v>
      </c>
      <c r="IE37">
        <v>1.85228</v>
      </c>
      <c r="IF37">
        <v>0</v>
      </c>
      <c r="IG37">
        <v>0</v>
      </c>
      <c r="IH37">
        <v>0</v>
      </c>
      <c r="II37">
        <v>0</v>
      </c>
      <c r="IJ37" t="s">
        <v>433</v>
      </c>
      <c r="IK37" t="s">
        <v>434</v>
      </c>
      <c r="IL37" t="s">
        <v>435</v>
      </c>
      <c r="IM37" t="s">
        <v>435</v>
      </c>
      <c r="IN37" t="s">
        <v>435</v>
      </c>
      <c r="IO37" t="s">
        <v>435</v>
      </c>
      <c r="IP37">
        <v>0</v>
      </c>
      <c r="IQ37">
        <v>100</v>
      </c>
      <c r="IR37">
        <v>100</v>
      </c>
      <c r="IS37">
        <v>-20.541</v>
      </c>
      <c r="IT37">
        <v>-4.0329</v>
      </c>
      <c r="IU37">
        <v>-16.20539750299507</v>
      </c>
      <c r="IV37">
        <v>-0.02477319321892663</v>
      </c>
      <c r="IW37">
        <v>7.220195862635366E-06</v>
      </c>
      <c r="IX37">
        <v>-1.200035831751892E-09</v>
      </c>
      <c r="IY37">
        <v>-1.687842308663072</v>
      </c>
      <c r="IZ37">
        <v>-0.1467083373758089</v>
      </c>
      <c r="JA37">
        <v>0.003522864546959643</v>
      </c>
      <c r="JB37">
        <v>-3.696506598922489E-05</v>
      </c>
      <c r="JC37">
        <v>4</v>
      </c>
      <c r="JD37">
        <v>1987</v>
      </c>
      <c r="JE37">
        <v>1</v>
      </c>
      <c r="JF37">
        <v>38</v>
      </c>
      <c r="JG37">
        <v>28.8</v>
      </c>
      <c r="JH37">
        <v>28.9</v>
      </c>
      <c r="JI37">
        <v>0.52002</v>
      </c>
      <c r="JJ37">
        <v>2.69287</v>
      </c>
      <c r="JK37">
        <v>1.49658</v>
      </c>
      <c r="JL37">
        <v>2.3938</v>
      </c>
      <c r="JM37">
        <v>1.54907</v>
      </c>
      <c r="JN37">
        <v>2.47925</v>
      </c>
      <c r="JO37">
        <v>42.0329</v>
      </c>
      <c r="JP37">
        <v>15.6556</v>
      </c>
      <c r="JQ37">
        <v>18</v>
      </c>
      <c r="JR37">
        <v>503.513</v>
      </c>
      <c r="JS37">
        <v>398.908</v>
      </c>
      <c r="JT37">
        <v>26.0674</v>
      </c>
      <c r="JU37">
        <v>43.5225</v>
      </c>
      <c r="JV37">
        <v>30.0018</v>
      </c>
      <c r="JW37">
        <v>42.9289</v>
      </c>
      <c r="JX37">
        <v>42.71</v>
      </c>
      <c r="JY37">
        <v>10.4847</v>
      </c>
      <c r="JZ37">
        <v>0</v>
      </c>
      <c r="KA37">
        <v>45.3016</v>
      </c>
      <c r="KB37">
        <v>21.3765</v>
      </c>
      <c r="KC37">
        <v>118.394</v>
      </c>
      <c r="KD37">
        <v>29.969</v>
      </c>
      <c r="KE37">
        <v>98.5534</v>
      </c>
      <c r="KF37">
        <v>92.0351</v>
      </c>
    </row>
    <row r="38" spans="1:292">
      <c r="A38">
        <v>20</v>
      </c>
      <c r="B38">
        <v>1694358604</v>
      </c>
      <c r="C38">
        <v>95</v>
      </c>
      <c r="D38" t="s">
        <v>472</v>
      </c>
      <c r="E38" t="s">
        <v>473</v>
      </c>
      <c r="F38">
        <v>5</v>
      </c>
      <c r="G38" t="s">
        <v>428</v>
      </c>
      <c r="H38">
        <v>1694358596.5</v>
      </c>
      <c r="I38">
        <f>(J38)/1000</f>
        <v>0</v>
      </c>
      <c r="J38">
        <f>IF(DO38, AM38, AG38)</f>
        <v>0</v>
      </c>
      <c r="K38">
        <f>IF(DO38, AH38, AF38)</f>
        <v>0</v>
      </c>
      <c r="L38">
        <f>DQ38 - IF(AT38&gt;1, K38*DK38*100.0/(AV38*EE38), 0)</f>
        <v>0</v>
      </c>
      <c r="M38">
        <f>((S38-I38/2)*L38-K38)/(S38+I38/2)</f>
        <v>0</v>
      </c>
      <c r="N38">
        <f>M38*(DX38+DY38)/1000.0</f>
        <v>0</v>
      </c>
      <c r="O38">
        <f>(DQ38 - IF(AT38&gt;1, K38*DK38*100.0/(AV38*EE38), 0))*(DX38+DY38)/1000.0</f>
        <v>0</v>
      </c>
      <c r="P38">
        <f>2.0/((1/R38-1/Q38)+SIGN(R38)*SQRT((1/R38-1/Q38)*(1/R38-1/Q38) + 4*DL38/((DL38+1)*(DL38+1))*(2*1/R38*1/Q38-1/Q38*1/Q38)))</f>
        <v>0</v>
      </c>
      <c r="Q38">
        <f>IF(LEFT(DM38,1)&lt;&gt;"0",IF(LEFT(DM38,1)="1",3.0,DN38),$D$5+$E$5*(EE38*DX38/($K$5*1000))+$F$5*(EE38*DX38/($K$5*1000))*MAX(MIN(DK38,$J$5),$I$5)*MAX(MIN(DK38,$J$5),$I$5)+$G$5*MAX(MIN(DK38,$J$5),$I$5)*(EE38*DX38/($K$5*1000))+$H$5*(EE38*DX38/($K$5*1000))*(EE38*DX38/($K$5*1000)))</f>
        <v>0</v>
      </c>
      <c r="R38">
        <f>I38*(1000-(1000*0.61365*exp(17.502*V38/(240.97+V38))/(DX38+DY38)+DS38)/2)/(1000*0.61365*exp(17.502*V38/(240.97+V38))/(DX38+DY38)-DS38)</f>
        <v>0</v>
      </c>
      <c r="S38">
        <f>1/((DL38+1)/(P38/1.6)+1/(Q38/1.37)) + DL38/((DL38+1)/(P38/1.6) + DL38/(Q38/1.37))</f>
        <v>0</v>
      </c>
      <c r="T38">
        <f>(DG38*DJ38)</f>
        <v>0</v>
      </c>
      <c r="U38">
        <f>(DZ38+(T38+2*0.95*5.67E-8*(((DZ38+$B$9)+273)^4-(DZ38+273)^4)-44100*I38)/(1.84*29.3*Q38+8*0.95*5.67E-8*(DZ38+273)^3))</f>
        <v>0</v>
      </c>
      <c r="V38">
        <f>($C$9*EA38+$D$9*EB38+$E$9*U38)</f>
        <v>0</v>
      </c>
      <c r="W38">
        <f>0.61365*exp(17.502*V38/(240.97+V38))</f>
        <v>0</v>
      </c>
      <c r="X38">
        <f>(Y38/Z38*100)</f>
        <v>0</v>
      </c>
      <c r="Y38">
        <f>DS38*(DX38+DY38)/1000</f>
        <v>0</v>
      </c>
      <c r="Z38">
        <f>0.61365*exp(17.502*DZ38/(240.97+DZ38))</f>
        <v>0</v>
      </c>
      <c r="AA38">
        <f>(W38-DS38*(DX38+DY38)/1000)</f>
        <v>0</v>
      </c>
      <c r="AB38">
        <f>(-I38*44100)</f>
        <v>0</v>
      </c>
      <c r="AC38">
        <f>2*29.3*Q38*0.92*(DZ38-V38)</f>
        <v>0</v>
      </c>
      <c r="AD38">
        <f>2*0.95*5.67E-8*(((DZ38+$B$9)+273)^4-(V38+273)^4)</f>
        <v>0</v>
      </c>
      <c r="AE38">
        <f>T38+AD38+AB38+AC38</f>
        <v>0</v>
      </c>
      <c r="AF38">
        <f>DW38*AT38*(DR38-DQ38*(1000-AT38*DT38)/(1000-AT38*DS38))/(100*DK38)</f>
        <v>0</v>
      </c>
      <c r="AG38">
        <f>1000*DW38*AT38*(DS38-DT38)/(100*DK38*(1000-AT38*DS38))</f>
        <v>0</v>
      </c>
      <c r="AH38">
        <f>(AI38 - AJ38 - DX38*1E3/(8.314*(DZ38+273.15)) * AL38/DW38 * AK38) * DW38/(100*DK38) * (1000 - DT38)/1000</f>
        <v>0</v>
      </c>
      <c r="AI38">
        <v>140.4895432096735</v>
      </c>
      <c r="AJ38">
        <v>153.892206060606</v>
      </c>
      <c r="AK38">
        <v>-3.373129795877165</v>
      </c>
      <c r="AL38">
        <v>65.94015128555453</v>
      </c>
      <c r="AM38">
        <f>(AO38 - AN38 + DX38*1E3/(8.314*(DZ38+273.15)) * AQ38/DW38 * AP38) * DW38/(100*DK38) * 1000/(1000 - AO38)</f>
        <v>0</v>
      </c>
      <c r="AN38">
        <v>28.68735580721381</v>
      </c>
      <c r="AO38">
        <v>29.32800848484847</v>
      </c>
      <c r="AP38">
        <v>0.006729559746640243</v>
      </c>
      <c r="AQ38">
        <v>102.8695289206826</v>
      </c>
      <c r="AR38">
        <v>0</v>
      </c>
      <c r="AS38">
        <v>0</v>
      </c>
      <c r="AT38">
        <f>IF(AR38*$H$15&gt;=AV38,1.0,(AV38/(AV38-AR38*$H$15)))</f>
        <v>0</v>
      </c>
      <c r="AU38">
        <f>(AT38-1)*100</f>
        <v>0</v>
      </c>
      <c r="AV38">
        <f>MAX(0,($B$15+$C$15*EE38)/(1+$D$15*EE38)*DX38/(DZ38+273)*$E$15)</f>
        <v>0</v>
      </c>
      <c r="AW38" t="s">
        <v>429</v>
      </c>
      <c r="AX38" t="s">
        <v>429</v>
      </c>
      <c r="AY38">
        <v>0</v>
      </c>
      <c r="AZ38">
        <v>0</v>
      </c>
      <c r="BA38">
        <f>1-AY38/AZ38</f>
        <v>0</v>
      </c>
      <c r="BB38">
        <v>0</v>
      </c>
      <c r="BC38" t="s">
        <v>429</v>
      </c>
      <c r="BD38" t="s">
        <v>429</v>
      </c>
      <c r="BE38">
        <v>0</v>
      </c>
      <c r="BF38">
        <v>0</v>
      </c>
      <c r="BG38">
        <f>1-BE38/BF38</f>
        <v>0</v>
      </c>
      <c r="BH38">
        <v>0.5</v>
      </c>
      <c r="BI38">
        <f>DH38</f>
        <v>0</v>
      </c>
      <c r="BJ38">
        <f>K38</f>
        <v>0</v>
      </c>
      <c r="BK38">
        <f>BG38*BH38*BI38</f>
        <v>0</v>
      </c>
      <c r="BL38">
        <f>(BJ38-BB38)/BI38</f>
        <v>0</v>
      </c>
      <c r="BM38">
        <f>(AZ38-BF38)/BF38</f>
        <v>0</v>
      </c>
      <c r="BN38">
        <f>AY38/(BA38+AY38/BF38)</f>
        <v>0</v>
      </c>
      <c r="BO38" t="s">
        <v>429</v>
      </c>
      <c r="BP38">
        <v>0</v>
      </c>
      <c r="BQ38">
        <f>IF(BP38&lt;&gt;0, BP38, BN38)</f>
        <v>0</v>
      </c>
      <c r="BR38">
        <f>1-BQ38/BF38</f>
        <v>0</v>
      </c>
      <c r="BS38">
        <f>(BF38-BE38)/(BF38-BQ38)</f>
        <v>0</v>
      </c>
      <c r="BT38">
        <f>(AZ38-BF38)/(AZ38-BQ38)</f>
        <v>0</v>
      </c>
      <c r="BU38">
        <f>(BF38-BE38)/(BF38-AY38)</f>
        <v>0</v>
      </c>
      <c r="BV38">
        <f>(AZ38-BF38)/(AZ38-AY38)</f>
        <v>0</v>
      </c>
      <c r="BW38">
        <f>(BS38*BQ38/BE38)</f>
        <v>0</v>
      </c>
      <c r="BX38">
        <f>(1-BW38)</f>
        <v>0</v>
      </c>
      <c r="DG38">
        <f>$B$13*EF38+$C$13*EG38+$F$13*ER38*(1-EU38)</f>
        <v>0</v>
      </c>
      <c r="DH38">
        <f>DG38*DI38</f>
        <v>0</v>
      </c>
      <c r="DI38">
        <f>($B$13*$D$11+$C$13*$D$11+$F$13*((FE38+EW38)/MAX(FE38+EW38+FF38, 0.1)*$I$11+FF38/MAX(FE38+EW38+FF38, 0.1)*$J$11))/($B$13+$C$13+$F$13)</f>
        <v>0</v>
      </c>
      <c r="DJ38">
        <f>($B$13*$K$11+$C$13*$K$11+$F$13*((FE38+EW38)/MAX(FE38+EW38+FF38, 0.1)*$P$11+FF38/MAX(FE38+EW38+FF38, 0.1)*$Q$11))/($B$13+$C$13+$F$13)</f>
        <v>0</v>
      </c>
      <c r="DK38">
        <v>1.1</v>
      </c>
      <c r="DL38">
        <v>0.5</v>
      </c>
      <c r="DM38" t="s">
        <v>430</v>
      </c>
      <c r="DN38">
        <v>2</v>
      </c>
      <c r="DO38" t="b">
        <v>1</v>
      </c>
      <c r="DP38">
        <v>1694358596.5</v>
      </c>
      <c r="DQ38">
        <v>172.3542962962963</v>
      </c>
      <c r="DR38">
        <v>152.0464814814815</v>
      </c>
      <c r="DS38">
        <v>29.29193703703704</v>
      </c>
      <c r="DT38">
        <v>28.65320370370371</v>
      </c>
      <c r="DU38">
        <v>193.081037037037</v>
      </c>
      <c r="DV38">
        <v>33.32452962962963</v>
      </c>
      <c r="DW38">
        <v>500.036</v>
      </c>
      <c r="DX38">
        <v>84.56857407407408</v>
      </c>
      <c r="DY38">
        <v>0.1001499037037037</v>
      </c>
      <c r="DZ38">
        <v>32.63525185185185</v>
      </c>
      <c r="EA38">
        <v>33.93901111111111</v>
      </c>
      <c r="EB38">
        <v>999.9000000000001</v>
      </c>
      <c r="EC38">
        <v>0</v>
      </c>
      <c r="ED38">
        <v>0</v>
      </c>
      <c r="EE38">
        <v>10013.2037037037</v>
      </c>
      <c r="EF38">
        <v>0</v>
      </c>
      <c r="EG38">
        <v>1165.985185185185</v>
      </c>
      <c r="EH38">
        <v>20.30782592592593</v>
      </c>
      <c r="EI38">
        <v>177.555037037037</v>
      </c>
      <c r="EJ38">
        <v>156.5312962962963</v>
      </c>
      <c r="EK38">
        <v>0.6387367407407408</v>
      </c>
      <c r="EL38">
        <v>152.0464814814815</v>
      </c>
      <c r="EM38">
        <v>28.65320370370371</v>
      </c>
      <c r="EN38">
        <v>2.477177777777777</v>
      </c>
      <c r="EO38">
        <v>2.423160370370371</v>
      </c>
      <c r="EP38">
        <v>20.87731851851852</v>
      </c>
      <c r="EQ38">
        <v>20.51938148148148</v>
      </c>
      <c r="ER38">
        <v>2000.019259259259</v>
      </c>
      <c r="ES38">
        <v>0.9799967777777776</v>
      </c>
      <c r="ET38">
        <v>0.02000361481481481</v>
      </c>
      <c r="EU38">
        <v>0</v>
      </c>
      <c r="EV38">
        <v>38.6601962962963</v>
      </c>
      <c r="EW38">
        <v>5.00078</v>
      </c>
      <c r="EX38">
        <v>2895.065185185186</v>
      </c>
      <c r="EY38">
        <v>16379.77777777778</v>
      </c>
      <c r="EZ38">
        <v>51.2011111111111</v>
      </c>
      <c r="FA38">
        <v>52.47666666666666</v>
      </c>
      <c r="FB38">
        <v>51.509</v>
      </c>
      <c r="FC38">
        <v>51.6897037037037</v>
      </c>
      <c r="FD38">
        <v>51.567</v>
      </c>
      <c r="FE38">
        <v>1955.109259259259</v>
      </c>
      <c r="FF38">
        <v>39.91</v>
      </c>
      <c r="FG38">
        <v>0</v>
      </c>
      <c r="FH38">
        <v>1694358603.8</v>
      </c>
      <c r="FI38">
        <v>0</v>
      </c>
      <c r="FJ38">
        <v>38.675076</v>
      </c>
      <c r="FK38">
        <v>-0.216592291132548</v>
      </c>
      <c r="FL38">
        <v>-752.4938476912722</v>
      </c>
      <c r="FM38">
        <v>2893.5976</v>
      </c>
      <c r="FN38">
        <v>15</v>
      </c>
      <c r="FO38">
        <v>1694356869.6</v>
      </c>
      <c r="FP38" t="s">
        <v>431</v>
      </c>
      <c r="FQ38">
        <v>1694356869.6</v>
      </c>
      <c r="FR38">
        <v>1694356865.6</v>
      </c>
      <c r="FS38">
        <v>1</v>
      </c>
      <c r="FT38">
        <v>-0.3</v>
      </c>
      <c r="FU38">
        <v>-0.068</v>
      </c>
      <c r="FV38">
        <v>-25.922</v>
      </c>
      <c r="FW38">
        <v>-3.813</v>
      </c>
      <c r="FX38">
        <v>420</v>
      </c>
      <c r="FY38">
        <v>23</v>
      </c>
      <c r="FZ38">
        <v>0.43</v>
      </c>
      <c r="GA38">
        <v>0.2</v>
      </c>
      <c r="GB38">
        <v>20.23272926829268</v>
      </c>
      <c r="GC38">
        <v>1.535065505226509</v>
      </c>
      <c r="GD38">
        <v>0.1535046535306412</v>
      </c>
      <c r="GE38">
        <v>0</v>
      </c>
      <c r="GF38">
        <v>0.6436259024390245</v>
      </c>
      <c r="GG38">
        <v>-0.08363598606271778</v>
      </c>
      <c r="GH38">
        <v>0.01721753838217593</v>
      </c>
      <c r="GI38">
        <v>1</v>
      </c>
      <c r="GJ38">
        <v>1</v>
      </c>
      <c r="GK38">
        <v>2</v>
      </c>
      <c r="GL38" t="s">
        <v>432</v>
      </c>
      <c r="GM38">
        <v>3.10689</v>
      </c>
      <c r="GN38">
        <v>2.75844</v>
      </c>
      <c r="GO38">
        <v>0.0370876</v>
      </c>
      <c r="GP38">
        <v>0.028783</v>
      </c>
      <c r="GQ38">
        <v>0.124151</v>
      </c>
      <c r="GR38">
        <v>0.112311</v>
      </c>
      <c r="GS38">
        <v>24253.1</v>
      </c>
      <c r="GT38">
        <v>23032.6</v>
      </c>
      <c r="GU38">
        <v>25774.6</v>
      </c>
      <c r="GV38">
        <v>24092.8</v>
      </c>
      <c r="GW38">
        <v>36301.2</v>
      </c>
      <c r="GX38">
        <v>31342.3</v>
      </c>
      <c r="GY38">
        <v>45111.5</v>
      </c>
      <c r="GZ38">
        <v>38190</v>
      </c>
      <c r="HA38">
        <v>1.75005</v>
      </c>
      <c r="HB38">
        <v>1.57245</v>
      </c>
      <c r="HC38">
        <v>-0.124335</v>
      </c>
      <c r="HD38">
        <v>0</v>
      </c>
      <c r="HE38">
        <v>35.9616</v>
      </c>
      <c r="HF38">
        <v>999.9</v>
      </c>
      <c r="HG38">
        <v>42.7</v>
      </c>
      <c r="HH38">
        <v>38.7</v>
      </c>
      <c r="HI38">
        <v>34.9095</v>
      </c>
      <c r="HJ38">
        <v>61.2067</v>
      </c>
      <c r="HK38">
        <v>24.6715</v>
      </c>
      <c r="HL38">
        <v>1</v>
      </c>
      <c r="HM38">
        <v>1.45843</v>
      </c>
      <c r="HN38">
        <v>9.28105</v>
      </c>
      <c r="HO38">
        <v>20.0575</v>
      </c>
      <c r="HP38">
        <v>5.20516</v>
      </c>
      <c r="HQ38">
        <v>11.992</v>
      </c>
      <c r="HR38">
        <v>4.96065</v>
      </c>
      <c r="HS38">
        <v>3.27405</v>
      </c>
      <c r="HT38">
        <v>9999</v>
      </c>
      <c r="HU38">
        <v>9999</v>
      </c>
      <c r="HV38">
        <v>9999</v>
      </c>
      <c r="HW38">
        <v>154.8</v>
      </c>
      <c r="HX38">
        <v>1.86386</v>
      </c>
      <c r="HY38">
        <v>1.86006</v>
      </c>
      <c r="HZ38">
        <v>1.85842</v>
      </c>
      <c r="IA38">
        <v>1.85974</v>
      </c>
      <c r="IB38">
        <v>1.85974</v>
      </c>
      <c r="IC38">
        <v>1.85836</v>
      </c>
      <c r="ID38">
        <v>1.85745</v>
      </c>
      <c r="IE38">
        <v>1.85229</v>
      </c>
      <c r="IF38">
        <v>0</v>
      </c>
      <c r="IG38">
        <v>0</v>
      </c>
      <c r="IH38">
        <v>0</v>
      </c>
      <c r="II38">
        <v>0</v>
      </c>
      <c r="IJ38" t="s">
        <v>433</v>
      </c>
      <c r="IK38" t="s">
        <v>434</v>
      </c>
      <c r="IL38" t="s">
        <v>435</v>
      </c>
      <c r="IM38" t="s">
        <v>435</v>
      </c>
      <c r="IN38" t="s">
        <v>435</v>
      </c>
      <c r="IO38" t="s">
        <v>435</v>
      </c>
      <c r="IP38">
        <v>0</v>
      </c>
      <c r="IQ38">
        <v>100</v>
      </c>
      <c r="IR38">
        <v>100</v>
      </c>
      <c r="IS38">
        <v>-20.167</v>
      </c>
      <c r="IT38">
        <v>-4.034</v>
      </c>
      <c r="IU38">
        <v>-16.20539750299507</v>
      </c>
      <c r="IV38">
        <v>-0.02477319321892663</v>
      </c>
      <c r="IW38">
        <v>7.220195862635366E-06</v>
      </c>
      <c r="IX38">
        <v>-1.200035831751892E-09</v>
      </c>
      <c r="IY38">
        <v>-1.687842308663072</v>
      </c>
      <c r="IZ38">
        <v>-0.1467083373758089</v>
      </c>
      <c r="JA38">
        <v>0.003522864546959643</v>
      </c>
      <c r="JB38">
        <v>-3.696506598922489E-05</v>
      </c>
      <c r="JC38">
        <v>4</v>
      </c>
      <c r="JD38">
        <v>1987</v>
      </c>
      <c r="JE38">
        <v>1</v>
      </c>
      <c r="JF38">
        <v>38</v>
      </c>
      <c r="JG38">
        <v>28.9</v>
      </c>
      <c r="JH38">
        <v>29</v>
      </c>
      <c r="JI38">
        <v>0.476074</v>
      </c>
      <c r="JJ38">
        <v>2.7063</v>
      </c>
      <c r="JK38">
        <v>1.49658</v>
      </c>
      <c r="JL38">
        <v>2.3938</v>
      </c>
      <c r="JM38">
        <v>1.54907</v>
      </c>
      <c r="JN38">
        <v>2.47681</v>
      </c>
      <c r="JO38">
        <v>42.0329</v>
      </c>
      <c r="JP38">
        <v>15.6556</v>
      </c>
      <c r="JQ38">
        <v>18</v>
      </c>
      <c r="JR38">
        <v>503.726</v>
      </c>
      <c r="JS38">
        <v>398.831</v>
      </c>
      <c r="JT38">
        <v>26.0654</v>
      </c>
      <c r="JU38">
        <v>43.5408</v>
      </c>
      <c r="JV38">
        <v>30.0017</v>
      </c>
      <c r="JW38">
        <v>42.9474</v>
      </c>
      <c r="JX38">
        <v>42.7276</v>
      </c>
      <c r="JY38">
        <v>9.60718</v>
      </c>
      <c r="JZ38">
        <v>0</v>
      </c>
      <c r="KA38">
        <v>45.3016</v>
      </c>
      <c r="KB38">
        <v>21.3929</v>
      </c>
      <c r="KC38">
        <v>98.33629999999999</v>
      </c>
      <c r="KD38">
        <v>29.9366</v>
      </c>
      <c r="KE38">
        <v>98.55029999999999</v>
      </c>
      <c r="KF38">
        <v>92.0321</v>
      </c>
    </row>
    <row r="39" spans="1:292">
      <c r="A39">
        <v>21</v>
      </c>
      <c r="B39">
        <v>1694358609</v>
      </c>
      <c r="C39">
        <v>100</v>
      </c>
      <c r="D39" t="s">
        <v>474</v>
      </c>
      <c r="E39" t="s">
        <v>475</v>
      </c>
      <c r="F39">
        <v>5</v>
      </c>
      <c r="G39" t="s">
        <v>428</v>
      </c>
      <c r="H39">
        <v>1694358601.214286</v>
      </c>
      <c r="I39">
        <f>(J39)/1000</f>
        <v>0</v>
      </c>
      <c r="J39">
        <f>IF(DO39, AM39, AG39)</f>
        <v>0</v>
      </c>
      <c r="K39">
        <f>IF(DO39, AH39, AF39)</f>
        <v>0</v>
      </c>
      <c r="L39">
        <f>DQ39 - IF(AT39&gt;1, K39*DK39*100.0/(AV39*EE39), 0)</f>
        <v>0</v>
      </c>
      <c r="M39">
        <f>((S39-I39/2)*L39-K39)/(S39+I39/2)</f>
        <v>0</v>
      </c>
      <c r="N39">
        <f>M39*(DX39+DY39)/1000.0</f>
        <v>0</v>
      </c>
      <c r="O39">
        <f>(DQ39 - IF(AT39&gt;1, K39*DK39*100.0/(AV39*EE39), 0))*(DX39+DY39)/1000.0</f>
        <v>0</v>
      </c>
      <c r="P39">
        <f>2.0/((1/R39-1/Q39)+SIGN(R39)*SQRT((1/R39-1/Q39)*(1/R39-1/Q39) + 4*DL39/((DL39+1)*(DL39+1))*(2*1/R39*1/Q39-1/Q39*1/Q39)))</f>
        <v>0</v>
      </c>
      <c r="Q39">
        <f>IF(LEFT(DM39,1)&lt;&gt;"0",IF(LEFT(DM39,1)="1",3.0,DN39),$D$5+$E$5*(EE39*DX39/($K$5*1000))+$F$5*(EE39*DX39/($K$5*1000))*MAX(MIN(DK39,$J$5),$I$5)*MAX(MIN(DK39,$J$5),$I$5)+$G$5*MAX(MIN(DK39,$J$5),$I$5)*(EE39*DX39/($K$5*1000))+$H$5*(EE39*DX39/($K$5*1000))*(EE39*DX39/($K$5*1000)))</f>
        <v>0</v>
      </c>
      <c r="R39">
        <f>I39*(1000-(1000*0.61365*exp(17.502*V39/(240.97+V39))/(DX39+DY39)+DS39)/2)/(1000*0.61365*exp(17.502*V39/(240.97+V39))/(DX39+DY39)-DS39)</f>
        <v>0</v>
      </c>
      <c r="S39">
        <f>1/((DL39+1)/(P39/1.6)+1/(Q39/1.37)) + DL39/((DL39+1)/(P39/1.6) + DL39/(Q39/1.37))</f>
        <v>0</v>
      </c>
      <c r="T39">
        <f>(DG39*DJ39)</f>
        <v>0</v>
      </c>
      <c r="U39">
        <f>(DZ39+(T39+2*0.95*5.67E-8*(((DZ39+$B$9)+273)^4-(DZ39+273)^4)-44100*I39)/(1.84*29.3*Q39+8*0.95*5.67E-8*(DZ39+273)^3))</f>
        <v>0</v>
      </c>
      <c r="V39">
        <f>($C$9*EA39+$D$9*EB39+$E$9*U39)</f>
        <v>0</v>
      </c>
      <c r="W39">
        <f>0.61365*exp(17.502*V39/(240.97+V39))</f>
        <v>0</v>
      </c>
      <c r="X39">
        <f>(Y39/Z39*100)</f>
        <v>0</v>
      </c>
      <c r="Y39">
        <f>DS39*(DX39+DY39)/1000</f>
        <v>0</v>
      </c>
      <c r="Z39">
        <f>0.61365*exp(17.502*DZ39/(240.97+DZ39))</f>
        <v>0</v>
      </c>
      <c r="AA39">
        <f>(W39-DS39*(DX39+DY39)/1000)</f>
        <v>0</v>
      </c>
      <c r="AB39">
        <f>(-I39*44100)</f>
        <v>0</v>
      </c>
      <c r="AC39">
        <f>2*29.3*Q39*0.92*(DZ39-V39)</f>
        <v>0</v>
      </c>
      <c r="AD39">
        <f>2*0.95*5.67E-8*(((DZ39+$B$9)+273)^4-(V39+273)^4)</f>
        <v>0</v>
      </c>
      <c r="AE39">
        <f>T39+AD39+AB39+AC39</f>
        <v>0</v>
      </c>
      <c r="AF39">
        <f>DW39*AT39*(DR39-DQ39*(1000-AT39*DT39)/(1000-AT39*DS39))/(100*DK39)</f>
        <v>0</v>
      </c>
      <c r="AG39">
        <f>1000*DW39*AT39*(DS39-DT39)/(100*DK39*(1000-AT39*DS39))</f>
        <v>0</v>
      </c>
      <c r="AH39">
        <f>(AI39 - AJ39 - DX39*1E3/(8.314*(DZ39+273.15)) * AL39/DW39 * AK39) * DW39/(100*DK39) * (1000 - DT39)/1000</f>
        <v>0</v>
      </c>
      <c r="AI39">
        <v>123.4378723452985</v>
      </c>
      <c r="AJ39">
        <v>136.9988545454544</v>
      </c>
      <c r="AK39">
        <v>-3.386100881075744</v>
      </c>
      <c r="AL39">
        <v>65.94015128555453</v>
      </c>
      <c r="AM39">
        <f>(AO39 - AN39 + DX39*1E3/(8.314*(DZ39+273.15)) * AQ39/DW39 * AP39) * DW39/(100*DK39) * 1000/(1000 - AO39)</f>
        <v>0</v>
      </c>
      <c r="AN39">
        <v>28.66554370573214</v>
      </c>
      <c r="AO39">
        <v>29.33878363636362</v>
      </c>
      <c r="AP39">
        <v>0.001481158576733453</v>
      </c>
      <c r="AQ39">
        <v>102.8695289206826</v>
      </c>
      <c r="AR39">
        <v>0</v>
      </c>
      <c r="AS39">
        <v>0</v>
      </c>
      <c r="AT39">
        <f>IF(AR39*$H$15&gt;=AV39,1.0,(AV39/(AV39-AR39*$H$15)))</f>
        <v>0</v>
      </c>
      <c r="AU39">
        <f>(AT39-1)*100</f>
        <v>0</v>
      </c>
      <c r="AV39">
        <f>MAX(0,($B$15+$C$15*EE39)/(1+$D$15*EE39)*DX39/(DZ39+273)*$E$15)</f>
        <v>0</v>
      </c>
      <c r="AW39" t="s">
        <v>429</v>
      </c>
      <c r="AX39" t="s">
        <v>429</v>
      </c>
      <c r="AY39">
        <v>0</v>
      </c>
      <c r="AZ39">
        <v>0</v>
      </c>
      <c r="BA39">
        <f>1-AY39/AZ39</f>
        <v>0</v>
      </c>
      <c r="BB39">
        <v>0</v>
      </c>
      <c r="BC39" t="s">
        <v>429</v>
      </c>
      <c r="BD39" t="s">
        <v>429</v>
      </c>
      <c r="BE39">
        <v>0</v>
      </c>
      <c r="BF39">
        <v>0</v>
      </c>
      <c r="BG39">
        <f>1-BE39/BF39</f>
        <v>0</v>
      </c>
      <c r="BH39">
        <v>0.5</v>
      </c>
      <c r="BI39">
        <f>DH39</f>
        <v>0</v>
      </c>
      <c r="BJ39">
        <f>K39</f>
        <v>0</v>
      </c>
      <c r="BK39">
        <f>BG39*BH39*BI39</f>
        <v>0</v>
      </c>
      <c r="BL39">
        <f>(BJ39-BB39)/BI39</f>
        <v>0</v>
      </c>
      <c r="BM39">
        <f>(AZ39-BF39)/BF39</f>
        <v>0</v>
      </c>
      <c r="BN39">
        <f>AY39/(BA39+AY39/BF39)</f>
        <v>0</v>
      </c>
      <c r="BO39" t="s">
        <v>429</v>
      </c>
      <c r="BP39">
        <v>0</v>
      </c>
      <c r="BQ39">
        <f>IF(BP39&lt;&gt;0, BP39, BN39)</f>
        <v>0</v>
      </c>
      <c r="BR39">
        <f>1-BQ39/BF39</f>
        <v>0</v>
      </c>
      <c r="BS39">
        <f>(BF39-BE39)/(BF39-BQ39)</f>
        <v>0</v>
      </c>
      <c r="BT39">
        <f>(AZ39-BF39)/(AZ39-BQ39)</f>
        <v>0</v>
      </c>
      <c r="BU39">
        <f>(BF39-BE39)/(BF39-AY39)</f>
        <v>0</v>
      </c>
      <c r="BV39">
        <f>(AZ39-BF39)/(AZ39-AY39)</f>
        <v>0</v>
      </c>
      <c r="BW39">
        <f>(BS39*BQ39/BE39)</f>
        <v>0</v>
      </c>
      <c r="BX39">
        <f>(1-BW39)</f>
        <v>0</v>
      </c>
      <c r="DG39">
        <f>$B$13*EF39+$C$13*EG39+$F$13*ER39*(1-EU39)</f>
        <v>0</v>
      </c>
      <c r="DH39">
        <f>DG39*DI39</f>
        <v>0</v>
      </c>
      <c r="DI39">
        <f>($B$13*$D$11+$C$13*$D$11+$F$13*((FE39+EW39)/MAX(FE39+EW39+FF39, 0.1)*$I$11+FF39/MAX(FE39+EW39+FF39, 0.1)*$J$11))/($B$13+$C$13+$F$13)</f>
        <v>0</v>
      </c>
      <c r="DJ39">
        <f>($B$13*$K$11+$C$13*$K$11+$F$13*((FE39+EW39)/MAX(FE39+EW39+FF39, 0.1)*$P$11+FF39/MAX(FE39+EW39+FF39, 0.1)*$Q$11))/($B$13+$C$13+$F$13)</f>
        <v>0</v>
      </c>
      <c r="DK39">
        <v>1.1</v>
      </c>
      <c r="DL39">
        <v>0.5</v>
      </c>
      <c r="DM39" t="s">
        <v>430</v>
      </c>
      <c r="DN39">
        <v>2</v>
      </c>
      <c r="DO39" t="b">
        <v>1</v>
      </c>
      <c r="DP39">
        <v>1694358601.214286</v>
      </c>
      <c r="DQ39">
        <v>156.8759285714286</v>
      </c>
      <c r="DR39">
        <v>136.4233571428571</v>
      </c>
      <c r="DS39">
        <v>29.31299285714286</v>
      </c>
      <c r="DT39">
        <v>28.66155</v>
      </c>
      <c r="DU39">
        <v>177.25075</v>
      </c>
      <c r="DV39">
        <v>33.34635357142857</v>
      </c>
      <c r="DW39">
        <v>500.0444642857142</v>
      </c>
      <c r="DX39">
        <v>84.56871071428573</v>
      </c>
      <c r="DY39">
        <v>0.1000932892857143</v>
      </c>
      <c r="DZ39">
        <v>32.62906785714286</v>
      </c>
      <c r="EA39">
        <v>33.94199285714286</v>
      </c>
      <c r="EB39">
        <v>999.9000000000002</v>
      </c>
      <c r="EC39">
        <v>0</v>
      </c>
      <c r="ED39">
        <v>0</v>
      </c>
      <c r="EE39">
        <v>10006.55428571429</v>
      </c>
      <c r="EF39">
        <v>0</v>
      </c>
      <c r="EG39">
        <v>1142.941071428572</v>
      </c>
      <c r="EH39">
        <v>20.4527</v>
      </c>
      <c r="EI39">
        <v>161.6131428571428</v>
      </c>
      <c r="EJ39">
        <v>140.4486071428571</v>
      </c>
      <c r="EK39">
        <v>0.6514519285714285</v>
      </c>
      <c r="EL39">
        <v>136.4233571428571</v>
      </c>
      <c r="EM39">
        <v>28.66155</v>
      </c>
      <c r="EN39">
        <v>2.478962857142857</v>
      </c>
      <c r="EO39">
        <v>2.423869642857142</v>
      </c>
      <c r="EP39">
        <v>20.88903571428571</v>
      </c>
      <c r="EQ39">
        <v>20.52413214285714</v>
      </c>
      <c r="ER39">
        <v>2000.024642857143</v>
      </c>
      <c r="ES39">
        <v>0.9799969285714284</v>
      </c>
      <c r="ET39">
        <v>0.02000346428571428</v>
      </c>
      <c r="EU39">
        <v>0</v>
      </c>
      <c r="EV39">
        <v>38.71031428571428</v>
      </c>
      <c r="EW39">
        <v>5.00078</v>
      </c>
      <c r="EX39">
        <v>2883.278214285714</v>
      </c>
      <c r="EY39">
        <v>16379.82142857143</v>
      </c>
      <c r="EZ39">
        <v>51.21842857142855</v>
      </c>
      <c r="FA39">
        <v>52.48199999999999</v>
      </c>
      <c r="FB39">
        <v>51.51089285714284</v>
      </c>
      <c r="FC39">
        <v>51.70071428571428</v>
      </c>
      <c r="FD39">
        <v>51.61146428571428</v>
      </c>
      <c r="FE39">
        <v>1955.114642857143</v>
      </c>
      <c r="FF39">
        <v>39.91</v>
      </c>
      <c r="FG39">
        <v>0</v>
      </c>
      <c r="FH39">
        <v>1694358608.6</v>
      </c>
      <c r="FI39">
        <v>0</v>
      </c>
      <c r="FJ39">
        <v>38.720336</v>
      </c>
      <c r="FK39">
        <v>0.1810230924186063</v>
      </c>
      <c r="FL39">
        <v>314.9153852385002</v>
      </c>
      <c r="FM39">
        <v>2880.740400000001</v>
      </c>
      <c r="FN39">
        <v>15</v>
      </c>
      <c r="FO39">
        <v>1694356869.6</v>
      </c>
      <c r="FP39" t="s">
        <v>431</v>
      </c>
      <c r="FQ39">
        <v>1694356869.6</v>
      </c>
      <c r="FR39">
        <v>1694356865.6</v>
      </c>
      <c r="FS39">
        <v>1</v>
      </c>
      <c r="FT39">
        <v>-0.3</v>
      </c>
      <c r="FU39">
        <v>-0.068</v>
      </c>
      <c r="FV39">
        <v>-25.922</v>
      </c>
      <c r="FW39">
        <v>-3.813</v>
      </c>
      <c r="FX39">
        <v>420</v>
      </c>
      <c r="FY39">
        <v>23</v>
      </c>
      <c r="FZ39">
        <v>0.43</v>
      </c>
      <c r="GA39">
        <v>0.2</v>
      </c>
      <c r="GB39">
        <v>20.34426829268293</v>
      </c>
      <c r="GC39">
        <v>1.685445993031392</v>
      </c>
      <c r="GD39">
        <v>0.1690076740053385</v>
      </c>
      <c r="GE39">
        <v>0</v>
      </c>
      <c r="GF39">
        <v>0.6440843902439024</v>
      </c>
      <c r="GG39">
        <v>0.08175355400696856</v>
      </c>
      <c r="GH39">
        <v>0.01808287607423117</v>
      </c>
      <c r="GI39">
        <v>1</v>
      </c>
      <c r="GJ39">
        <v>1</v>
      </c>
      <c r="GK39">
        <v>2</v>
      </c>
      <c r="GL39" t="s">
        <v>432</v>
      </c>
      <c r="GM39">
        <v>3.10672</v>
      </c>
      <c r="GN39">
        <v>2.75793</v>
      </c>
      <c r="GO39">
        <v>0.0337149</v>
      </c>
      <c r="GP39">
        <v>0.025236</v>
      </c>
      <c r="GQ39">
        <v>0.124172</v>
      </c>
      <c r="GR39">
        <v>0.112229</v>
      </c>
      <c r="GS39">
        <v>24337</v>
      </c>
      <c r="GT39">
        <v>23115.6</v>
      </c>
      <c r="GU39">
        <v>25773.9</v>
      </c>
      <c r="GV39">
        <v>24092</v>
      </c>
      <c r="GW39">
        <v>36298.9</v>
      </c>
      <c r="GX39">
        <v>31344</v>
      </c>
      <c r="GY39">
        <v>45110.2</v>
      </c>
      <c r="GZ39">
        <v>38189.1</v>
      </c>
      <c r="HA39">
        <v>1.74927</v>
      </c>
      <c r="HB39">
        <v>1.5725</v>
      </c>
      <c r="HC39">
        <v>-0.124075</v>
      </c>
      <c r="HD39">
        <v>0</v>
      </c>
      <c r="HE39">
        <v>35.9516</v>
      </c>
      <c r="HF39">
        <v>999.9</v>
      </c>
      <c r="HG39">
        <v>42.7</v>
      </c>
      <c r="HH39">
        <v>38.7</v>
      </c>
      <c r="HI39">
        <v>34.9076</v>
      </c>
      <c r="HJ39">
        <v>61.4567</v>
      </c>
      <c r="HK39">
        <v>24.6595</v>
      </c>
      <c r="HL39">
        <v>1</v>
      </c>
      <c r="HM39">
        <v>1.46014</v>
      </c>
      <c r="HN39">
        <v>9.28105</v>
      </c>
      <c r="HO39">
        <v>20.0576</v>
      </c>
      <c r="HP39">
        <v>5.20501</v>
      </c>
      <c r="HQ39">
        <v>11.992</v>
      </c>
      <c r="HR39">
        <v>4.96035</v>
      </c>
      <c r="HS39">
        <v>3.2742</v>
      </c>
      <c r="HT39">
        <v>9999</v>
      </c>
      <c r="HU39">
        <v>9999</v>
      </c>
      <c r="HV39">
        <v>9999</v>
      </c>
      <c r="HW39">
        <v>154.8</v>
      </c>
      <c r="HX39">
        <v>1.86386</v>
      </c>
      <c r="HY39">
        <v>1.86005</v>
      </c>
      <c r="HZ39">
        <v>1.85842</v>
      </c>
      <c r="IA39">
        <v>1.85974</v>
      </c>
      <c r="IB39">
        <v>1.85974</v>
      </c>
      <c r="IC39">
        <v>1.85835</v>
      </c>
      <c r="ID39">
        <v>1.85745</v>
      </c>
      <c r="IE39">
        <v>1.85227</v>
      </c>
      <c r="IF39">
        <v>0</v>
      </c>
      <c r="IG39">
        <v>0</v>
      </c>
      <c r="IH39">
        <v>0</v>
      </c>
      <c r="II39">
        <v>0</v>
      </c>
      <c r="IJ39" t="s">
        <v>433</v>
      </c>
      <c r="IK39" t="s">
        <v>434</v>
      </c>
      <c r="IL39" t="s">
        <v>435</v>
      </c>
      <c r="IM39" t="s">
        <v>435</v>
      </c>
      <c r="IN39" t="s">
        <v>435</v>
      </c>
      <c r="IO39" t="s">
        <v>435</v>
      </c>
      <c r="IP39">
        <v>0</v>
      </c>
      <c r="IQ39">
        <v>100</v>
      </c>
      <c r="IR39">
        <v>100</v>
      </c>
      <c r="IS39">
        <v>-19.789</v>
      </c>
      <c r="IT39">
        <v>-4.0343</v>
      </c>
      <c r="IU39">
        <v>-16.20539750299507</v>
      </c>
      <c r="IV39">
        <v>-0.02477319321892663</v>
      </c>
      <c r="IW39">
        <v>7.220195862635366E-06</v>
      </c>
      <c r="IX39">
        <v>-1.200035831751892E-09</v>
      </c>
      <c r="IY39">
        <v>-1.687842308663072</v>
      </c>
      <c r="IZ39">
        <v>-0.1467083373758089</v>
      </c>
      <c r="JA39">
        <v>0.003522864546959643</v>
      </c>
      <c r="JB39">
        <v>-3.696506598922489E-05</v>
      </c>
      <c r="JC39">
        <v>4</v>
      </c>
      <c r="JD39">
        <v>1987</v>
      </c>
      <c r="JE39">
        <v>1</v>
      </c>
      <c r="JF39">
        <v>38</v>
      </c>
      <c r="JG39">
        <v>29</v>
      </c>
      <c r="JH39">
        <v>29.1</v>
      </c>
      <c r="JI39">
        <v>0.43457</v>
      </c>
      <c r="JJ39">
        <v>2.7063</v>
      </c>
      <c r="JK39">
        <v>1.49658</v>
      </c>
      <c r="JL39">
        <v>2.3938</v>
      </c>
      <c r="JM39">
        <v>1.54907</v>
      </c>
      <c r="JN39">
        <v>2.45728</v>
      </c>
      <c r="JO39">
        <v>42.0329</v>
      </c>
      <c r="JP39">
        <v>15.6468</v>
      </c>
      <c r="JQ39">
        <v>18</v>
      </c>
      <c r="JR39">
        <v>503.331</v>
      </c>
      <c r="JS39">
        <v>398.952</v>
      </c>
      <c r="JT39">
        <v>26.0632</v>
      </c>
      <c r="JU39">
        <v>43.5572</v>
      </c>
      <c r="JV39">
        <v>30.0017</v>
      </c>
      <c r="JW39">
        <v>42.9651</v>
      </c>
      <c r="JX39">
        <v>42.7451</v>
      </c>
      <c r="JY39">
        <v>8.78487</v>
      </c>
      <c r="JZ39">
        <v>0</v>
      </c>
      <c r="KA39">
        <v>45.6739</v>
      </c>
      <c r="KB39">
        <v>21.4027</v>
      </c>
      <c r="KC39">
        <v>84.97790000000001</v>
      </c>
      <c r="KD39">
        <v>29.9196</v>
      </c>
      <c r="KE39">
        <v>98.5475</v>
      </c>
      <c r="KF39">
        <v>92.02970000000001</v>
      </c>
    </row>
    <row r="40" spans="1:292">
      <c r="A40">
        <v>22</v>
      </c>
      <c r="B40">
        <v>1694358614</v>
      </c>
      <c r="C40">
        <v>105</v>
      </c>
      <c r="D40" t="s">
        <v>476</v>
      </c>
      <c r="E40" t="s">
        <v>477</v>
      </c>
      <c r="F40">
        <v>5</v>
      </c>
      <c r="G40" t="s">
        <v>428</v>
      </c>
      <c r="H40">
        <v>1694358606.5</v>
      </c>
      <c r="I40">
        <f>(J40)/1000</f>
        <v>0</v>
      </c>
      <c r="J40">
        <f>IF(DO40, AM40, AG40)</f>
        <v>0</v>
      </c>
      <c r="K40">
        <f>IF(DO40, AH40, AF40)</f>
        <v>0</v>
      </c>
      <c r="L40">
        <f>DQ40 - IF(AT40&gt;1, K40*DK40*100.0/(AV40*EE40), 0)</f>
        <v>0</v>
      </c>
      <c r="M40">
        <f>((S40-I40/2)*L40-K40)/(S40+I40/2)</f>
        <v>0</v>
      </c>
      <c r="N40">
        <f>M40*(DX40+DY40)/1000.0</f>
        <v>0</v>
      </c>
      <c r="O40">
        <f>(DQ40 - IF(AT40&gt;1, K40*DK40*100.0/(AV40*EE40), 0))*(DX40+DY40)/1000.0</f>
        <v>0</v>
      </c>
      <c r="P40">
        <f>2.0/((1/R40-1/Q40)+SIGN(R40)*SQRT((1/R40-1/Q40)*(1/R40-1/Q40) + 4*DL40/((DL40+1)*(DL40+1))*(2*1/R40*1/Q40-1/Q40*1/Q40)))</f>
        <v>0</v>
      </c>
      <c r="Q40">
        <f>IF(LEFT(DM40,1)&lt;&gt;"0",IF(LEFT(DM40,1)="1",3.0,DN40),$D$5+$E$5*(EE40*DX40/($K$5*1000))+$F$5*(EE40*DX40/($K$5*1000))*MAX(MIN(DK40,$J$5),$I$5)*MAX(MIN(DK40,$J$5),$I$5)+$G$5*MAX(MIN(DK40,$J$5),$I$5)*(EE40*DX40/($K$5*1000))+$H$5*(EE40*DX40/($K$5*1000))*(EE40*DX40/($K$5*1000)))</f>
        <v>0</v>
      </c>
      <c r="R40">
        <f>I40*(1000-(1000*0.61365*exp(17.502*V40/(240.97+V40))/(DX40+DY40)+DS40)/2)/(1000*0.61365*exp(17.502*V40/(240.97+V40))/(DX40+DY40)-DS40)</f>
        <v>0</v>
      </c>
      <c r="S40">
        <f>1/((DL40+1)/(P40/1.6)+1/(Q40/1.37)) + DL40/((DL40+1)/(P40/1.6) + DL40/(Q40/1.37))</f>
        <v>0</v>
      </c>
      <c r="T40">
        <f>(DG40*DJ40)</f>
        <v>0</v>
      </c>
      <c r="U40">
        <f>(DZ40+(T40+2*0.95*5.67E-8*(((DZ40+$B$9)+273)^4-(DZ40+273)^4)-44100*I40)/(1.84*29.3*Q40+8*0.95*5.67E-8*(DZ40+273)^3))</f>
        <v>0</v>
      </c>
      <c r="V40">
        <f>($C$9*EA40+$D$9*EB40+$E$9*U40)</f>
        <v>0</v>
      </c>
      <c r="W40">
        <f>0.61365*exp(17.502*V40/(240.97+V40))</f>
        <v>0</v>
      </c>
      <c r="X40">
        <f>(Y40/Z40*100)</f>
        <v>0</v>
      </c>
      <c r="Y40">
        <f>DS40*(DX40+DY40)/1000</f>
        <v>0</v>
      </c>
      <c r="Z40">
        <f>0.61365*exp(17.502*DZ40/(240.97+DZ40))</f>
        <v>0</v>
      </c>
      <c r="AA40">
        <f>(W40-DS40*(DX40+DY40)/1000)</f>
        <v>0</v>
      </c>
      <c r="AB40">
        <f>(-I40*44100)</f>
        <v>0</v>
      </c>
      <c r="AC40">
        <f>2*29.3*Q40*0.92*(DZ40-V40)</f>
        <v>0</v>
      </c>
      <c r="AD40">
        <f>2*0.95*5.67E-8*(((DZ40+$B$9)+273)^4-(V40+273)^4)</f>
        <v>0</v>
      </c>
      <c r="AE40">
        <f>T40+AD40+AB40+AC40</f>
        <v>0</v>
      </c>
      <c r="AF40">
        <f>DW40*AT40*(DR40-DQ40*(1000-AT40*DT40)/(1000-AT40*DS40))/(100*DK40)</f>
        <v>0</v>
      </c>
      <c r="AG40">
        <f>1000*DW40*AT40*(DS40-DT40)/(100*DK40*(1000-AT40*DS40))</f>
        <v>0</v>
      </c>
      <c r="AH40">
        <f>(AI40 - AJ40 - DX40*1E3/(8.314*(DZ40+273.15)) * AL40/DW40 * AK40) * DW40/(100*DK40) * (1000 - DT40)/1000</f>
        <v>0</v>
      </c>
      <c r="AI40">
        <v>106.3275451734746</v>
      </c>
      <c r="AJ40">
        <v>120.0892363636364</v>
      </c>
      <c r="AK40">
        <v>-3.377745134353585</v>
      </c>
      <c r="AL40">
        <v>65.94015128555453</v>
      </c>
      <c r="AM40">
        <f>(AO40 - AN40 + DX40*1E3/(8.314*(DZ40+273.15)) * AQ40/DW40 * AP40) * DW40/(100*DK40) * 1000/(1000 - AO40)</f>
        <v>0</v>
      </c>
      <c r="AN40">
        <v>28.64054354661146</v>
      </c>
      <c r="AO40">
        <v>29.34066606060607</v>
      </c>
      <c r="AP40">
        <v>-0.0001539022694419275</v>
      </c>
      <c r="AQ40">
        <v>102.8695289206826</v>
      </c>
      <c r="AR40">
        <v>0</v>
      </c>
      <c r="AS40">
        <v>0</v>
      </c>
      <c r="AT40">
        <f>IF(AR40*$H$15&gt;=AV40,1.0,(AV40/(AV40-AR40*$H$15)))</f>
        <v>0</v>
      </c>
      <c r="AU40">
        <f>(AT40-1)*100</f>
        <v>0</v>
      </c>
      <c r="AV40">
        <f>MAX(0,($B$15+$C$15*EE40)/(1+$D$15*EE40)*DX40/(DZ40+273)*$E$15)</f>
        <v>0</v>
      </c>
      <c r="AW40" t="s">
        <v>429</v>
      </c>
      <c r="AX40" t="s">
        <v>429</v>
      </c>
      <c r="AY40">
        <v>0</v>
      </c>
      <c r="AZ40">
        <v>0</v>
      </c>
      <c r="BA40">
        <f>1-AY40/AZ40</f>
        <v>0</v>
      </c>
      <c r="BB40">
        <v>0</v>
      </c>
      <c r="BC40" t="s">
        <v>429</v>
      </c>
      <c r="BD40" t="s">
        <v>429</v>
      </c>
      <c r="BE40">
        <v>0</v>
      </c>
      <c r="BF40">
        <v>0</v>
      </c>
      <c r="BG40">
        <f>1-BE40/BF40</f>
        <v>0</v>
      </c>
      <c r="BH40">
        <v>0.5</v>
      </c>
      <c r="BI40">
        <f>DH40</f>
        <v>0</v>
      </c>
      <c r="BJ40">
        <f>K40</f>
        <v>0</v>
      </c>
      <c r="BK40">
        <f>BG40*BH40*BI40</f>
        <v>0</v>
      </c>
      <c r="BL40">
        <f>(BJ40-BB40)/BI40</f>
        <v>0</v>
      </c>
      <c r="BM40">
        <f>(AZ40-BF40)/BF40</f>
        <v>0</v>
      </c>
      <c r="BN40">
        <f>AY40/(BA40+AY40/BF40)</f>
        <v>0</v>
      </c>
      <c r="BO40" t="s">
        <v>429</v>
      </c>
      <c r="BP40">
        <v>0</v>
      </c>
      <c r="BQ40">
        <f>IF(BP40&lt;&gt;0, BP40, BN40)</f>
        <v>0</v>
      </c>
      <c r="BR40">
        <f>1-BQ40/BF40</f>
        <v>0</v>
      </c>
      <c r="BS40">
        <f>(BF40-BE40)/(BF40-BQ40)</f>
        <v>0</v>
      </c>
      <c r="BT40">
        <f>(AZ40-BF40)/(AZ40-BQ40)</f>
        <v>0</v>
      </c>
      <c r="BU40">
        <f>(BF40-BE40)/(BF40-AY40)</f>
        <v>0</v>
      </c>
      <c r="BV40">
        <f>(AZ40-BF40)/(AZ40-AY40)</f>
        <v>0</v>
      </c>
      <c r="BW40">
        <f>(BS40*BQ40/BE40)</f>
        <v>0</v>
      </c>
      <c r="BX40">
        <f>(1-BW40)</f>
        <v>0</v>
      </c>
      <c r="DG40">
        <f>$B$13*EF40+$C$13*EG40+$F$13*ER40*(1-EU40)</f>
        <v>0</v>
      </c>
      <c r="DH40">
        <f>DG40*DI40</f>
        <v>0</v>
      </c>
      <c r="DI40">
        <f>($B$13*$D$11+$C$13*$D$11+$F$13*((FE40+EW40)/MAX(FE40+EW40+FF40, 0.1)*$I$11+FF40/MAX(FE40+EW40+FF40, 0.1)*$J$11))/($B$13+$C$13+$F$13)</f>
        <v>0</v>
      </c>
      <c r="DJ40">
        <f>($B$13*$K$11+$C$13*$K$11+$F$13*((FE40+EW40)/MAX(FE40+EW40+FF40, 0.1)*$P$11+FF40/MAX(FE40+EW40+FF40, 0.1)*$Q$11))/($B$13+$C$13+$F$13)</f>
        <v>0</v>
      </c>
      <c r="DK40">
        <v>1.1</v>
      </c>
      <c r="DL40">
        <v>0.5</v>
      </c>
      <c r="DM40" t="s">
        <v>430</v>
      </c>
      <c r="DN40">
        <v>2</v>
      </c>
      <c r="DO40" t="b">
        <v>1</v>
      </c>
      <c r="DP40">
        <v>1694358606.5</v>
      </c>
      <c r="DQ40">
        <v>139.535037037037</v>
      </c>
      <c r="DR40">
        <v>118.9064777777778</v>
      </c>
      <c r="DS40">
        <v>29.33061481481482</v>
      </c>
      <c r="DT40">
        <v>28.66587037037037</v>
      </c>
      <c r="DU40">
        <v>159.511962962963</v>
      </c>
      <c r="DV40">
        <v>33.36461851851852</v>
      </c>
      <c r="DW40">
        <v>500.0064444444445</v>
      </c>
      <c r="DX40">
        <v>84.56991111111113</v>
      </c>
      <c r="DY40">
        <v>0.09991362222222221</v>
      </c>
      <c r="DZ40">
        <v>32.62366666666667</v>
      </c>
      <c r="EA40">
        <v>33.94451481481481</v>
      </c>
      <c r="EB40">
        <v>999.9000000000001</v>
      </c>
      <c r="EC40">
        <v>0</v>
      </c>
      <c r="ED40">
        <v>0</v>
      </c>
      <c r="EE40">
        <v>10006.32555555556</v>
      </c>
      <c r="EF40">
        <v>0</v>
      </c>
      <c r="EG40">
        <v>1144.705185185185</v>
      </c>
      <c r="EH40">
        <v>20.62877407407407</v>
      </c>
      <c r="EI40">
        <v>143.7513703703704</v>
      </c>
      <c r="EJ40">
        <v>122.4158074074074</v>
      </c>
      <c r="EK40">
        <v>0.6647614444444444</v>
      </c>
      <c r="EL40">
        <v>118.9064777777778</v>
      </c>
      <c r="EM40">
        <v>28.66587037037037</v>
      </c>
      <c r="EN40">
        <v>2.480487777777778</v>
      </c>
      <c r="EO40">
        <v>2.424268518518519</v>
      </c>
      <c r="EP40">
        <v>20.89904074074074</v>
      </c>
      <c r="EQ40">
        <v>20.5268037037037</v>
      </c>
      <c r="ER40">
        <v>2000.037777777778</v>
      </c>
      <c r="ES40">
        <v>0.979997111111111</v>
      </c>
      <c r="ET40">
        <v>0.02000328148148148</v>
      </c>
      <c r="EU40">
        <v>0</v>
      </c>
      <c r="EV40">
        <v>38.71572962962964</v>
      </c>
      <c r="EW40">
        <v>5.00078</v>
      </c>
      <c r="EX40">
        <v>2890.484444444444</v>
      </c>
      <c r="EY40">
        <v>16379.93703703704</v>
      </c>
      <c r="EZ40">
        <v>51.22655555555556</v>
      </c>
      <c r="FA40">
        <v>52.486</v>
      </c>
      <c r="FB40">
        <v>51.53666666666665</v>
      </c>
      <c r="FC40">
        <v>51.70807407407406</v>
      </c>
      <c r="FD40">
        <v>51.6434074074074</v>
      </c>
      <c r="FE40">
        <v>1955.127777777778</v>
      </c>
      <c r="FF40">
        <v>39.91</v>
      </c>
      <c r="FG40">
        <v>0</v>
      </c>
      <c r="FH40">
        <v>1694358614</v>
      </c>
      <c r="FI40">
        <v>0</v>
      </c>
      <c r="FJ40">
        <v>38.73991923076923</v>
      </c>
      <c r="FK40">
        <v>1.175675221590939</v>
      </c>
      <c r="FL40">
        <v>224.1524776672125</v>
      </c>
      <c r="FM40">
        <v>2885.464615384615</v>
      </c>
      <c r="FN40">
        <v>15</v>
      </c>
      <c r="FO40">
        <v>1694356869.6</v>
      </c>
      <c r="FP40" t="s">
        <v>431</v>
      </c>
      <c r="FQ40">
        <v>1694356869.6</v>
      </c>
      <c r="FR40">
        <v>1694356865.6</v>
      </c>
      <c r="FS40">
        <v>1</v>
      </c>
      <c r="FT40">
        <v>-0.3</v>
      </c>
      <c r="FU40">
        <v>-0.068</v>
      </c>
      <c r="FV40">
        <v>-25.922</v>
      </c>
      <c r="FW40">
        <v>-3.813</v>
      </c>
      <c r="FX40">
        <v>420</v>
      </c>
      <c r="FY40">
        <v>23</v>
      </c>
      <c r="FZ40">
        <v>0.43</v>
      </c>
      <c r="GA40">
        <v>0.2</v>
      </c>
      <c r="GB40">
        <v>20.525195</v>
      </c>
      <c r="GC40">
        <v>2.059492682926779</v>
      </c>
      <c r="GD40">
        <v>0.2007596833903659</v>
      </c>
      <c r="GE40">
        <v>0</v>
      </c>
      <c r="GF40">
        <v>0.66005825</v>
      </c>
      <c r="GG40">
        <v>0.1815730806754208</v>
      </c>
      <c r="GH40">
        <v>0.02565023315171813</v>
      </c>
      <c r="GI40">
        <v>1</v>
      </c>
      <c r="GJ40">
        <v>1</v>
      </c>
      <c r="GK40">
        <v>2</v>
      </c>
      <c r="GL40" t="s">
        <v>432</v>
      </c>
      <c r="GM40">
        <v>3.1068</v>
      </c>
      <c r="GN40">
        <v>2.75805</v>
      </c>
      <c r="GO40">
        <v>0.0302579</v>
      </c>
      <c r="GP40">
        <v>0.0216402</v>
      </c>
      <c r="GQ40">
        <v>0.124177</v>
      </c>
      <c r="GR40">
        <v>0.112335</v>
      </c>
      <c r="GS40">
        <v>24422.9</v>
      </c>
      <c r="GT40">
        <v>23199.8</v>
      </c>
      <c r="GU40">
        <v>25773.1</v>
      </c>
      <c r="GV40">
        <v>24091.4</v>
      </c>
      <c r="GW40">
        <v>36297.5</v>
      </c>
      <c r="GX40">
        <v>31339.1</v>
      </c>
      <c r="GY40">
        <v>45109</v>
      </c>
      <c r="GZ40">
        <v>38187.9</v>
      </c>
      <c r="HA40">
        <v>1.7494</v>
      </c>
      <c r="HB40">
        <v>1.57215</v>
      </c>
      <c r="HC40">
        <v>-0.123933</v>
      </c>
      <c r="HD40">
        <v>0</v>
      </c>
      <c r="HE40">
        <v>35.9407</v>
      </c>
      <c r="HF40">
        <v>999.9</v>
      </c>
      <c r="HG40">
        <v>42.7</v>
      </c>
      <c r="HH40">
        <v>38.7</v>
      </c>
      <c r="HI40">
        <v>34.9098</v>
      </c>
      <c r="HJ40">
        <v>61.1067</v>
      </c>
      <c r="HK40">
        <v>24.6835</v>
      </c>
      <c r="HL40">
        <v>1</v>
      </c>
      <c r="HM40">
        <v>1.46175</v>
      </c>
      <c r="HN40">
        <v>9.28105</v>
      </c>
      <c r="HO40">
        <v>20.0578</v>
      </c>
      <c r="HP40">
        <v>5.20531</v>
      </c>
      <c r="HQ40">
        <v>11.992</v>
      </c>
      <c r="HR40">
        <v>4.96025</v>
      </c>
      <c r="HS40">
        <v>3.2741</v>
      </c>
      <c r="HT40">
        <v>9999</v>
      </c>
      <c r="HU40">
        <v>9999</v>
      </c>
      <c r="HV40">
        <v>9999</v>
      </c>
      <c r="HW40">
        <v>154.8</v>
      </c>
      <c r="HX40">
        <v>1.86386</v>
      </c>
      <c r="HY40">
        <v>1.86006</v>
      </c>
      <c r="HZ40">
        <v>1.85839</v>
      </c>
      <c r="IA40">
        <v>1.85974</v>
      </c>
      <c r="IB40">
        <v>1.85974</v>
      </c>
      <c r="IC40">
        <v>1.85834</v>
      </c>
      <c r="ID40">
        <v>1.85745</v>
      </c>
      <c r="IE40">
        <v>1.85227</v>
      </c>
      <c r="IF40">
        <v>0</v>
      </c>
      <c r="IG40">
        <v>0</v>
      </c>
      <c r="IH40">
        <v>0</v>
      </c>
      <c r="II40">
        <v>0</v>
      </c>
      <c r="IJ40" t="s">
        <v>433</v>
      </c>
      <c r="IK40" t="s">
        <v>434</v>
      </c>
      <c r="IL40" t="s">
        <v>435</v>
      </c>
      <c r="IM40" t="s">
        <v>435</v>
      </c>
      <c r="IN40" t="s">
        <v>435</v>
      </c>
      <c r="IO40" t="s">
        <v>435</v>
      </c>
      <c r="IP40">
        <v>0</v>
      </c>
      <c r="IQ40">
        <v>100</v>
      </c>
      <c r="IR40">
        <v>100</v>
      </c>
      <c r="IS40">
        <v>-19.405</v>
      </c>
      <c r="IT40">
        <v>-4.0344</v>
      </c>
      <c r="IU40">
        <v>-16.20539750299507</v>
      </c>
      <c r="IV40">
        <v>-0.02477319321892663</v>
      </c>
      <c r="IW40">
        <v>7.220195862635366E-06</v>
      </c>
      <c r="IX40">
        <v>-1.200035831751892E-09</v>
      </c>
      <c r="IY40">
        <v>-1.687842308663072</v>
      </c>
      <c r="IZ40">
        <v>-0.1467083373758089</v>
      </c>
      <c r="JA40">
        <v>0.003522864546959643</v>
      </c>
      <c r="JB40">
        <v>-3.696506598922489E-05</v>
      </c>
      <c r="JC40">
        <v>4</v>
      </c>
      <c r="JD40">
        <v>1987</v>
      </c>
      <c r="JE40">
        <v>1</v>
      </c>
      <c r="JF40">
        <v>38</v>
      </c>
      <c r="JG40">
        <v>29.1</v>
      </c>
      <c r="JH40">
        <v>29.1</v>
      </c>
      <c r="JI40">
        <v>0.390625</v>
      </c>
      <c r="JJ40">
        <v>2.72217</v>
      </c>
      <c r="JK40">
        <v>1.49658</v>
      </c>
      <c r="JL40">
        <v>2.3938</v>
      </c>
      <c r="JM40">
        <v>1.54907</v>
      </c>
      <c r="JN40">
        <v>2.40845</v>
      </c>
      <c r="JO40">
        <v>42.0329</v>
      </c>
      <c r="JP40">
        <v>15.6381</v>
      </c>
      <c r="JQ40">
        <v>18</v>
      </c>
      <c r="JR40">
        <v>503.521</v>
      </c>
      <c r="JS40">
        <v>398.826</v>
      </c>
      <c r="JT40">
        <v>26.0611</v>
      </c>
      <c r="JU40">
        <v>43.5751</v>
      </c>
      <c r="JV40">
        <v>30.0016</v>
      </c>
      <c r="JW40">
        <v>42.9822</v>
      </c>
      <c r="JX40">
        <v>42.762</v>
      </c>
      <c r="JY40">
        <v>7.89816</v>
      </c>
      <c r="JZ40">
        <v>0</v>
      </c>
      <c r="KA40">
        <v>45.6739</v>
      </c>
      <c r="KB40">
        <v>21.4041</v>
      </c>
      <c r="KC40">
        <v>64.9413</v>
      </c>
      <c r="KD40">
        <v>29.8942</v>
      </c>
      <c r="KE40">
        <v>98.5448</v>
      </c>
      <c r="KF40">
        <v>92.027</v>
      </c>
    </row>
    <row r="41" spans="1:292">
      <c r="A41">
        <v>23</v>
      </c>
      <c r="B41">
        <v>1694358619</v>
      </c>
      <c r="C41">
        <v>110</v>
      </c>
      <c r="D41" t="s">
        <v>478</v>
      </c>
      <c r="E41" t="s">
        <v>479</v>
      </c>
      <c r="F41">
        <v>5</v>
      </c>
      <c r="G41" t="s">
        <v>428</v>
      </c>
      <c r="H41">
        <v>1694358611.214286</v>
      </c>
      <c r="I41">
        <f>(J41)/1000</f>
        <v>0</v>
      </c>
      <c r="J41">
        <f>IF(DO41, AM41, AG41)</f>
        <v>0</v>
      </c>
      <c r="K41">
        <f>IF(DO41, AH41, AF41)</f>
        <v>0</v>
      </c>
      <c r="L41">
        <f>DQ41 - IF(AT41&gt;1, K41*DK41*100.0/(AV41*EE41), 0)</f>
        <v>0</v>
      </c>
      <c r="M41">
        <f>((S41-I41/2)*L41-K41)/(S41+I41/2)</f>
        <v>0</v>
      </c>
      <c r="N41">
        <f>M41*(DX41+DY41)/1000.0</f>
        <v>0</v>
      </c>
      <c r="O41">
        <f>(DQ41 - IF(AT41&gt;1, K41*DK41*100.0/(AV41*EE41), 0))*(DX41+DY41)/1000.0</f>
        <v>0</v>
      </c>
      <c r="P41">
        <f>2.0/((1/R41-1/Q41)+SIGN(R41)*SQRT((1/R41-1/Q41)*(1/R41-1/Q41) + 4*DL41/((DL41+1)*(DL41+1))*(2*1/R41*1/Q41-1/Q41*1/Q41)))</f>
        <v>0</v>
      </c>
      <c r="Q41">
        <f>IF(LEFT(DM41,1)&lt;&gt;"0",IF(LEFT(DM41,1)="1",3.0,DN41),$D$5+$E$5*(EE41*DX41/($K$5*1000))+$F$5*(EE41*DX41/($K$5*1000))*MAX(MIN(DK41,$J$5),$I$5)*MAX(MIN(DK41,$J$5),$I$5)+$G$5*MAX(MIN(DK41,$J$5),$I$5)*(EE41*DX41/($K$5*1000))+$H$5*(EE41*DX41/($K$5*1000))*(EE41*DX41/($K$5*1000)))</f>
        <v>0</v>
      </c>
      <c r="R41">
        <f>I41*(1000-(1000*0.61365*exp(17.502*V41/(240.97+V41))/(DX41+DY41)+DS41)/2)/(1000*0.61365*exp(17.502*V41/(240.97+V41))/(DX41+DY41)-DS41)</f>
        <v>0</v>
      </c>
      <c r="S41">
        <f>1/((DL41+1)/(P41/1.6)+1/(Q41/1.37)) + DL41/((DL41+1)/(P41/1.6) + DL41/(Q41/1.37))</f>
        <v>0</v>
      </c>
      <c r="T41">
        <f>(DG41*DJ41)</f>
        <v>0</v>
      </c>
      <c r="U41">
        <f>(DZ41+(T41+2*0.95*5.67E-8*(((DZ41+$B$9)+273)^4-(DZ41+273)^4)-44100*I41)/(1.84*29.3*Q41+8*0.95*5.67E-8*(DZ41+273)^3))</f>
        <v>0</v>
      </c>
      <c r="V41">
        <f>($C$9*EA41+$D$9*EB41+$E$9*U41)</f>
        <v>0</v>
      </c>
      <c r="W41">
        <f>0.61365*exp(17.502*V41/(240.97+V41))</f>
        <v>0</v>
      </c>
      <c r="X41">
        <f>(Y41/Z41*100)</f>
        <v>0</v>
      </c>
      <c r="Y41">
        <f>DS41*(DX41+DY41)/1000</f>
        <v>0</v>
      </c>
      <c r="Z41">
        <f>0.61365*exp(17.502*DZ41/(240.97+DZ41))</f>
        <v>0</v>
      </c>
      <c r="AA41">
        <f>(W41-DS41*(DX41+DY41)/1000)</f>
        <v>0</v>
      </c>
      <c r="AB41">
        <f>(-I41*44100)</f>
        <v>0</v>
      </c>
      <c r="AC41">
        <f>2*29.3*Q41*0.92*(DZ41-V41)</f>
        <v>0</v>
      </c>
      <c r="AD41">
        <f>2*0.95*5.67E-8*(((DZ41+$B$9)+273)^4-(V41+273)^4)</f>
        <v>0</v>
      </c>
      <c r="AE41">
        <f>T41+AD41+AB41+AC41</f>
        <v>0</v>
      </c>
      <c r="AF41">
        <f>DW41*AT41*(DR41-DQ41*(1000-AT41*DT41)/(1000-AT41*DS41))/(100*DK41)</f>
        <v>0</v>
      </c>
      <c r="AG41">
        <f>1000*DW41*AT41*(DS41-DT41)/(100*DK41*(1000-AT41*DS41))</f>
        <v>0</v>
      </c>
      <c r="AH41">
        <f>(AI41 - AJ41 - DX41*1E3/(8.314*(DZ41+273.15)) * AL41/DW41 * AK41) * DW41/(100*DK41) * (1000 - DT41)/1000</f>
        <v>0</v>
      </c>
      <c r="AI41">
        <v>89.2512453024423</v>
      </c>
      <c r="AJ41">
        <v>103.2247272727273</v>
      </c>
      <c r="AK41">
        <v>-3.369125665191225</v>
      </c>
      <c r="AL41">
        <v>65.94015128555453</v>
      </c>
      <c r="AM41">
        <f>(AO41 - AN41 + DX41*1E3/(8.314*(DZ41+273.15)) * AQ41/DW41 * AP41) * DW41/(100*DK41) * 1000/(1000 - AO41)</f>
        <v>0</v>
      </c>
      <c r="AN41">
        <v>28.69969587457753</v>
      </c>
      <c r="AO41">
        <v>29.3641018181818</v>
      </c>
      <c r="AP41">
        <v>0.005594637332488031</v>
      </c>
      <c r="AQ41">
        <v>102.8695289206826</v>
      </c>
      <c r="AR41">
        <v>0</v>
      </c>
      <c r="AS41">
        <v>0</v>
      </c>
      <c r="AT41">
        <f>IF(AR41*$H$15&gt;=AV41,1.0,(AV41/(AV41-AR41*$H$15)))</f>
        <v>0</v>
      </c>
      <c r="AU41">
        <f>(AT41-1)*100</f>
        <v>0</v>
      </c>
      <c r="AV41">
        <f>MAX(0,($B$15+$C$15*EE41)/(1+$D$15*EE41)*DX41/(DZ41+273)*$E$15)</f>
        <v>0</v>
      </c>
      <c r="AW41" t="s">
        <v>429</v>
      </c>
      <c r="AX41" t="s">
        <v>429</v>
      </c>
      <c r="AY41">
        <v>0</v>
      </c>
      <c r="AZ41">
        <v>0</v>
      </c>
      <c r="BA41">
        <f>1-AY41/AZ41</f>
        <v>0</v>
      </c>
      <c r="BB41">
        <v>0</v>
      </c>
      <c r="BC41" t="s">
        <v>429</v>
      </c>
      <c r="BD41" t="s">
        <v>429</v>
      </c>
      <c r="BE41">
        <v>0</v>
      </c>
      <c r="BF41">
        <v>0</v>
      </c>
      <c r="BG41">
        <f>1-BE41/BF41</f>
        <v>0</v>
      </c>
      <c r="BH41">
        <v>0.5</v>
      </c>
      <c r="BI41">
        <f>DH41</f>
        <v>0</v>
      </c>
      <c r="BJ41">
        <f>K41</f>
        <v>0</v>
      </c>
      <c r="BK41">
        <f>BG41*BH41*BI41</f>
        <v>0</v>
      </c>
      <c r="BL41">
        <f>(BJ41-BB41)/BI41</f>
        <v>0</v>
      </c>
      <c r="BM41">
        <f>(AZ41-BF41)/BF41</f>
        <v>0</v>
      </c>
      <c r="BN41">
        <f>AY41/(BA41+AY41/BF41)</f>
        <v>0</v>
      </c>
      <c r="BO41" t="s">
        <v>429</v>
      </c>
      <c r="BP41">
        <v>0</v>
      </c>
      <c r="BQ41">
        <f>IF(BP41&lt;&gt;0, BP41, BN41)</f>
        <v>0</v>
      </c>
      <c r="BR41">
        <f>1-BQ41/BF41</f>
        <v>0</v>
      </c>
      <c r="BS41">
        <f>(BF41-BE41)/(BF41-BQ41)</f>
        <v>0</v>
      </c>
      <c r="BT41">
        <f>(AZ41-BF41)/(AZ41-BQ41)</f>
        <v>0</v>
      </c>
      <c r="BU41">
        <f>(BF41-BE41)/(BF41-AY41)</f>
        <v>0</v>
      </c>
      <c r="BV41">
        <f>(AZ41-BF41)/(AZ41-AY41)</f>
        <v>0</v>
      </c>
      <c r="BW41">
        <f>(BS41*BQ41/BE41)</f>
        <v>0</v>
      </c>
      <c r="BX41">
        <f>(1-BW41)</f>
        <v>0</v>
      </c>
      <c r="DG41">
        <f>$B$13*EF41+$C$13*EG41+$F$13*ER41*(1-EU41)</f>
        <v>0</v>
      </c>
      <c r="DH41">
        <f>DG41*DI41</f>
        <v>0</v>
      </c>
      <c r="DI41">
        <f>($B$13*$D$11+$C$13*$D$11+$F$13*((FE41+EW41)/MAX(FE41+EW41+FF41, 0.1)*$I$11+FF41/MAX(FE41+EW41+FF41, 0.1)*$J$11))/($B$13+$C$13+$F$13)</f>
        <v>0</v>
      </c>
      <c r="DJ41">
        <f>($B$13*$K$11+$C$13*$K$11+$F$13*((FE41+EW41)/MAX(FE41+EW41+FF41, 0.1)*$P$11+FF41/MAX(FE41+EW41+FF41, 0.1)*$Q$11))/($B$13+$C$13+$F$13)</f>
        <v>0</v>
      </c>
      <c r="DK41">
        <v>1.1</v>
      </c>
      <c r="DL41">
        <v>0.5</v>
      </c>
      <c r="DM41" t="s">
        <v>430</v>
      </c>
      <c r="DN41">
        <v>2</v>
      </c>
      <c r="DO41" t="b">
        <v>1</v>
      </c>
      <c r="DP41">
        <v>1694358611.214286</v>
      </c>
      <c r="DQ41">
        <v>124.0745714285714</v>
      </c>
      <c r="DR41">
        <v>103.25695</v>
      </c>
      <c r="DS41">
        <v>29.34303928571429</v>
      </c>
      <c r="DT41">
        <v>28.67014285714285</v>
      </c>
      <c r="DU41">
        <v>143.69275</v>
      </c>
      <c r="DV41">
        <v>33.3775</v>
      </c>
      <c r="DW41">
        <v>500.0060714285714</v>
      </c>
      <c r="DX41">
        <v>84.57055357142858</v>
      </c>
      <c r="DY41">
        <v>0.09996062500000001</v>
      </c>
      <c r="DZ41">
        <v>32.61751071428572</v>
      </c>
      <c r="EA41">
        <v>33.94006071428571</v>
      </c>
      <c r="EB41">
        <v>999.9000000000002</v>
      </c>
      <c r="EC41">
        <v>0</v>
      </c>
      <c r="ED41">
        <v>0</v>
      </c>
      <c r="EE41">
        <v>9998.840714285714</v>
      </c>
      <c r="EF41">
        <v>0</v>
      </c>
      <c r="EG41">
        <v>1125.299535714286</v>
      </c>
      <c r="EH41">
        <v>20.81783214285714</v>
      </c>
      <c r="EI41">
        <v>127.8253928571428</v>
      </c>
      <c r="EJ41">
        <v>106.304475</v>
      </c>
      <c r="EK41">
        <v>0.6729086785714287</v>
      </c>
      <c r="EL41">
        <v>103.25695</v>
      </c>
      <c r="EM41">
        <v>28.67014285714285</v>
      </c>
      <c r="EN41">
        <v>2.481556428571428</v>
      </c>
      <c r="EO41">
        <v>2.424648571428571</v>
      </c>
      <c r="EP41">
        <v>20.90605</v>
      </c>
      <c r="EQ41">
        <v>20.52935</v>
      </c>
      <c r="ER41">
        <v>2000.013928571429</v>
      </c>
      <c r="ES41">
        <v>0.9799970357142855</v>
      </c>
      <c r="ET41">
        <v>0.02000335714285714</v>
      </c>
      <c r="EU41">
        <v>0</v>
      </c>
      <c r="EV41">
        <v>38.76326071428571</v>
      </c>
      <c r="EW41">
        <v>5.00078</v>
      </c>
      <c r="EX41">
        <v>2834.146071428571</v>
      </c>
      <c r="EY41">
        <v>16379.74285714286</v>
      </c>
      <c r="EZ41">
        <v>51.24746428571427</v>
      </c>
      <c r="FA41">
        <v>52.48649999999999</v>
      </c>
      <c r="FB41">
        <v>51.53310714285713</v>
      </c>
      <c r="FC41">
        <v>51.72964285714285</v>
      </c>
      <c r="FD41">
        <v>51.69632142857142</v>
      </c>
      <c r="FE41">
        <v>1955.103928571429</v>
      </c>
      <c r="FF41">
        <v>39.91</v>
      </c>
      <c r="FG41">
        <v>0</v>
      </c>
      <c r="FH41">
        <v>1694358618.8</v>
      </c>
      <c r="FI41">
        <v>0</v>
      </c>
      <c r="FJ41">
        <v>38.77550384615385</v>
      </c>
      <c r="FK41">
        <v>-0.004406839372001755</v>
      </c>
      <c r="FL41">
        <v>-1432.109744235148</v>
      </c>
      <c r="FM41">
        <v>2830.468076923077</v>
      </c>
      <c r="FN41">
        <v>15</v>
      </c>
      <c r="FO41">
        <v>1694356869.6</v>
      </c>
      <c r="FP41" t="s">
        <v>431</v>
      </c>
      <c r="FQ41">
        <v>1694356869.6</v>
      </c>
      <c r="FR41">
        <v>1694356865.6</v>
      </c>
      <c r="FS41">
        <v>1</v>
      </c>
      <c r="FT41">
        <v>-0.3</v>
      </c>
      <c r="FU41">
        <v>-0.068</v>
      </c>
      <c r="FV41">
        <v>-25.922</v>
      </c>
      <c r="FW41">
        <v>-3.813</v>
      </c>
      <c r="FX41">
        <v>420</v>
      </c>
      <c r="FY41">
        <v>23</v>
      </c>
      <c r="FZ41">
        <v>0.43</v>
      </c>
      <c r="GA41">
        <v>0.2</v>
      </c>
      <c r="GB41">
        <v>20.71405121951219</v>
      </c>
      <c r="GC41">
        <v>2.344818815331029</v>
      </c>
      <c r="GD41">
        <v>0.2334572819564913</v>
      </c>
      <c r="GE41">
        <v>0</v>
      </c>
      <c r="GF41">
        <v>0.6614794634146342</v>
      </c>
      <c r="GG41">
        <v>0.1331982229965173</v>
      </c>
      <c r="GH41">
        <v>0.02469170956759803</v>
      </c>
      <c r="GI41">
        <v>1</v>
      </c>
      <c r="GJ41">
        <v>1</v>
      </c>
      <c r="GK41">
        <v>2</v>
      </c>
      <c r="GL41" t="s">
        <v>432</v>
      </c>
      <c r="GM41">
        <v>3.10676</v>
      </c>
      <c r="GN41">
        <v>2.75811</v>
      </c>
      <c r="GO41">
        <v>0.02673</v>
      </c>
      <c r="GP41">
        <v>0.017944</v>
      </c>
      <c r="GQ41">
        <v>0.124229</v>
      </c>
      <c r="GR41">
        <v>0.11234</v>
      </c>
      <c r="GS41">
        <v>24510.4</v>
      </c>
      <c r="GT41">
        <v>23286.1</v>
      </c>
      <c r="GU41">
        <v>25772.1</v>
      </c>
      <c r="GV41">
        <v>24090.5</v>
      </c>
      <c r="GW41">
        <v>36293.5</v>
      </c>
      <c r="GX41">
        <v>31337.7</v>
      </c>
      <c r="GY41">
        <v>45107.1</v>
      </c>
      <c r="GZ41">
        <v>38187</v>
      </c>
      <c r="HA41">
        <v>1.74915</v>
      </c>
      <c r="HB41">
        <v>1.57195</v>
      </c>
      <c r="HC41">
        <v>-0.125125</v>
      </c>
      <c r="HD41">
        <v>0</v>
      </c>
      <c r="HE41">
        <v>35.9307</v>
      </c>
      <c r="HF41">
        <v>999.9</v>
      </c>
      <c r="HG41">
        <v>42.7</v>
      </c>
      <c r="HH41">
        <v>38.7</v>
      </c>
      <c r="HI41">
        <v>34.908</v>
      </c>
      <c r="HJ41">
        <v>61.3267</v>
      </c>
      <c r="HK41">
        <v>24.7837</v>
      </c>
      <c r="HL41">
        <v>1</v>
      </c>
      <c r="HM41">
        <v>1.46344</v>
      </c>
      <c r="HN41">
        <v>9.28105</v>
      </c>
      <c r="HO41">
        <v>20.0576</v>
      </c>
      <c r="HP41">
        <v>5.20486</v>
      </c>
      <c r="HQ41">
        <v>11.992</v>
      </c>
      <c r="HR41">
        <v>4.96045</v>
      </c>
      <c r="HS41">
        <v>3.27415</v>
      </c>
      <c r="HT41">
        <v>9999</v>
      </c>
      <c r="HU41">
        <v>9999</v>
      </c>
      <c r="HV41">
        <v>9999</v>
      </c>
      <c r="HW41">
        <v>154.8</v>
      </c>
      <c r="HX41">
        <v>1.86386</v>
      </c>
      <c r="HY41">
        <v>1.86005</v>
      </c>
      <c r="HZ41">
        <v>1.85842</v>
      </c>
      <c r="IA41">
        <v>1.85974</v>
      </c>
      <c r="IB41">
        <v>1.85974</v>
      </c>
      <c r="IC41">
        <v>1.85834</v>
      </c>
      <c r="ID41">
        <v>1.85745</v>
      </c>
      <c r="IE41">
        <v>1.85227</v>
      </c>
      <c r="IF41">
        <v>0</v>
      </c>
      <c r="IG41">
        <v>0</v>
      </c>
      <c r="IH41">
        <v>0</v>
      </c>
      <c r="II41">
        <v>0</v>
      </c>
      <c r="IJ41" t="s">
        <v>433</v>
      </c>
      <c r="IK41" t="s">
        <v>434</v>
      </c>
      <c r="IL41" t="s">
        <v>435</v>
      </c>
      <c r="IM41" t="s">
        <v>435</v>
      </c>
      <c r="IN41" t="s">
        <v>435</v>
      </c>
      <c r="IO41" t="s">
        <v>435</v>
      </c>
      <c r="IP41">
        <v>0</v>
      </c>
      <c r="IQ41">
        <v>100</v>
      </c>
      <c r="IR41">
        <v>100</v>
      </c>
      <c r="IS41">
        <v>-19.02</v>
      </c>
      <c r="IT41">
        <v>-4.0352</v>
      </c>
      <c r="IU41">
        <v>-16.20539750299507</v>
      </c>
      <c r="IV41">
        <v>-0.02477319321892663</v>
      </c>
      <c r="IW41">
        <v>7.220195862635366E-06</v>
      </c>
      <c r="IX41">
        <v>-1.200035831751892E-09</v>
      </c>
      <c r="IY41">
        <v>-1.687842308663072</v>
      </c>
      <c r="IZ41">
        <v>-0.1467083373758089</v>
      </c>
      <c r="JA41">
        <v>0.003522864546959643</v>
      </c>
      <c r="JB41">
        <v>-3.696506598922489E-05</v>
      </c>
      <c r="JC41">
        <v>4</v>
      </c>
      <c r="JD41">
        <v>1987</v>
      </c>
      <c r="JE41">
        <v>1</v>
      </c>
      <c r="JF41">
        <v>38</v>
      </c>
      <c r="JG41">
        <v>29.2</v>
      </c>
      <c r="JH41">
        <v>29.2</v>
      </c>
      <c r="JI41">
        <v>0.349121</v>
      </c>
      <c r="JJ41">
        <v>2.71851</v>
      </c>
      <c r="JK41">
        <v>1.49658</v>
      </c>
      <c r="JL41">
        <v>2.3938</v>
      </c>
      <c r="JM41">
        <v>1.54785</v>
      </c>
      <c r="JN41">
        <v>2.43774</v>
      </c>
      <c r="JO41">
        <v>42.0065</v>
      </c>
      <c r="JP41">
        <v>15.6468</v>
      </c>
      <c r="JQ41">
        <v>18</v>
      </c>
      <c r="JR41">
        <v>503.469</v>
      </c>
      <c r="JS41">
        <v>398.794</v>
      </c>
      <c r="JT41">
        <v>26.0585</v>
      </c>
      <c r="JU41">
        <v>43.5911</v>
      </c>
      <c r="JV41">
        <v>30.0017</v>
      </c>
      <c r="JW41">
        <v>43</v>
      </c>
      <c r="JX41">
        <v>42.7791</v>
      </c>
      <c r="JY41">
        <v>7.07188</v>
      </c>
      <c r="JZ41">
        <v>0</v>
      </c>
      <c r="KA41">
        <v>45.6739</v>
      </c>
      <c r="KB41">
        <v>21.4145</v>
      </c>
      <c r="KC41">
        <v>51.5848</v>
      </c>
      <c r="KD41">
        <v>29.8569</v>
      </c>
      <c r="KE41">
        <v>98.54089999999999</v>
      </c>
      <c r="KF41">
        <v>92.0243</v>
      </c>
    </row>
    <row r="42" spans="1:292">
      <c r="A42">
        <v>24</v>
      </c>
      <c r="B42">
        <v>1694358623.5</v>
      </c>
      <c r="C42">
        <v>114.5</v>
      </c>
      <c r="D42" t="s">
        <v>480</v>
      </c>
      <c r="E42" t="s">
        <v>481</v>
      </c>
      <c r="F42">
        <v>5</v>
      </c>
      <c r="G42" t="s">
        <v>428</v>
      </c>
      <c r="H42">
        <v>1694358615.660714</v>
      </c>
      <c r="I42">
        <f>(J42)/1000</f>
        <v>0</v>
      </c>
      <c r="J42">
        <f>IF(DO42, AM42, AG42)</f>
        <v>0</v>
      </c>
      <c r="K42">
        <f>IF(DO42, AH42, AF42)</f>
        <v>0</v>
      </c>
      <c r="L42">
        <f>DQ42 - IF(AT42&gt;1, K42*DK42*100.0/(AV42*EE42), 0)</f>
        <v>0</v>
      </c>
      <c r="M42">
        <f>((S42-I42/2)*L42-K42)/(S42+I42/2)</f>
        <v>0</v>
      </c>
      <c r="N42">
        <f>M42*(DX42+DY42)/1000.0</f>
        <v>0</v>
      </c>
      <c r="O42">
        <f>(DQ42 - IF(AT42&gt;1, K42*DK42*100.0/(AV42*EE42), 0))*(DX42+DY42)/1000.0</f>
        <v>0</v>
      </c>
      <c r="P42">
        <f>2.0/((1/R42-1/Q42)+SIGN(R42)*SQRT((1/R42-1/Q42)*(1/R42-1/Q42) + 4*DL42/((DL42+1)*(DL42+1))*(2*1/R42*1/Q42-1/Q42*1/Q42)))</f>
        <v>0</v>
      </c>
      <c r="Q42">
        <f>IF(LEFT(DM42,1)&lt;&gt;"0",IF(LEFT(DM42,1)="1",3.0,DN42),$D$5+$E$5*(EE42*DX42/($K$5*1000))+$F$5*(EE42*DX42/($K$5*1000))*MAX(MIN(DK42,$J$5),$I$5)*MAX(MIN(DK42,$J$5),$I$5)+$G$5*MAX(MIN(DK42,$J$5),$I$5)*(EE42*DX42/($K$5*1000))+$H$5*(EE42*DX42/($K$5*1000))*(EE42*DX42/($K$5*1000)))</f>
        <v>0</v>
      </c>
      <c r="R42">
        <f>I42*(1000-(1000*0.61365*exp(17.502*V42/(240.97+V42))/(DX42+DY42)+DS42)/2)/(1000*0.61365*exp(17.502*V42/(240.97+V42))/(DX42+DY42)-DS42)</f>
        <v>0</v>
      </c>
      <c r="S42">
        <f>1/((DL42+1)/(P42/1.6)+1/(Q42/1.37)) + DL42/((DL42+1)/(P42/1.6) + DL42/(Q42/1.37))</f>
        <v>0</v>
      </c>
      <c r="T42">
        <f>(DG42*DJ42)</f>
        <v>0</v>
      </c>
      <c r="U42">
        <f>(DZ42+(T42+2*0.95*5.67E-8*(((DZ42+$B$9)+273)^4-(DZ42+273)^4)-44100*I42)/(1.84*29.3*Q42+8*0.95*5.67E-8*(DZ42+273)^3))</f>
        <v>0</v>
      </c>
      <c r="V42">
        <f>($C$9*EA42+$D$9*EB42+$E$9*U42)</f>
        <v>0</v>
      </c>
      <c r="W42">
        <f>0.61365*exp(17.502*V42/(240.97+V42))</f>
        <v>0</v>
      </c>
      <c r="X42">
        <f>(Y42/Z42*100)</f>
        <v>0</v>
      </c>
      <c r="Y42">
        <f>DS42*(DX42+DY42)/1000</f>
        <v>0</v>
      </c>
      <c r="Z42">
        <f>0.61365*exp(17.502*DZ42/(240.97+DZ42))</f>
        <v>0</v>
      </c>
      <c r="AA42">
        <f>(W42-DS42*(DX42+DY42)/1000)</f>
        <v>0</v>
      </c>
      <c r="AB42">
        <f>(-I42*44100)</f>
        <v>0</v>
      </c>
      <c r="AC42">
        <f>2*29.3*Q42*0.92*(DZ42-V42)</f>
        <v>0</v>
      </c>
      <c r="AD42">
        <f>2*0.95*5.67E-8*(((DZ42+$B$9)+273)^4-(V42+273)^4)</f>
        <v>0</v>
      </c>
      <c r="AE42">
        <f>T42+AD42+AB42+AC42</f>
        <v>0</v>
      </c>
      <c r="AF42">
        <f>DW42*AT42*(DR42-DQ42*(1000-AT42*DT42)/(1000-AT42*DS42))/(100*DK42)</f>
        <v>0</v>
      </c>
      <c r="AG42">
        <f>1000*DW42*AT42*(DS42-DT42)/(100*DK42*(1000-AT42*DS42))</f>
        <v>0</v>
      </c>
      <c r="AH42">
        <f>(AI42 - AJ42 - DX42*1E3/(8.314*(DZ42+273.15)) * AL42/DW42 * AK42) * DW42/(100*DK42) * (1000 - DT42)/1000</f>
        <v>0</v>
      </c>
      <c r="AI42">
        <v>73.76914828083422</v>
      </c>
      <c r="AJ42">
        <v>87.95110242424242</v>
      </c>
      <c r="AK42">
        <v>-3.39302904976687</v>
      </c>
      <c r="AL42">
        <v>65.94015128555453</v>
      </c>
      <c r="AM42">
        <f>(AO42 - AN42 + DX42*1E3/(8.314*(DZ42+273.15)) * AQ42/DW42 * AP42) * DW42/(100*DK42) * 1000/(1000 - AO42)</f>
        <v>0</v>
      </c>
      <c r="AN42">
        <v>28.68192274414454</v>
      </c>
      <c r="AO42">
        <v>29.36916424242425</v>
      </c>
      <c r="AP42">
        <v>0.0009219818174149953</v>
      </c>
      <c r="AQ42">
        <v>102.8695289206826</v>
      </c>
      <c r="AR42">
        <v>0</v>
      </c>
      <c r="AS42">
        <v>0</v>
      </c>
      <c r="AT42">
        <f>IF(AR42*$H$15&gt;=AV42,1.0,(AV42/(AV42-AR42*$H$15)))</f>
        <v>0</v>
      </c>
      <c r="AU42">
        <f>(AT42-1)*100</f>
        <v>0</v>
      </c>
      <c r="AV42">
        <f>MAX(0,($B$15+$C$15*EE42)/(1+$D$15*EE42)*DX42/(DZ42+273)*$E$15)</f>
        <v>0</v>
      </c>
      <c r="AW42" t="s">
        <v>429</v>
      </c>
      <c r="AX42" t="s">
        <v>429</v>
      </c>
      <c r="AY42">
        <v>0</v>
      </c>
      <c r="AZ42">
        <v>0</v>
      </c>
      <c r="BA42">
        <f>1-AY42/AZ42</f>
        <v>0</v>
      </c>
      <c r="BB42">
        <v>0</v>
      </c>
      <c r="BC42" t="s">
        <v>429</v>
      </c>
      <c r="BD42" t="s">
        <v>429</v>
      </c>
      <c r="BE42">
        <v>0</v>
      </c>
      <c r="BF42">
        <v>0</v>
      </c>
      <c r="BG42">
        <f>1-BE42/BF42</f>
        <v>0</v>
      </c>
      <c r="BH42">
        <v>0.5</v>
      </c>
      <c r="BI42">
        <f>DH42</f>
        <v>0</v>
      </c>
      <c r="BJ42">
        <f>K42</f>
        <v>0</v>
      </c>
      <c r="BK42">
        <f>BG42*BH42*BI42</f>
        <v>0</v>
      </c>
      <c r="BL42">
        <f>(BJ42-BB42)/BI42</f>
        <v>0</v>
      </c>
      <c r="BM42">
        <f>(AZ42-BF42)/BF42</f>
        <v>0</v>
      </c>
      <c r="BN42">
        <f>AY42/(BA42+AY42/BF42)</f>
        <v>0</v>
      </c>
      <c r="BO42" t="s">
        <v>429</v>
      </c>
      <c r="BP42">
        <v>0</v>
      </c>
      <c r="BQ42">
        <f>IF(BP42&lt;&gt;0, BP42, BN42)</f>
        <v>0</v>
      </c>
      <c r="BR42">
        <f>1-BQ42/BF42</f>
        <v>0</v>
      </c>
      <c r="BS42">
        <f>(BF42-BE42)/(BF42-BQ42)</f>
        <v>0</v>
      </c>
      <c r="BT42">
        <f>(AZ42-BF42)/(AZ42-BQ42)</f>
        <v>0</v>
      </c>
      <c r="BU42">
        <f>(BF42-BE42)/(BF42-AY42)</f>
        <v>0</v>
      </c>
      <c r="BV42">
        <f>(AZ42-BF42)/(AZ42-AY42)</f>
        <v>0</v>
      </c>
      <c r="BW42">
        <f>(BS42*BQ42/BE42)</f>
        <v>0</v>
      </c>
      <c r="BX42">
        <f>(1-BW42)</f>
        <v>0</v>
      </c>
      <c r="DG42">
        <f>$B$13*EF42+$C$13*EG42+$F$13*ER42*(1-EU42)</f>
        <v>0</v>
      </c>
      <c r="DH42">
        <f>DG42*DI42</f>
        <v>0</v>
      </c>
      <c r="DI42">
        <f>($B$13*$D$11+$C$13*$D$11+$F$13*((FE42+EW42)/MAX(FE42+EW42+FF42, 0.1)*$I$11+FF42/MAX(FE42+EW42+FF42, 0.1)*$J$11))/($B$13+$C$13+$F$13)</f>
        <v>0</v>
      </c>
      <c r="DJ42">
        <f>($B$13*$K$11+$C$13*$K$11+$F$13*((FE42+EW42)/MAX(FE42+EW42+FF42, 0.1)*$P$11+FF42/MAX(FE42+EW42+FF42, 0.1)*$Q$11))/($B$13+$C$13+$F$13)</f>
        <v>0</v>
      </c>
      <c r="DK42">
        <v>1.1</v>
      </c>
      <c r="DL42">
        <v>0.5</v>
      </c>
      <c r="DM42" t="s">
        <v>430</v>
      </c>
      <c r="DN42">
        <v>2</v>
      </c>
      <c r="DO42" t="b">
        <v>1</v>
      </c>
      <c r="DP42">
        <v>1694358615.660714</v>
      </c>
      <c r="DQ42">
        <v>109.4768</v>
      </c>
      <c r="DR42">
        <v>88.46290357142857</v>
      </c>
      <c r="DS42">
        <v>29.3526</v>
      </c>
      <c r="DT42">
        <v>28.673375</v>
      </c>
      <c r="DU42">
        <v>128.7531785714285</v>
      </c>
      <c r="DV42">
        <v>33.38739642857143</v>
      </c>
      <c r="DW42">
        <v>499.9951785714285</v>
      </c>
      <c r="DX42">
        <v>84.57096428571431</v>
      </c>
      <c r="DY42">
        <v>0.09995955000000002</v>
      </c>
      <c r="DZ42">
        <v>32.60838214285715</v>
      </c>
      <c r="EA42">
        <v>33.92675714285714</v>
      </c>
      <c r="EB42">
        <v>999.9000000000002</v>
      </c>
      <c r="EC42">
        <v>0</v>
      </c>
      <c r="ED42">
        <v>0</v>
      </c>
      <c r="EE42">
        <v>9995.896785714285</v>
      </c>
      <c r="EF42">
        <v>0</v>
      </c>
      <c r="EG42">
        <v>1071.578821428571</v>
      </c>
      <c r="EH42">
        <v>21.01397857142857</v>
      </c>
      <c r="EI42">
        <v>112.7872964285714</v>
      </c>
      <c r="EJ42">
        <v>91.07411785714285</v>
      </c>
      <c r="EK42">
        <v>0.6792241428571428</v>
      </c>
      <c r="EL42">
        <v>88.46290357142857</v>
      </c>
      <c r="EM42">
        <v>28.673375</v>
      </c>
      <c r="EN42">
        <v>2.482376071428571</v>
      </c>
      <c r="EO42">
        <v>2.424934285714286</v>
      </c>
      <c r="EP42">
        <v>20.91141785714286</v>
      </c>
      <c r="EQ42">
        <v>20.53125714285714</v>
      </c>
      <c r="ER42">
        <v>2000.021785714285</v>
      </c>
      <c r="ES42">
        <v>0.9799972499999997</v>
      </c>
      <c r="ET42">
        <v>0.02000315</v>
      </c>
      <c r="EU42">
        <v>0</v>
      </c>
      <c r="EV42">
        <v>38.80226071428571</v>
      </c>
      <c r="EW42">
        <v>5.00078</v>
      </c>
      <c r="EX42">
        <v>2738.6525</v>
      </c>
      <c r="EY42">
        <v>16379.80714285714</v>
      </c>
      <c r="EZ42">
        <v>51.25189285714283</v>
      </c>
      <c r="FA42">
        <v>52.47975</v>
      </c>
      <c r="FB42">
        <v>51.53089285714285</v>
      </c>
      <c r="FC42">
        <v>51.73407142857142</v>
      </c>
      <c r="FD42">
        <v>51.72746428571428</v>
      </c>
      <c r="FE42">
        <v>1955.111785714286</v>
      </c>
      <c r="FF42">
        <v>39.91</v>
      </c>
      <c r="FG42">
        <v>0</v>
      </c>
      <c r="FH42">
        <v>1694358623.6</v>
      </c>
      <c r="FI42">
        <v>0</v>
      </c>
      <c r="FJ42">
        <v>38.79552307692308</v>
      </c>
      <c r="FK42">
        <v>-0.1461470064513702</v>
      </c>
      <c r="FL42">
        <v>-1964.018462027479</v>
      </c>
      <c r="FM42">
        <v>2724.464615384616</v>
      </c>
      <c r="FN42">
        <v>15</v>
      </c>
      <c r="FO42">
        <v>1694356869.6</v>
      </c>
      <c r="FP42" t="s">
        <v>431</v>
      </c>
      <c r="FQ42">
        <v>1694356869.6</v>
      </c>
      <c r="FR42">
        <v>1694356865.6</v>
      </c>
      <c r="FS42">
        <v>1</v>
      </c>
      <c r="FT42">
        <v>-0.3</v>
      </c>
      <c r="FU42">
        <v>-0.068</v>
      </c>
      <c r="FV42">
        <v>-25.922</v>
      </c>
      <c r="FW42">
        <v>-3.813</v>
      </c>
      <c r="FX42">
        <v>420</v>
      </c>
      <c r="FY42">
        <v>23</v>
      </c>
      <c r="FZ42">
        <v>0.43</v>
      </c>
      <c r="GA42">
        <v>0.2</v>
      </c>
      <c r="GB42">
        <v>20.87982682926829</v>
      </c>
      <c r="GC42">
        <v>2.636159581881555</v>
      </c>
      <c r="GD42">
        <v>0.2615432986812478</v>
      </c>
      <c r="GE42">
        <v>0</v>
      </c>
      <c r="GF42">
        <v>0.6737676341463416</v>
      </c>
      <c r="GG42">
        <v>0.04896890592334616</v>
      </c>
      <c r="GH42">
        <v>0.0175615238918135</v>
      </c>
      <c r="GI42">
        <v>1</v>
      </c>
      <c r="GJ42">
        <v>1</v>
      </c>
      <c r="GK42">
        <v>2</v>
      </c>
      <c r="GL42" t="s">
        <v>432</v>
      </c>
      <c r="GM42">
        <v>3.10683</v>
      </c>
      <c r="GN42">
        <v>2.75807</v>
      </c>
      <c r="GO42">
        <v>0.0234699</v>
      </c>
      <c r="GP42">
        <v>0.0145633</v>
      </c>
      <c r="GQ42">
        <v>0.124236</v>
      </c>
      <c r="GR42">
        <v>0.112271</v>
      </c>
      <c r="GS42">
        <v>24591.5</v>
      </c>
      <c r="GT42">
        <v>23365.2</v>
      </c>
      <c r="GU42">
        <v>25771.5</v>
      </c>
      <c r="GV42">
        <v>24089.8</v>
      </c>
      <c r="GW42">
        <v>36292.1</v>
      </c>
      <c r="GX42">
        <v>31338.9</v>
      </c>
      <c r="GY42">
        <v>45106.2</v>
      </c>
      <c r="GZ42">
        <v>38185.9</v>
      </c>
      <c r="HA42">
        <v>1.74945</v>
      </c>
      <c r="HB42">
        <v>1.57173</v>
      </c>
      <c r="HC42">
        <v>-0.124924</v>
      </c>
      <c r="HD42">
        <v>0</v>
      </c>
      <c r="HE42">
        <v>35.9193</v>
      </c>
      <c r="HF42">
        <v>999.9</v>
      </c>
      <c r="HG42">
        <v>42.7</v>
      </c>
      <c r="HH42">
        <v>38.7</v>
      </c>
      <c r="HI42">
        <v>34.9061</v>
      </c>
      <c r="HJ42">
        <v>61.1067</v>
      </c>
      <c r="HK42">
        <v>24.7676</v>
      </c>
      <c r="HL42">
        <v>1</v>
      </c>
      <c r="HM42">
        <v>1.46479</v>
      </c>
      <c r="HN42">
        <v>9.28105</v>
      </c>
      <c r="HO42">
        <v>20.0576</v>
      </c>
      <c r="HP42">
        <v>5.20516</v>
      </c>
      <c r="HQ42">
        <v>11.992</v>
      </c>
      <c r="HR42">
        <v>4.96045</v>
      </c>
      <c r="HS42">
        <v>3.27445</v>
      </c>
      <c r="HT42">
        <v>9999</v>
      </c>
      <c r="HU42">
        <v>9999</v>
      </c>
      <c r="HV42">
        <v>9999</v>
      </c>
      <c r="HW42">
        <v>154.8</v>
      </c>
      <c r="HX42">
        <v>1.86386</v>
      </c>
      <c r="HY42">
        <v>1.86005</v>
      </c>
      <c r="HZ42">
        <v>1.8584</v>
      </c>
      <c r="IA42">
        <v>1.85975</v>
      </c>
      <c r="IB42">
        <v>1.85974</v>
      </c>
      <c r="IC42">
        <v>1.85836</v>
      </c>
      <c r="ID42">
        <v>1.85745</v>
      </c>
      <c r="IE42">
        <v>1.85227</v>
      </c>
      <c r="IF42">
        <v>0</v>
      </c>
      <c r="IG42">
        <v>0</v>
      </c>
      <c r="IH42">
        <v>0</v>
      </c>
      <c r="II42">
        <v>0</v>
      </c>
      <c r="IJ42" t="s">
        <v>433</v>
      </c>
      <c r="IK42" t="s">
        <v>434</v>
      </c>
      <c r="IL42" t="s">
        <v>435</v>
      </c>
      <c r="IM42" t="s">
        <v>435</v>
      </c>
      <c r="IN42" t="s">
        <v>435</v>
      </c>
      <c r="IO42" t="s">
        <v>435</v>
      </c>
      <c r="IP42">
        <v>0</v>
      </c>
      <c r="IQ42">
        <v>100</v>
      </c>
      <c r="IR42">
        <v>100</v>
      </c>
      <c r="IS42">
        <v>-18.668</v>
      </c>
      <c r="IT42">
        <v>-4.0354</v>
      </c>
      <c r="IU42">
        <v>-16.20539750299507</v>
      </c>
      <c r="IV42">
        <v>-0.02477319321892663</v>
      </c>
      <c r="IW42">
        <v>7.220195862635366E-06</v>
      </c>
      <c r="IX42">
        <v>-1.200035831751892E-09</v>
      </c>
      <c r="IY42">
        <v>-1.687842308663072</v>
      </c>
      <c r="IZ42">
        <v>-0.1467083373758089</v>
      </c>
      <c r="JA42">
        <v>0.003522864546959643</v>
      </c>
      <c r="JB42">
        <v>-3.696506598922489E-05</v>
      </c>
      <c r="JC42">
        <v>4</v>
      </c>
      <c r="JD42">
        <v>1987</v>
      </c>
      <c r="JE42">
        <v>1</v>
      </c>
      <c r="JF42">
        <v>38</v>
      </c>
      <c r="JG42">
        <v>29.2</v>
      </c>
      <c r="JH42">
        <v>29.3</v>
      </c>
      <c r="JI42">
        <v>0.311279</v>
      </c>
      <c r="JJ42">
        <v>2.73438</v>
      </c>
      <c r="JK42">
        <v>1.49658</v>
      </c>
      <c r="JL42">
        <v>2.3938</v>
      </c>
      <c r="JM42">
        <v>1.54907</v>
      </c>
      <c r="JN42">
        <v>2.4292</v>
      </c>
      <c r="JO42">
        <v>42.0065</v>
      </c>
      <c r="JP42">
        <v>15.6468</v>
      </c>
      <c r="JQ42">
        <v>18</v>
      </c>
      <c r="JR42">
        <v>503.76</v>
      </c>
      <c r="JS42">
        <v>398.728</v>
      </c>
      <c r="JT42">
        <v>26.0549</v>
      </c>
      <c r="JU42">
        <v>43.6043</v>
      </c>
      <c r="JV42">
        <v>30.0015</v>
      </c>
      <c r="JW42">
        <v>43.0151</v>
      </c>
      <c r="JX42">
        <v>42.7928</v>
      </c>
      <c r="JY42">
        <v>6.3205</v>
      </c>
      <c r="JZ42">
        <v>0</v>
      </c>
      <c r="KA42">
        <v>45.6739</v>
      </c>
      <c r="KB42">
        <v>21.4201</v>
      </c>
      <c r="KC42">
        <v>31.5464</v>
      </c>
      <c r="KD42">
        <v>29.8342</v>
      </c>
      <c r="KE42">
        <v>98.5386</v>
      </c>
      <c r="KF42">
        <v>92.0217</v>
      </c>
    </row>
    <row r="43" spans="1:292">
      <c r="A43">
        <v>25</v>
      </c>
      <c r="B43">
        <v>1694358721</v>
      </c>
      <c r="C43">
        <v>212</v>
      </c>
      <c r="D43" t="s">
        <v>482</v>
      </c>
      <c r="E43" t="s">
        <v>483</v>
      </c>
      <c r="F43">
        <v>5</v>
      </c>
      <c r="G43" t="s">
        <v>428</v>
      </c>
      <c r="H43">
        <v>1694358713.25</v>
      </c>
      <c r="I43">
        <f>(J43)/1000</f>
        <v>0</v>
      </c>
      <c r="J43">
        <f>IF(DO43, AM43, AG43)</f>
        <v>0</v>
      </c>
      <c r="K43">
        <f>IF(DO43, AH43, AF43)</f>
        <v>0</v>
      </c>
      <c r="L43">
        <f>DQ43 - IF(AT43&gt;1, K43*DK43*100.0/(AV43*EE43), 0)</f>
        <v>0</v>
      </c>
      <c r="M43">
        <f>((S43-I43/2)*L43-K43)/(S43+I43/2)</f>
        <v>0</v>
      </c>
      <c r="N43">
        <f>M43*(DX43+DY43)/1000.0</f>
        <v>0</v>
      </c>
      <c r="O43">
        <f>(DQ43 - IF(AT43&gt;1, K43*DK43*100.0/(AV43*EE43), 0))*(DX43+DY43)/1000.0</f>
        <v>0</v>
      </c>
      <c r="P43">
        <f>2.0/((1/R43-1/Q43)+SIGN(R43)*SQRT((1/R43-1/Q43)*(1/R43-1/Q43) + 4*DL43/((DL43+1)*(DL43+1))*(2*1/R43*1/Q43-1/Q43*1/Q43)))</f>
        <v>0</v>
      </c>
      <c r="Q43">
        <f>IF(LEFT(DM43,1)&lt;&gt;"0",IF(LEFT(DM43,1)="1",3.0,DN43),$D$5+$E$5*(EE43*DX43/($K$5*1000))+$F$5*(EE43*DX43/($K$5*1000))*MAX(MIN(DK43,$J$5),$I$5)*MAX(MIN(DK43,$J$5),$I$5)+$G$5*MAX(MIN(DK43,$J$5),$I$5)*(EE43*DX43/($K$5*1000))+$H$5*(EE43*DX43/($K$5*1000))*(EE43*DX43/($K$5*1000)))</f>
        <v>0</v>
      </c>
      <c r="R43">
        <f>I43*(1000-(1000*0.61365*exp(17.502*V43/(240.97+V43))/(DX43+DY43)+DS43)/2)/(1000*0.61365*exp(17.502*V43/(240.97+V43))/(DX43+DY43)-DS43)</f>
        <v>0</v>
      </c>
      <c r="S43">
        <f>1/((DL43+1)/(P43/1.6)+1/(Q43/1.37)) + DL43/((DL43+1)/(P43/1.6) + DL43/(Q43/1.37))</f>
        <v>0</v>
      </c>
      <c r="T43">
        <f>(DG43*DJ43)</f>
        <v>0</v>
      </c>
      <c r="U43">
        <f>(DZ43+(T43+2*0.95*5.67E-8*(((DZ43+$B$9)+273)^4-(DZ43+273)^4)-44100*I43)/(1.84*29.3*Q43+8*0.95*5.67E-8*(DZ43+273)^3))</f>
        <v>0</v>
      </c>
      <c r="V43">
        <f>($C$9*EA43+$D$9*EB43+$E$9*U43)</f>
        <v>0</v>
      </c>
      <c r="W43">
        <f>0.61365*exp(17.502*V43/(240.97+V43))</f>
        <v>0</v>
      </c>
      <c r="X43">
        <f>(Y43/Z43*100)</f>
        <v>0</v>
      </c>
      <c r="Y43">
        <f>DS43*(DX43+DY43)/1000</f>
        <v>0</v>
      </c>
      <c r="Z43">
        <f>0.61365*exp(17.502*DZ43/(240.97+DZ43))</f>
        <v>0</v>
      </c>
      <c r="AA43">
        <f>(W43-DS43*(DX43+DY43)/1000)</f>
        <v>0</v>
      </c>
      <c r="AB43">
        <f>(-I43*44100)</f>
        <v>0</v>
      </c>
      <c r="AC43">
        <f>2*29.3*Q43*0.92*(DZ43-V43)</f>
        <v>0</v>
      </c>
      <c r="AD43">
        <f>2*0.95*5.67E-8*(((DZ43+$B$9)+273)^4-(V43+273)^4)</f>
        <v>0</v>
      </c>
      <c r="AE43">
        <f>T43+AD43+AB43+AC43</f>
        <v>0</v>
      </c>
      <c r="AF43">
        <f>DW43*AT43*(DR43-DQ43*(1000-AT43*DT43)/(1000-AT43*DS43))/(100*DK43)</f>
        <v>0</v>
      </c>
      <c r="AG43">
        <f>1000*DW43*AT43*(DS43-DT43)/(100*DK43*(1000-AT43*DS43))</f>
        <v>0</v>
      </c>
      <c r="AH43">
        <f>(AI43 - AJ43 - DX43*1E3/(8.314*(DZ43+273.15)) * AL43/DW43 * AK43) * DW43/(100*DK43) * (1000 - DT43)/1000</f>
        <v>0</v>
      </c>
      <c r="AI43">
        <v>432.0474799030923</v>
      </c>
      <c r="AJ43">
        <v>429.3101757575757</v>
      </c>
      <c r="AK43">
        <v>-0.02854407443208349</v>
      </c>
      <c r="AL43">
        <v>65.94015128555453</v>
      </c>
      <c r="AM43">
        <f>(AO43 - AN43 + DX43*1E3/(8.314*(DZ43+273.15)) * AQ43/DW43 * AP43) * DW43/(100*DK43) * 1000/(1000 - AO43)</f>
        <v>0</v>
      </c>
      <c r="AN43">
        <v>27.66159105717705</v>
      </c>
      <c r="AO43">
        <v>28.63585636363638</v>
      </c>
      <c r="AP43">
        <v>-0.02530074757114772</v>
      </c>
      <c r="AQ43">
        <v>102.8695289206826</v>
      </c>
      <c r="AR43">
        <v>0</v>
      </c>
      <c r="AS43">
        <v>0</v>
      </c>
      <c r="AT43">
        <f>IF(AR43*$H$15&gt;=AV43,1.0,(AV43/(AV43-AR43*$H$15)))</f>
        <v>0</v>
      </c>
      <c r="AU43">
        <f>(AT43-1)*100</f>
        <v>0</v>
      </c>
      <c r="AV43">
        <f>MAX(0,($B$15+$C$15*EE43)/(1+$D$15*EE43)*DX43/(DZ43+273)*$E$15)</f>
        <v>0</v>
      </c>
      <c r="AW43" t="s">
        <v>429</v>
      </c>
      <c r="AX43" t="s">
        <v>429</v>
      </c>
      <c r="AY43">
        <v>0</v>
      </c>
      <c r="AZ43">
        <v>0</v>
      </c>
      <c r="BA43">
        <f>1-AY43/AZ43</f>
        <v>0</v>
      </c>
      <c r="BB43">
        <v>0</v>
      </c>
      <c r="BC43" t="s">
        <v>429</v>
      </c>
      <c r="BD43" t="s">
        <v>429</v>
      </c>
      <c r="BE43">
        <v>0</v>
      </c>
      <c r="BF43">
        <v>0</v>
      </c>
      <c r="BG43">
        <f>1-BE43/BF43</f>
        <v>0</v>
      </c>
      <c r="BH43">
        <v>0.5</v>
      </c>
      <c r="BI43">
        <f>DH43</f>
        <v>0</v>
      </c>
      <c r="BJ43">
        <f>K43</f>
        <v>0</v>
      </c>
      <c r="BK43">
        <f>BG43*BH43*BI43</f>
        <v>0</v>
      </c>
      <c r="BL43">
        <f>(BJ43-BB43)/BI43</f>
        <v>0</v>
      </c>
      <c r="BM43">
        <f>(AZ43-BF43)/BF43</f>
        <v>0</v>
      </c>
      <c r="BN43">
        <f>AY43/(BA43+AY43/BF43)</f>
        <v>0</v>
      </c>
      <c r="BO43" t="s">
        <v>429</v>
      </c>
      <c r="BP43">
        <v>0</v>
      </c>
      <c r="BQ43">
        <f>IF(BP43&lt;&gt;0, BP43, BN43)</f>
        <v>0</v>
      </c>
      <c r="BR43">
        <f>1-BQ43/BF43</f>
        <v>0</v>
      </c>
      <c r="BS43">
        <f>(BF43-BE43)/(BF43-BQ43)</f>
        <v>0</v>
      </c>
      <c r="BT43">
        <f>(AZ43-BF43)/(AZ43-BQ43)</f>
        <v>0</v>
      </c>
      <c r="BU43">
        <f>(BF43-BE43)/(BF43-AY43)</f>
        <v>0</v>
      </c>
      <c r="BV43">
        <f>(AZ43-BF43)/(AZ43-AY43)</f>
        <v>0</v>
      </c>
      <c r="BW43">
        <f>(BS43*BQ43/BE43)</f>
        <v>0</v>
      </c>
      <c r="BX43">
        <f>(1-BW43)</f>
        <v>0</v>
      </c>
      <c r="DG43">
        <f>$B$13*EF43+$C$13*EG43+$F$13*ER43*(1-EU43)</f>
        <v>0</v>
      </c>
      <c r="DH43">
        <f>DG43*DI43</f>
        <v>0</v>
      </c>
      <c r="DI43">
        <f>($B$13*$D$11+$C$13*$D$11+$F$13*((FE43+EW43)/MAX(FE43+EW43+FF43, 0.1)*$I$11+FF43/MAX(FE43+EW43+FF43, 0.1)*$J$11))/($B$13+$C$13+$F$13)</f>
        <v>0</v>
      </c>
      <c r="DJ43">
        <f>($B$13*$K$11+$C$13*$K$11+$F$13*((FE43+EW43)/MAX(FE43+EW43+FF43, 0.1)*$P$11+FF43/MAX(FE43+EW43+FF43, 0.1)*$Q$11))/($B$13+$C$13+$F$13)</f>
        <v>0</v>
      </c>
      <c r="DK43">
        <v>1.1</v>
      </c>
      <c r="DL43">
        <v>0.5</v>
      </c>
      <c r="DM43" t="s">
        <v>430</v>
      </c>
      <c r="DN43">
        <v>2</v>
      </c>
      <c r="DO43" t="b">
        <v>1</v>
      </c>
      <c r="DP43">
        <v>1694358713.25</v>
      </c>
      <c r="DQ43">
        <v>417.0746</v>
      </c>
      <c r="DR43">
        <v>420.0846333333333</v>
      </c>
      <c r="DS43">
        <v>28.83070333333334</v>
      </c>
      <c r="DT43">
        <v>27.76889333333333</v>
      </c>
      <c r="DU43">
        <v>442.9407333333333</v>
      </c>
      <c r="DV43">
        <v>32.84658</v>
      </c>
      <c r="DW43">
        <v>499.9818333333333</v>
      </c>
      <c r="DX43">
        <v>84.56856999999999</v>
      </c>
      <c r="DY43">
        <v>0.09994681999999998</v>
      </c>
      <c r="DZ43">
        <v>32.14437999999999</v>
      </c>
      <c r="EA43">
        <v>33.46513000000001</v>
      </c>
      <c r="EB43">
        <v>999.9000000000002</v>
      </c>
      <c r="EC43">
        <v>0</v>
      </c>
      <c r="ED43">
        <v>0</v>
      </c>
      <c r="EE43">
        <v>9993.707333333334</v>
      </c>
      <c r="EF43">
        <v>0</v>
      </c>
      <c r="EG43">
        <v>1019.566366666667</v>
      </c>
      <c r="EH43">
        <v>-3.009878</v>
      </c>
      <c r="EI43">
        <v>429.4562333333333</v>
      </c>
      <c r="EJ43">
        <v>432.083</v>
      </c>
      <c r="EK43">
        <v>1.061821333333334</v>
      </c>
      <c r="EL43">
        <v>420.0846333333333</v>
      </c>
      <c r="EM43">
        <v>27.76889333333333</v>
      </c>
      <c r="EN43">
        <v>2.438172333333333</v>
      </c>
      <c r="EO43">
        <v>2.348374333333334</v>
      </c>
      <c r="EP43">
        <v>20.61941666666667</v>
      </c>
      <c r="EQ43">
        <v>20.01202</v>
      </c>
      <c r="ER43">
        <v>2000.036666666666</v>
      </c>
      <c r="ES43">
        <v>0.9799943999999997</v>
      </c>
      <c r="ET43">
        <v>0.02000600333333332</v>
      </c>
      <c r="EU43">
        <v>0</v>
      </c>
      <c r="EV43">
        <v>37.97371333333332</v>
      </c>
      <c r="EW43">
        <v>5.00078</v>
      </c>
      <c r="EX43">
        <v>2722.909</v>
      </c>
      <c r="EY43">
        <v>16379.90333333333</v>
      </c>
      <c r="EZ43">
        <v>51.13303333333332</v>
      </c>
      <c r="FA43">
        <v>52.14766666666666</v>
      </c>
      <c r="FB43">
        <v>51.40173333333333</v>
      </c>
      <c r="FC43">
        <v>51.49343333333331</v>
      </c>
      <c r="FD43">
        <v>51.59753333333332</v>
      </c>
      <c r="FE43">
        <v>1955.126666666667</v>
      </c>
      <c r="FF43">
        <v>39.91</v>
      </c>
      <c r="FG43">
        <v>0</v>
      </c>
      <c r="FH43">
        <v>1694358720.8</v>
      </c>
      <c r="FI43">
        <v>0</v>
      </c>
      <c r="FJ43">
        <v>37.94927307692308</v>
      </c>
      <c r="FK43">
        <v>-0.2334188080116777</v>
      </c>
      <c r="FL43">
        <v>638.5675218932137</v>
      </c>
      <c r="FM43">
        <v>2724.409999999999</v>
      </c>
      <c r="FN43">
        <v>15</v>
      </c>
      <c r="FO43">
        <v>1694356869.6</v>
      </c>
      <c r="FP43" t="s">
        <v>431</v>
      </c>
      <c r="FQ43">
        <v>1694356869.6</v>
      </c>
      <c r="FR43">
        <v>1694356865.6</v>
      </c>
      <c r="FS43">
        <v>1</v>
      </c>
      <c r="FT43">
        <v>-0.3</v>
      </c>
      <c r="FU43">
        <v>-0.068</v>
      </c>
      <c r="FV43">
        <v>-25.922</v>
      </c>
      <c r="FW43">
        <v>-3.813</v>
      </c>
      <c r="FX43">
        <v>420</v>
      </c>
      <c r="FY43">
        <v>23</v>
      </c>
      <c r="FZ43">
        <v>0.43</v>
      </c>
      <c r="GA43">
        <v>0.2</v>
      </c>
      <c r="GB43">
        <v>-3.022400487804878</v>
      </c>
      <c r="GC43">
        <v>0.09001191637630346</v>
      </c>
      <c r="GD43">
        <v>0.04667267498232713</v>
      </c>
      <c r="GE43">
        <v>1</v>
      </c>
      <c r="GF43">
        <v>1.038749634146341</v>
      </c>
      <c r="GG43">
        <v>0.2280462020905944</v>
      </c>
      <c r="GH43">
        <v>0.05116338211744236</v>
      </c>
      <c r="GI43">
        <v>1</v>
      </c>
      <c r="GJ43">
        <v>2</v>
      </c>
      <c r="GK43">
        <v>2</v>
      </c>
      <c r="GL43" t="s">
        <v>484</v>
      </c>
      <c r="GM43">
        <v>3.1066</v>
      </c>
      <c r="GN43">
        <v>2.75829</v>
      </c>
      <c r="GO43">
        <v>0.08295139999999999</v>
      </c>
      <c r="GP43">
        <v>0.07971689999999999</v>
      </c>
      <c r="GQ43">
        <v>0.122219</v>
      </c>
      <c r="GR43">
        <v>0.109332</v>
      </c>
      <c r="GS43">
        <v>23090.8</v>
      </c>
      <c r="GT43">
        <v>21820.6</v>
      </c>
      <c r="GU43">
        <v>25764.1</v>
      </c>
      <c r="GV43">
        <v>24085.3</v>
      </c>
      <c r="GW43">
        <v>36372.4</v>
      </c>
      <c r="GX43">
        <v>31443.2</v>
      </c>
      <c r="GY43">
        <v>45095</v>
      </c>
      <c r="GZ43">
        <v>38179.8</v>
      </c>
      <c r="HA43">
        <v>1.748</v>
      </c>
      <c r="HB43">
        <v>1.56942</v>
      </c>
      <c r="HC43">
        <v>-0.104703</v>
      </c>
      <c r="HD43">
        <v>0</v>
      </c>
      <c r="HE43">
        <v>35.1273</v>
      </c>
      <c r="HF43">
        <v>999.9</v>
      </c>
      <c r="HG43">
        <v>42.4</v>
      </c>
      <c r="HH43">
        <v>38.7</v>
      </c>
      <c r="HI43">
        <v>34.6648</v>
      </c>
      <c r="HJ43">
        <v>61.1467</v>
      </c>
      <c r="HK43">
        <v>24.5312</v>
      </c>
      <c r="HL43">
        <v>1</v>
      </c>
      <c r="HM43">
        <v>1.47806</v>
      </c>
      <c r="HN43">
        <v>9.28105</v>
      </c>
      <c r="HO43">
        <v>20.0579</v>
      </c>
      <c r="HP43">
        <v>5.2104</v>
      </c>
      <c r="HQ43">
        <v>11.992</v>
      </c>
      <c r="HR43">
        <v>4.9616</v>
      </c>
      <c r="HS43">
        <v>3.27488</v>
      </c>
      <c r="HT43">
        <v>9999</v>
      </c>
      <c r="HU43">
        <v>9999</v>
      </c>
      <c r="HV43">
        <v>9999</v>
      </c>
      <c r="HW43">
        <v>154.8</v>
      </c>
      <c r="HX43">
        <v>1.86386</v>
      </c>
      <c r="HY43">
        <v>1.86005</v>
      </c>
      <c r="HZ43">
        <v>1.85839</v>
      </c>
      <c r="IA43">
        <v>1.85974</v>
      </c>
      <c r="IB43">
        <v>1.85974</v>
      </c>
      <c r="IC43">
        <v>1.85835</v>
      </c>
      <c r="ID43">
        <v>1.85744</v>
      </c>
      <c r="IE43">
        <v>1.85226</v>
      </c>
      <c r="IF43">
        <v>0</v>
      </c>
      <c r="IG43">
        <v>0</v>
      </c>
      <c r="IH43">
        <v>0</v>
      </c>
      <c r="II43">
        <v>0</v>
      </c>
      <c r="IJ43" t="s">
        <v>433</v>
      </c>
      <c r="IK43" t="s">
        <v>434</v>
      </c>
      <c r="IL43" t="s">
        <v>435</v>
      </c>
      <c r="IM43" t="s">
        <v>435</v>
      </c>
      <c r="IN43" t="s">
        <v>435</v>
      </c>
      <c r="IO43" t="s">
        <v>435</v>
      </c>
      <c r="IP43">
        <v>0</v>
      </c>
      <c r="IQ43">
        <v>100</v>
      </c>
      <c r="IR43">
        <v>100</v>
      </c>
      <c r="IS43">
        <v>-25.865</v>
      </c>
      <c r="IT43">
        <v>-4.0084</v>
      </c>
      <c r="IU43">
        <v>-16.20539750299507</v>
      </c>
      <c r="IV43">
        <v>-0.02477319321892663</v>
      </c>
      <c r="IW43">
        <v>7.220195862635366E-06</v>
      </c>
      <c r="IX43">
        <v>-1.200035831751892E-09</v>
      </c>
      <c r="IY43">
        <v>-1.687842308663072</v>
      </c>
      <c r="IZ43">
        <v>-0.1467083373758089</v>
      </c>
      <c r="JA43">
        <v>0.003522864546959643</v>
      </c>
      <c r="JB43">
        <v>-3.696506598922489E-05</v>
      </c>
      <c r="JC43">
        <v>4</v>
      </c>
      <c r="JD43">
        <v>1987</v>
      </c>
      <c r="JE43">
        <v>1</v>
      </c>
      <c r="JF43">
        <v>38</v>
      </c>
      <c r="JG43">
        <v>30.9</v>
      </c>
      <c r="JH43">
        <v>30.9</v>
      </c>
      <c r="JI43">
        <v>1.21338</v>
      </c>
      <c r="JJ43">
        <v>2.68433</v>
      </c>
      <c r="JK43">
        <v>1.49658</v>
      </c>
      <c r="JL43">
        <v>2.39258</v>
      </c>
      <c r="JM43">
        <v>1.54907</v>
      </c>
      <c r="JN43">
        <v>2.48413</v>
      </c>
      <c r="JO43">
        <v>41.9012</v>
      </c>
      <c r="JP43">
        <v>15.6293</v>
      </c>
      <c r="JQ43">
        <v>18</v>
      </c>
      <c r="JR43">
        <v>504.083</v>
      </c>
      <c r="JS43">
        <v>398.323</v>
      </c>
      <c r="JT43">
        <v>25.6866</v>
      </c>
      <c r="JU43">
        <v>43.7407</v>
      </c>
      <c r="JV43">
        <v>29.9999</v>
      </c>
      <c r="JW43">
        <v>43.2175</v>
      </c>
      <c r="JX43">
        <v>42.9851</v>
      </c>
      <c r="JY43">
        <v>24.3912</v>
      </c>
      <c r="JZ43">
        <v>7.21488</v>
      </c>
      <c r="KA43">
        <v>45.3016</v>
      </c>
      <c r="KB43">
        <v>21.2919</v>
      </c>
      <c r="KC43">
        <v>426.711</v>
      </c>
      <c r="KD43">
        <v>27.497</v>
      </c>
      <c r="KE43">
        <v>98.5128</v>
      </c>
      <c r="KF43">
        <v>92.0059</v>
      </c>
    </row>
    <row r="44" spans="1:292">
      <c r="A44">
        <v>26</v>
      </c>
      <c r="B44">
        <v>1694358726</v>
      </c>
      <c r="C44">
        <v>217</v>
      </c>
      <c r="D44" t="s">
        <v>485</v>
      </c>
      <c r="E44" t="s">
        <v>486</v>
      </c>
      <c r="F44">
        <v>5</v>
      </c>
      <c r="G44" t="s">
        <v>428</v>
      </c>
      <c r="H44">
        <v>1694358718.155172</v>
      </c>
      <c r="I44">
        <f>(J44)/1000</f>
        <v>0</v>
      </c>
      <c r="J44">
        <f>IF(DO44, AM44, AG44)</f>
        <v>0</v>
      </c>
      <c r="K44">
        <f>IF(DO44, AH44, AF44)</f>
        <v>0</v>
      </c>
      <c r="L44">
        <f>DQ44 - IF(AT44&gt;1, K44*DK44*100.0/(AV44*EE44), 0)</f>
        <v>0</v>
      </c>
      <c r="M44">
        <f>((S44-I44/2)*L44-K44)/(S44+I44/2)</f>
        <v>0</v>
      </c>
      <c r="N44">
        <f>M44*(DX44+DY44)/1000.0</f>
        <v>0</v>
      </c>
      <c r="O44">
        <f>(DQ44 - IF(AT44&gt;1, K44*DK44*100.0/(AV44*EE44), 0))*(DX44+DY44)/1000.0</f>
        <v>0</v>
      </c>
      <c r="P44">
        <f>2.0/((1/R44-1/Q44)+SIGN(R44)*SQRT((1/R44-1/Q44)*(1/R44-1/Q44) + 4*DL44/((DL44+1)*(DL44+1))*(2*1/R44*1/Q44-1/Q44*1/Q44)))</f>
        <v>0</v>
      </c>
      <c r="Q44">
        <f>IF(LEFT(DM44,1)&lt;&gt;"0",IF(LEFT(DM44,1)="1",3.0,DN44),$D$5+$E$5*(EE44*DX44/($K$5*1000))+$F$5*(EE44*DX44/($K$5*1000))*MAX(MIN(DK44,$J$5),$I$5)*MAX(MIN(DK44,$J$5),$I$5)+$G$5*MAX(MIN(DK44,$J$5),$I$5)*(EE44*DX44/($K$5*1000))+$H$5*(EE44*DX44/($K$5*1000))*(EE44*DX44/($K$5*1000)))</f>
        <v>0</v>
      </c>
      <c r="R44">
        <f>I44*(1000-(1000*0.61365*exp(17.502*V44/(240.97+V44))/(DX44+DY44)+DS44)/2)/(1000*0.61365*exp(17.502*V44/(240.97+V44))/(DX44+DY44)-DS44)</f>
        <v>0</v>
      </c>
      <c r="S44">
        <f>1/((DL44+1)/(P44/1.6)+1/(Q44/1.37)) + DL44/((DL44+1)/(P44/1.6) + DL44/(Q44/1.37))</f>
        <v>0</v>
      </c>
      <c r="T44">
        <f>(DG44*DJ44)</f>
        <v>0</v>
      </c>
      <c r="U44">
        <f>(DZ44+(T44+2*0.95*5.67E-8*(((DZ44+$B$9)+273)^4-(DZ44+273)^4)-44100*I44)/(1.84*29.3*Q44+8*0.95*5.67E-8*(DZ44+273)^3))</f>
        <v>0</v>
      </c>
      <c r="V44">
        <f>($C$9*EA44+$D$9*EB44+$E$9*U44)</f>
        <v>0</v>
      </c>
      <c r="W44">
        <f>0.61365*exp(17.502*V44/(240.97+V44))</f>
        <v>0</v>
      </c>
      <c r="X44">
        <f>(Y44/Z44*100)</f>
        <v>0</v>
      </c>
      <c r="Y44">
        <f>DS44*(DX44+DY44)/1000</f>
        <v>0</v>
      </c>
      <c r="Z44">
        <f>0.61365*exp(17.502*DZ44/(240.97+DZ44))</f>
        <v>0</v>
      </c>
      <c r="AA44">
        <f>(W44-DS44*(DX44+DY44)/1000)</f>
        <v>0</v>
      </c>
      <c r="AB44">
        <f>(-I44*44100)</f>
        <v>0</v>
      </c>
      <c r="AC44">
        <f>2*29.3*Q44*0.92*(DZ44-V44)</f>
        <v>0</v>
      </c>
      <c r="AD44">
        <f>2*0.95*5.67E-8*(((DZ44+$B$9)+273)^4-(V44+273)^4)</f>
        <v>0</v>
      </c>
      <c r="AE44">
        <f>T44+AD44+AB44+AC44</f>
        <v>0</v>
      </c>
      <c r="AF44">
        <f>DW44*AT44*(DR44-DQ44*(1000-AT44*DT44)/(1000-AT44*DS44))/(100*DK44)</f>
        <v>0</v>
      </c>
      <c r="AG44">
        <f>1000*DW44*AT44*(DS44-DT44)/(100*DK44*(1000-AT44*DS44))</f>
        <v>0</v>
      </c>
      <c r="AH44">
        <f>(AI44 - AJ44 - DX44*1E3/(8.314*(DZ44+273.15)) * AL44/DW44 * AK44) * DW44/(100*DK44) * (1000 - DT44)/1000</f>
        <v>0</v>
      </c>
      <c r="AI44">
        <v>431.941063341052</v>
      </c>
      <c r="AJ44">
        <v>429.3401272727271</v>
      </c>
      <c r="AK44">
        <v>0.001682375388133157</v>
      </c>
      <c r="AL44">
        <v>65.94015128555453</v>
      </c>
      <c r="AM44">
        <f>(AO44 - AN44 + DX44*1E3/(8.314*(DZ44+273.15)) * AQ44/DW44 * AP44) * DW44/(100*DK44) * 1000/(1000 - AO44)</f>
        <v>0</v>
      </c>
      <c r="AN44">
        <v>27.56488296349844</v>
      </c>
      <c r="AO44">
        <v>28.52609393939394</v>
      </c>
      <c r="AP44">
        <v>-0.02300621954561836</v>
      </c>
      <c r="AQ44">
        <v>102.8695289206826</v>
      </c>
      <c r="AR44">
        <v>0</v>
      </c>
      <c r="AS44">
        <v>0</v>
      </c>
      <c r="AT44">
        <f>IF(AR44*$H$15&gt;=AV44,1.0,(AV44/(AV44-AR44*$H$15)))</f>
        <v>0</v>
      </c>
      <c r="AU44">
        <f>(AT44-1)*100</f>
        <v>0</v>
      </c>
      <c r="AV44">
        <f>MAX(0,($B$15+$C$15*EE44)/(1+$D$15*EE44)*DX44/(DZ44+273)*$E$15)</f>
        <v>0</v>
      </c>
      <c r="AW44" t="s">
        <v>429</v>
      </c>
      <c r="AX44" t="s">
        <v>429</v>
      </c>
      <c r="AY44">
        <v>0</v>
      </c>
      <c r="AZ44">
        <v>0</v>
      </c>
      <c r="BA44">
        <f>1-AY44/AZ44</f>
        <v>0</v>
      </c>
      <c r="BB44">
        <v>0</v>
      </c>
      <c r="BC44" t="s">
        <v>429</v>
      </c>
      <c r="BD44" t="s">
        <v>429</v>
      </c>
      <c r="BE44">
        <v>0</v>
      </c>
      <c r="BF44">
        <v>0</v>
      </c>
      <c r="BG44">
        <f>1-BE44/BF44</f>
        <v>0</v>
      </c>
      <c r="BH44">
        <v>0.5</v>
      </c>
      <c r="BI44">
        <f>DH44</f>
        <v>0</v>
      </c>
      <c r="BJ44">
        <f>K44</f>
        <v>0</v>
      </c>
      <c r="BK44">
        <f>BG44*BH44*BI44</f>
        <v>0</v>
      </c>
      <c r="BL44">
        <f>(BJ44-BB44)/BI44</f>
        <v>0</v>
      </c>
      <c r="BM44">
        <f>(AZ44-BF44)/BF44</f>
        <v>0</v>
      </c>
      <c r="BN44">
        <f>AY44/(BA44+AY44/BF44)</f>
        <v>0</v>
      </c>
      <c r="BO44" t="s">
        <v>429</v>
      </c>
      <c r="BP44">
        <v>0</v>
      </c>
      <c r="BQ44">
        <f>IF(BP44&lt;&gt;0, BP44, BN44)</f>
        <v>0</v>
      </c>
      <c r="BR44">
        <f>1-BQ44/BF44</f>
        <v>0</v>
      </c>
      <c r="BS44">
        <f>(BF44-BE44)/(BF44-BQ44)</f>
        <v>0</v>
      </c>
      <c r="BT44">
        <f>(AZ44-BF44)/(AZ44-BQ44)</f>
        <v>0</v>
      </c>
      <c r="BU44">
        <f>(BF44-BE44)/(BF44-AY44)</f>
        <v>0</v>
      </c>
      <c r="BV44">
        <f>(AZ44-BF44)/(AZ44-AY44)</f>
        <v>0</v>
      </c>
      <c r="BW44">
        <f>(BS44*BQ44/BE44)</f>
        <v>0</v>
      </c>
      <c r="BX44">
        <f>(1-BW44)</f>
        <v>0</v>
      </c>
      <c r="DG44">
        <f>$B$13*EF44+$C$13*EG44+$F$13*ER44*(1-EU44)</f>
        <v>0</v>
      </c>
      <c r="DH44">
        <f>DG44*DI44</f>
        <v>0</v>
      </c>
      <c r="DI44">
        <f>($B$13*$D$11+$C$13*$D$11+$F$13*((FE44+EW44)/MAX(FE44+EW44+FF44, 0.1)*$I$11+FF44/MAX(FE44+EW44+FF44, 0.1)*$J$11))/($B$13+$C$13+$F$13)</f>
        <v>0</v>
      </c>
      <c r="DJ44">
        <f>($B$13*$K$11+$C$13*$K$11+$F$13*((FE44+EW44)/MAX(FE44+EW44+FF44, 0.1)*$P$11+FF44/MAX(FE44+EW44+FF44, 0.1)*$Q$11))/($B$13+$C$13+$F$13)</f>
        <v>0</v>
      </c>
      <c r="DK44">
        <v>1.1</v>
      </c>
      <c r="DL44">
        <v>0.5</v>
      </c>
      <c r="DM44" t="s">
        <v>430</v>
      </c>
      <c r="DN44">
        <v>2</v>
      </c>
      <c r="DO44" t="b">
        <v>1</v>
      </c>
      <c r="DP44">
        <v>1694358718.155172</v>
      </c>
      <c r="DQ44">
        <v>417.062448275862</v>
      </c>
      <c r="DR44">
        <v>420.1950000000001</v>
      </c>
      <c r="DS44">
        <v>28.69759310344828</v>
      </c>
      <c r="DT44">
        <v>27.65983103448276</v>
      </c>
      <c r="DU44">
        <v>442.9283448275863</v>
      </c>
      <c r="DV44">
        <v>32.70864482758621</v>
      </c>
      <c r="DW44">
        <v>499.9598620689656</v>
      </c>
      <c r="DX44">
        <v>84.56779310344825</v>
      </c>
      <c r="DY44">
        <v>0.0998308827586207</v>
      </c>
      <c r="DZ44">
        <v>32.12345517241379</v>
      </c>
      <c r="EA44">
        <v>33.44286896551725</v>
      </c>
      <c r="EB44">
        <v>999.9000000000002</v>
      </c>
      <c r="EC44">
        <v>0</v>
      </c>
      <c r="ED44">
        <v>0</v>
      </c>
      <c r="EE44">
        <v>10000.45</v>
      </c>
      <c r="EF44">
        <v>0</v>
      </c>
      <c r="EG44">
        <v>1055.410103448276</v>
      </c>
      <c r="EH44">
        <v>-3.132452068965517</v>
      </c>
      <c r="EI44">
        <v>429.3848620689655</v>
      </c>
      <c r="EJ44">
        <v>432.1480344827585</v>
      </c>
      <c r="EK44">
        <v>1.037760620689655</v>
      </c>
      <c r="EL44">
        <v>420.1950000000001</v>
      </c>
      <c r="EM44">
        <v>27.65983103448276</v>
      </c>
      <c r="EN44">
        <v>2.426892758620689</v>
      </c>
      <c r="EO44">
        <v>2.339130689655172</v>
      </c>
      <c r="EP44">
        <v>20.54423448275862</v>
      </c>
      <c r="EQ44">
        <v>19.94838275862069</v>
      </c>
      <c r="ER44">
        <v>2000.020344827586</v>
      </c>
      <c r="ES44">
        <v>0.979994068965517</v>
      </c>
      <c r="ET44">
        <v>0.02000633103448275</v>
      </c>
      <c r="EU44">
        <v>0</v>
      </c>
      <c r="EV44">
        <v>37.9911551724138</v>
      </c>
      <c r="EW44">
        <v>5.00078</v>
      </c>
      <c r="EX44">
        <v>2771.835517241379</v>
      </c>
      <c r="EY44">
        <v>16379.76896551724</v>
      </c>
      <c r="EZ44">
        <v>51.12034482758619</v>
      </c>
      <c r="FA44">
        <v>52.12048275862068</v>
      </c>
      <c r="FB44">
        <v>51.37682758620689</v>
      </c>
      <c r="FC44">
        <v>51.47168965517241</v>
      </c>
      <c r="FD44">
        <v>51.60299999999998</v>
      </c>
      <c r="FE44">
        <v>1955.110344827586</v>
      </c>
      <c r="FF44">
        <v>39.91</v>
      </c>
      <c r="FG44">
        <v>0</v>
      </c>
      <c r="FH44">
        <v>1694358725.6</v>
      </c>
      <c r="FI44">
        <v>0</v>
      </c>
      <c r="FJ44">
        <v>37.9775423076923</v>
      </c>
      <c r="FK44">
        <v>-0.1539658202342693</v>
      </c>
      <c r="FL44">
        <v>486.2957264417151</v>
      </c>
      <c r="FM44">
        <v>2772.385769230769</v>
      </c>
      <c r="FN44">
        <v>15</v>
      </c>
      <c r="FO44">
        <v>1694356869.6</v>
      </c>
      <c r="FP44" t="s">
        <v>431</v>
      </c>
      <c r="FQ44">
        <v>1694356869.6</v>
      </c>
      <c r="FR44">
        <v>1694356865.6</v>
      </c>
      <c r="FS44">
        <v>1</v>
      </c>
      <c r="FT44">
        <v>-0.3</v>
      </c>
      <c r="FU44">
        <v>-0.068</v>
      </c>
      <c r="FV44">
        <v>-25.922</v>
      </c>
      <c r="FW44">
        <v>-3.813</v>
      </c>
      <c r="FX44">
        <v>420</v>
      </c>
      <c r="FY44">
        <v>23</v>
      </c>
      <c r="FZ44">
        <v>0.43</v>
      </c>
      <c r="GA44">
        <v>0.2</v>
      </c>
      <c r="GB44">
        <v>-3.088746097560975</v>
      </c>
      <c r="GC44">
        <v>-1.428116445993036</v>
      </c>
      <c r="GD44">
        <v>0.2982115594664384</v>
      </c>
      <c r="GE44">
        <v>0</v>
      </c>
      <c r="GF44">
        <v>1.048384341463415</v>
      </c>
      <c r="GG44">
        <v>-0.2860447108013952</v>
      </c>
      <c r="GH44">
        <v>0.03153855302340664</v>
      </c>
      <c r="GI44">
        <v>1</v>
      </c>
      <c r="GJ44">
        <v>1</v>
      </c>
      <c r="GK44">
        <v>2</v>
      </c>
      <c r="GL44" t="s">
        <v>432</v>
      </c>
      <c r="GM44">
        <v>3.10638</v>
      </c>
      <c r="GN44">
        <v>2.75783</v>
      </c>
      <c r="GO44">
        <v>0.0829718</v>
      </c>
      <c r="GP44">
        <v>0.0800628</v>
      </c>
      <c r="GQ44">
        <v>0.121935</v>
      </c>
      <c r="GR44">
        <v>0.109183</v>
      </c>
      <c r="GS44">
        <v>23090.3</v>
      </c>
      <c r="GT44">
        <v>21812.6</v>
      </c>
      <c r="GU44">
        <v>25764.2</v>
      </c>
      <c r="GV44">
        <v>24085.4</v>
      </c>
      <c r="GW44">
        <v>36383.9</v>
      </c>
      <c r="GX44">
        <v>31448.7</v>
      </c>
      <c r="GY44">
        <v>45095</v>
      </c>
      <c r="GZ44">
        <v>38180.1</v>
      </c>
      <c r="HA44">
        <v>1.74793</v>
      </c>
      <c r="HB44">
        <v>1.56988</v>
      </c>
      <c r="HC44">
        <v>-0.103839</v>
      </c>
      <c r="HD44">
        <v>0</v>
      </c>
      <c r="HE44">
        <v>35.0899</v>
      </c>
      <c r="HF44">
        <v>999.9</v>
      </c>
      <c r="HG44">
        <v>42.4</v>
      </c>
      <c r="HH44">
        <v>38.7</v>
      </c>
      <c r="HI44">
        <v>34.6642</v>
      </c>
      <c r="HJ44">
        <v>61.3967</v>
      </c>
      <c r="HK44">
        <v>24.6915</v>
      </c>
      <c r="HL44">
        <v>1</v>
      </c>
      <c r="HM44">
        <v>1.47801</v>
      </c>
      <c r="HN44">
        <v>9.28105</v>
      </c>
      <c r="HO44">
        <v>20.0573</v>
      </c>
      <c r="HP44">
        <v>5.20726</v>
      </c>
      <c r="HQ44">
        <v>11.992</v>
      </c>
      <c r="HR44">
        <v>4.96095</v>
      </c>
      <c r="HS44">
        <v>3.27423</v>
      </c>
      <c r="HT44">
        <v>9999</v>
      </c>
      <c r="HU44">
        <v>9999</v>
      </c>
      <c r="HV44">
        <v>9999</v>
      </c>
      <c r="HW44">
        <v>154.8</v>
      </c>
      <c r="HX44">
        <v>1.86386</v>
      </c>
      <c r="HY44">
        <v>1.86005</v>
      </c>
      <c r="HZ44">
        <v>1.85838</v>
      </c>
      <c r="IA44">
        <v>1.85974</v>
      </c>
      <c r="IB44">
        <v>1.85974</v>
      </c>
      <c r="IC44">
        <v>1.85834</v>
      </c>
      <c r="ID44">
        <v>1.85745</v>
      </c>
      <c r="IE44">
        <v>1.85226</v>
      </c>
      <c r="IF44">
        <v>0</v>
      </c>
      <c r="IG44">
        <v>0</v>
      </c>
      <c r="IH44">
        <v>0</v>
      </c>
      <c r="II44">
        <v>0</v>
      </c>
      <c r="IJ44" t="s">
        <v>433</v>
      </c>
      <c r="IK44" t="s">
        <v>434</v>
      </c>
      <c r="IL44" t="s">
        <v>435</v>
      </c>
      <c r="IM44" t="s">
        <v>435</v>
      </c>
      <c r="IN44" t="s">
        <v>435</v>
      </c>
      <c r="IO44" t="s">
        <v>435</v>
      </c>
      <c r="IP44">
        <v>0</v>
      </c>
      <c r="IQ44">
        <v>100</v>
      </c>
      <c r="IR44">
        <v>100</v>
      </c>
      <c r="IS44">
        <v>-25.868</v>
      </c>
      <c r="IT44">
        <v>-4.0046</v>
      </c>
      <c r="IU44">
        <v>-16.20539750299507</v>
      </c>
      <c r="IV44">
        <v>-0.02477319321892663</v>
      </c>
      <c r="IW44">
        <v>7.220195862635366E-06</v>
      </c>
      <c r="IX44">
        <v>-1.200035831751892E-09</v>
      </c>
      <c r="IY44">
        <v>-1.687842308663072</v>
      </c>
      <c r="IZ44">
        <v>-0.1467083373758089</v>
      </c>
      <c r="JA44">
        <v>0.003522864546959643</v>
      </c>
      <c r="JB44">
        <v>-3.696506598922489E-05</v>
      </c>
      <c r="JC44">
        <v>4</v>
      </c>
      <c r="JD44">
        <v>1987</v>
      </c>
      <c r="JE44">
        <v>1</v>
      </c>
      <c r="JF44">
        <v>38</v>
      </c>
      <c r="JG44">
        <v>30.9</v>
      </c>
      <c r="JH44">
        <v>31</v>
      </c>
      <c r="JI44">
        <v>1.24268</v>
      </c>
      <c r="JJ44">
        <v>2.68555</v>
      </c>
      <c r="JK44">
        <v>1.49658</v>
      </c>
      <c r="JL44">
        <v>2.39258</v>
      </c>
      <c r="JM44">
        <v>1.54907</v>
      </c>
      <c r="JN44">
        <v>2.48657</v>
      </c>
      <c r="JO44">
        <v>41.9012</v>
      </c>
      <c r="JP44">
        <v>15.6381</v>
      </c>
      <c r="JQ44">
        <v>18</v>
      </c>
      <c r="JR44">
        <v>504.064</v>
      </c>
      <c r="JS44">
        <v>398.627</v>
      </c>
      <c r="JT44">
        <v>25.6631</v>
      </c>
      <c r="JU44">
        <v>43.7407</v>
      </c>
      <c r="JV44">
        <v>29.9999</v>
      </c>
      <c r="JW44">
        <v>43.2222</v>
      </c>
      <c r="JX44">
        <v>42.9909</v>
      </c>
      <c r="JY44">
        <v>24.9749</v>
      </c>
      <c r="JZ44">
        <v>7.21488</v>
      </c>
      <c r="KA44">
        <v>44.9301</v>
      </c>
      <c r="KB44">
        <v>21.218</v>
      </c>
      <c r="KC44">
        <v>440.085</v>
      </c>
      <c r="KD44">
        <v>27.5393</v>
      </c>
      <c r="KE44">
        <v>98.5129</v>
      </c>
      <c r="KF44">
        <v>92.0067</v>
      </c>
    </row>
    <row r="45" spans="1:292">
      <c r="A45">
        <v>27</v>
      </c>
      <c r="B45">
        <v>1694358731</v>
      </c>
      <c r="C45">
        <v>222</v>
      </c>
      <c r="D45" t="s">
        <v>487</v>
      </c>
      <c r="E45" t="s">
        <v>488</v>
      </c>
      <c r="F45">
        <v>5</v>
      </c>
      <c r="G45" t="s">
        <v>428</v>
      </c>
      <c r="H45">
        <v>1694358723.232143</v>
      </c>
      <c r="I45">
        <f>(J45)/1000</f>
        <v>0</v>
      </c>
      <c r="J45">
        <f>IF(DO45, AM45, AG45)</f>
        <v>0</v>
      </c>
      <c r="K45">
        <f>IF(DO45, AH45, AF45)</f>
        <v>0</v>
      </c>
      <c r="L45">
        <f>DQ45 - IF(AT45&gt;1, K45*DK45*100.0/(AV45*EE45), 0)</f>
        <v>0</v>
      </c>
      <c r="M45">
        <f>((S45-I45/2)*L45-K45)/(S45+I45/2)</f>
        <v>0</v>
      </c>
      <c r="N45">
        <f>M45*(DX45+DY45)/1000.0</f>
        <v>0</v>
      </c>
      <c r="O45">
        <f>(DQ45 - IF(AT45&gt;1, K45*DK45*100.0/(AV45*EE45), 0))*(DX45+DY45)/1000.0</f>
        <v>0</v>
      </c>
      <c r="P45">
        <f>2.0/((1/R45-1/Q45)+SIGN(R45)*SQRT((1/R45-1/Q45)*(1/R45-1/Q45) + 4*DL45/((DL45+1)*(DL45+1))*(2*1/R45*1/Q45-1/Q45*1/Q45)))</f>
        <v>0</v>
      </c>
      <c r="Q45">
        <f>IF(LEFT(DM45,1)&lt;&gt;"0",IF(LEFT(DM45,1)="1",3.0,DN45),$D$5+$E$5*(EE45*DX45/($K$5*1000))+$F$5*(EE45*DX45/($K$5*1000))*MAX(MIN(DK45,$J$5),$I$5)*MAX(MIN(DK45,$J$5),$I$5)+$G$5*MAX(MIN(DK45,$J$5),$I$5)*(EE45*DX45/($K$5*1000))+$H$5*(EE45*DX45/($K$5*1000))*(EE45*DX45/($K$5*1000)))</f>
        <v>0</v>
      </c>
      <c r="R45">
        <f>I45*(1000-(1000*0.61365*exp(17.502*V45/(240.97+V45))/(DX45+DY45)+DS45)/2)/(1000*0.61365*exp(17.502*V45/(240.97+V45))/(DX45+DY45)-DS45)</f>
        <v>0</v>
      </c>
      <c r="S45">
        <f>1/((DL45+1)/(P45/1.6)+1/(Q45/1.37)) + DL45/((DL45+1)/(P45/1.6) + DL45/(Q45/1.37))</f>
        <v>0</v>
      </c>
      <c r="T45">
        <f>(DG45*DJ45)</f>
        <v>0</v>
      </c>
      <c r="U45">
        <f>(DZ45+(T45+2*0.95*5.67E-8*(((DZ45+$B$9)+273)^4-(DZ45+273)^4)-44100*I45)/(1.84*29.3*Q45+8*0.95*5.67E-8*(DZ45+273)^3))</f>
        <v>0</v>
      </c>
      <c r="V45">
        <f>($C$9*EA45+$D$9*EB45+$E$9*U45)</f>
        <v>0</v>
      </c>
      <c r="W45">
        <f>0.61365*exp(17.502*V45/(240.97+V45))</f>
        <v>0</v>
      </c>
      <c r="X45">
        <f>(Y45/Z45*100)</f>
        <v>0</v>
      </c>
      <c r="Y45">
        <f>DS45*(DX45+DY45)/1000</f>
        <v>0</v>
      </c>
      <c r="Z45">
        <f>0.61365*exp(17.502*DZ45/(240.97+DZ45))</f>
        <v>0</v>
      </c>
      <c r="AA45">
        <f>(W45-DS45*(DX45+DY45)/1000)</f>
        <v>0</v>
      </c>
      <c r="AB45">
        <f>(-I45*44100)</f>
        <v>0</v>
      </c>
      <c r="AC45">
        <f>2*29.3*Q45*0.92*(DZ45-V45)</f>
        <v>0</v>
      </c>
      <c r="AD45">
        <f>2*0.95*5.67E-8*(((DZ45+$B$9)+273)^4-(V45+273)^4)</f>
        <v>0</v>
      </c>
      <c r="AE45">
        <f>T45+AD45+AB45+AC45</f>
        <v>0</v>
      </c>
      <c r="AF45">
        <f>DW45*AT45*(DR45-DQ45*(1000-AT45*DT45)/(1000-AT45*DS45))/(100*DK45)</f>
        <v>0</v>
      </c>
      <c r="AG45">
        <f>1000*DW45*AT45*(DS45-DT45)/(100*DK45*(1000-AT45*DS45))</f>
        <v>0</v>
      </c>
      <c r="AH45">
        <f>(AI45 - AJ45 - DX45*1E3/(8.314*(DZ45+273.15)) * AL45/DW45 * AK45) * DW45/(100*DK45) * (1000 - DT45)/1000</f>
        <v>0</v>
      </c>
      <c r="AI45">
        <v>439.4224277375565</v>
      </c>
      <c r="AJ45">
        <v>432.9184848484849</v>
      </c>
      <c r="AK45">
        <v>0.9168359715652061</v>
      </c>
      <c r="AL45">
        <v>65.94015128555453</v>
      </c>
      <c r="AM45">
        <f>(AO45 - AN45 + DX45*1E3/(8.314*(DZ45+273.15)) * AQ45/DW45 * AP45) * DW45/(100*DK45) * 1000/(1000 - AO45)</f>
        <v>0</v>
      </c>
      <c r="AN45">
        <v>27.52234094903001</v>
      </c>
      <c r="AO45">
        <v>28.44625696969696</v>
      </c>
      <c r="AP45">
        <v>-0.01546254758164405</v>
      </c>
      <c r="AQ45">
        <v>102.8695289206826</v>
      </c>
      <c r="AR45">
        <v>0</v>
      </c>
      <c r="AS45">
        <v>0</v>
      </c>
      <c r="AT45">
        <f>IF(AR45*$H$15&gt;=AV45,1.0,(AV45/(AV45-AR45*$H$15)))</f>
        <v>0</v>
      </c>
      <c r="AU45">
        <f>(AT45-1)*100</f>
        <v>0</v>
      </c>
      <c r="AV45">
        <f>MAX(0,($B$15+$C$15*EE45)/(1+$D$15*EE45)*DX45/(DZ45+273)*$E$15)</f>
        <v>0</v>
      </c>
      <c r="AW45" t="s">
        <v>429</v>
      </c>
      <c r="AX45" t="s">
        <v>429</v>
      </c>
      <c r="AY45">
        <v>0</v>
      </c>
      <c r="AZ45">
        <v>0</v>
      </c>
      <c r="BA45">
        <f>1-AY45/AZ45</f>
        <v>0</v>
      </c>
      <c r="BB45">
        <v>0</v>
      </c>
      <c r="BC45" t="s">
        <v>429</v>
      </c>
      <c r="BD45" t="s">
        <v>429</v>
      </c>
      <c r="BE45">
        <v>0</v>
      </c>
      <c r="BF45">
        <v>0</v>
      </c>
      <c r="BG45">
        <f>1-BE45/BF45</f>
        <v>0</v>
      </c>
      <c r="BH45">
        <v>0.5</v>
      </c>
      <c r="BI45">
        <f>DH45</f>
        <v>0</v>
      </c>
      <c r="BJ45">
        <f>K45</f>
        <v>0</v>
      </c>
      <c r="BK45">
        <f>BG45*BH45*BI45</f>
        <v>0</v>
      </c>
      <c r="BL45">
        <f>(BJ45-BB45)/BI45</f>
        <v>0</v>
      </c>
      <c r="BM45">
        <f>(AZ45-BF45)/BF45</f>
        <v>0</v>
      </c>
      <c r="BN45">
        <f>AY45/(BA45+AY45/BF45)</f>
        <v>0</v>
      </c>
      <c r="BO45" t="s">
        <v>429</v>
      </c>
      <c r="BP45">
        <v>0</v>
      </c>
      <c r="BQ45">
        <f>IF(BP45&lt;&gt;0, BP45, BN45)</f>
        <v>0</v>
      </c>
      <c r="BR45">
        <f>1-BQ45/BF45</f>
        <v>0</v>
      </c>
      <c r="BS45">
        <f>(BF45-BE45)/(BF45-BQ45)</f>
        <v>0</v>
      </c>
      <c r="BT45">
        <f>(AZ45-BF45)/(AZ45-BQ45)</f>
        <v>0</v>
      </c>
      <c r="BU45">
        <f>(BF45-BE45)/(BF45-AY45)</f>
        <v>0</v>
      </c>
      <c r="BV45">
        <f>(AZ45-BF45)/(AZ45-AY45)</f>
        <v>0</v>
      </c>
      <c r="BW45">
        <f>(BS45*BQ45/BE45)</f>
        <v>0</v>
      </c>
      <c r="BX45">
        <f>(1-BW45)</f>
        <v>0</v>
      </c>
      <c r="DG45">
        <f>$B$13*EF45+$C$13*EG45+$F$13*ER45*(1-EU45)</f>
        <v>0</v>
      </c>
      <c r="DH45">
        <f>DG45*DI45</f>
        <v>0</v>
      </c>
      <c r="DI45">
        <f>($B$13*$D$11+$C$13*$D$11+$F$13*((FE45+EW45)/MAX(FE45+EW45+FF45, 0.1)*$I$11+FF45/MAX(FE45+EW45+FF45, 0.1)*$J$11))/($B$13+$C$13+$F$13)</f>
        <v>0</v>
      </c>
      <c r="DJ45">
        <f>($B$13*$K$11+$C$13*$K$11+$F$13*((FE45+EW45)/MAX(FE45+EW45+FF45, 0.1)*$P$11+FF45/MAX(FE45+EW45+FF45, 0.1)*$Q$11))/($B$13+$C$13+$F$13)</f>
        <v>0</v>
      </c>
      <c r="DK45">
        <v>1.1</v>
      </c>
      <c r="DL45">
        <v>0.5</v>
      </c>
      <c r="DM45" t="s">
        <v>430</v>
      </c>
      <c r="DN45">
        <v>2</v>
      </c>
      <c r="DO45" t="b">
        <v>1</v>
      </c>
      <c r="DP45">
        <v>1694358723.232143</v>
      </c>
      <c r="DQ45">
        <v>417.5571428571429</v>
      </c>
      <c r="DR45">
        <v>422.8300357142857</v>
      </c>
      <c r="DS45">
        <v>28.58175</v>
      </c>
      <c r="DT45">
        <v>27.57840357142857</v>
      </c>
      <c r="DU45">
        <v>443.4326785714285</v>
      </c>
      <c r="DV45">
        <v>32.58861428571429</v>
      </c>
      <c r="DW45">
        <v>499.9465357142857</v>
      </c>
      <c r="DX45">
        <v>84.56719999999999</v>
      </c>
      <c r="DY45">
        <v>0.099824075</v>
      </c>
      <c r="DZ45">
        <v>32.10459642857143</v>
      </c>
      <c r="EA45">
        <v>33.42569285714286</v>
      </c>
      <c r="EB45">
        <v>999.9000000000002</v>
      </c>
      <c r="EC45">
        <v>0</v>
      </c>
      <c r="ED45">
        <v>0</v>
      </c>
      <c r="EE45">
        <v>10009.06357142857</v>
      </c>
      <c r="EF45">
        <v>0</v>
      </c>
      <c r="EG45">
        <v>1092.945</v>
      </c>
      <c r="EH45">
        <v>-5.272809642857142</v>
      </c>
      <c r="EI45">
        <v>429.8428571428572</v>
      </c>
      <c r="EJ45">
        <v>434.8214285714286</v>
      </c>
      <c r="EK45">
        <v>1.00334525</v>
      </c>
      <c r="EL45">
        <v>422.8300357142857</v>
      </c>
      <c r="EM45">
        <v>27.57840357142857</v>
      </c>
      <c r="EN45">
        <v>2.417079285714286</v>
      </c>
      <c r="EO45">
        <v>2.332227857142857</v>
      </c>
      <c r="EP45">
        <v>20.478575</v>
      </c>
      <c r="EQ45">
        <v>19.90070714285714</v>
      </c>
      <c r="ER45">
        <v>2000.013214285714</v>
      </c>
      <c r="ES45">
        <v>0.9799938214285712</v>
      </c>
      <c r="ET45">
        <v>0.020006575</v>
      </c>
      <c r="EU45">
        <v>0</v>
      </c>
      <c r="EV45">
        <v>37.92215</v>
      </c>
      <c r="EW45">
        <v>5.00078</v>
      </c>
      <c r="EX45">
        <v>2829.215357142857</v>
      </c>
      <c r="EY45">
        <v>16379.71071428572</v>
      </c>
      <c r="EZ45">
        <v>51.10907142857143</v>
      </c>
      <c r="FA45">
        <v>52.09799999999999</v>
      </c>
      <c r="FB45">
        <v>51.37024999999999</v>
      </c>
      <c r="FC45">
        <v>51.45517857142858</v>
      </c>
      <c r="FD45">
        <v>51.58671428571427</v>
      </c>
      <c r="FE45">
        <v>1955.103214285714</v>
      </c>
      <c r="FF45">
        <v>39.91</v>
      </c>
      <c r="FG45">
        <v>0</v>
      </c>
      <c r="FH45">
        <v>1694358731</v>
      </c>
      <c r="FI45">
        <v>0</v>
      </c>
      <c r="FJ45">
        <v>37.912676</v>
      </c>
      <c r="FK45">
        <v>-0.685061544023239</v>
      </c>
      <c r="FL45">
        <v>817.1615370859614</v>
      </c>
      <c r="FM45">
        <v>2836.9992</v>
      </c>
      <c r="FN45">
        <v>15</v>
      </c>
      <c r="FO45">
        <v>1694356869.6</v>
      </c>
      <c r="FP45" t="s">
        <v>431</v>
      </c>
      <c r="FQ45">
        <v>1694356869.6</v>
      </c>
      <c r="FR45">
        <v>1694356865.6</v>
      </c>
      <c r="FS45">
        <v>1</v>
      </c>
      <c r="FT45">
        <v>-0.3</v>
      </c>
      <c r="FU45">
        <v>-0.068</v>
      </c>
      <c r="FV45">
        <v>-25.922</v>
      </c>
      <c r="FW45">
        <v>-3.813</v>
      </c>
      <c r="FX45">
        <v>420</v>
      </c>
      <c r="FY45">
        <v>23</v>
      </c>
      <c r="FZ45">
        <v>0.43</v>
      </c>
      <c r="GA45">
        <v>0.2</v>
      </c>
      <c r="GB45">
        <v>-4.135018048780487</v>
      </c>
      <c r="GC45">
        <v>-16.19634648083623</v>
      </c>
      <c r="GD45">
        <v>2.283058048185906</v>
      </c>
      <c r="GE45">
        <v>0</v>
      </c>
      <c r="GF45">
        <v>1.027303951219512</v>
      </c>
      <c r="GG45">
        <v>-0.4144514634146356</v>
      </c>
      <c r="GH45">
        <v>0.04148531301084007</v>
      </c>
      <c r="GI45">
        <v>1</v>
      </c>
      <c r="GJ45">
        <v>1</v>
      </c>
      <c r="GK45">
        <v>2</v>
      </c>
      <c r="GL45" t="s">
        <v>432</v>
      </c>
      <c r="GM45">
        <v>3.10647</v>
      </c>
      <c r="GN45">
        <v>2.7581</v>
      </c>
      <c r="GO45">
        <v>0.083563</v>
      </c>
      <c r="GP45">
        <v>0.08190169999999999</v>
      </c>
      <c r="GQ45">
        <v>0.121721</v>
      </c>
      <c r="GR45">
        <v>0.108923</v>
      </c>
      <c r="GS45">
        <v>23075.7</v>
      </c>
      <c r="GT45">
        <v>21769.5</v>
      </c>
      <c r="GU45">
        <v>25764.5</v>
      </c>
      <c r="GV45">
        <v>24085.9</v>
      </c>
      <c r="GW45">
        <v>36393.1</v>
      </c>
      <c r="GX45">
        <v>31458.3</v>
      </c>
      <c r="GY45">
        <v>45095.6</v>
      </c>
      <c r="GZ45">
        <v>38180.5</v>
      </c>
      <c r="HA45">
        <v>1.74825</v>
      </c>
      <c r="HB45">
        <v>1.56947</v>
      </c>
      <c r="HC45">
        <v>-0.101805</v>
      </c>
      <c r="HD45">
        <v>0</v>
      </c>
      <c r="HE45">
        <v>35.0591</v>
      </c>
      <c r="HF45">
        <v>999.9</v>
      </c>
      <c r="HG45">
        <v>42.4</v>
      </c>
      <c r="HH45">
        <v>38.7</v>
      </c>
      <c r="HI45">
        <v>34.6637</v>
      </c>
      <c r="HJ45">
        <v>61.1967</v>
      </c>
      <c r="HK45">
        <v>24.7556</v>
      </c>
      <c r="HL45">
        <v>1</v>
      </c>
      <c r="HM45">
        <v>1.4774</v>
      </c>
      <c r="HN45">
        <v>9.28105</v>
      </c>
      <c r="HO45">
        <v>20.0572</v>
      </c>
      <c r="HP45">
        <v>5.20696</v>
      </c>
      <c r="HQ45">
        <v>11.992</v>
      </c>
      <c r="HR45">
        <v>4.961</v>
      </c>
      <c r="HS45">
        <v>3.27438</v>
      </c>
      <c r="HT45">
        <v>9999</v>
      </c>
      <c r="HU45">
        <v>9999</v>
      </c>
      <c r="HV45">
        <v>9999</v>
      </c>
      <c r="HW45">
        <v>154.8</v>
      </c>
      <c r="HX45">
        <v>1.86386</v>
      </c>
      <c r="HY45">
        <v>1.86005</v>
      </c>
      <c r="HZ45">
        <v>1.85838</v>
      </c>
      <c r="IA45">
        <v>1.85974</v>
      </c>
      <c r="IB45">
        <v>1.85974</v>
      </c>
      <c r="IC45">
        <v>1.85835</v>
      </c>
      <c r="ID45">
        <v>1.85745</v>
      </c>
      <c r="IE45">
        <v>1.85228</v>
      </c>
      <c r="IF45">
        <v>0</v>
      </c>
      <c r="IG45">
        <v>0</v>
      </c>
      <c r="IH45">
        <v>0</v>
      </c>
      <c r="II45">
        <v>0</v>
      </c>
      <c r="IJ45" t="s">
        <v>433</v>
      </c>
      <c r="IK45" t="s">
        <v>434</v>
      </c>
      <c r="IL45" t="s">
        <v>435</v>
      </c>
      <c r="IM45" t="s">
        <v>435</v>
      </c>
      <c r="IN45" t="s">
        <v>435</v>
      </c>
      <c r="IO45" t="s">
        <v>435</v>
      </c>
      <c r="IP45">
        <v>0</v>
      </c>
      <c r="IQ45">
        <v>100</v>
      </c>
      <c r="IR45">
        <v>100</v>
      </c>
      <c r="IS45">
        <v>-25.949</v>
      </c>
      <c r="IT45">
        <v>-4.0017</v>
      </c>
      <c r="IU45">
        <v>-16.20539750299507</v>
      </c>
      <c r="IV45">
        <v>-0.02477319321892663</v>
      </c>
      <c r="IW45">
        <v>7.220195862635366E-06</v>
      </c>
      <c r="IX45">
        <v>-1.200035831751892E-09</v>
      </c>
      <c r="IY45">
        <v>-1.687842308663072</v>
      </c>
      <c r="IZ45">
        <v>-0.1467083373758089</v>
      </c>
      <c r="JA45">
        <v>0.003522864546959643</v>
      </c>
      <c r="JB45">
        <v>-3.696506598922489E-05</v>
      </c>
      <c r="JC45">
        <v>4</v>
      </c>
      <c r="JD45">
        <v>1987</v>
      </c>
      <c r="JE45">
        <v>1</v>
      </c>
      <c r="JF45">
        <v>38</v>
      </c>
      <c r="JG45">
        <v>31</v>
      </c>
      <c r="JH45">
        <v>31.1</v>
      </c>
      <c r="JI45">
        <v>1.27197</v>
      </c>
      <c r="JJ45">
        <v>2.68799</v>
      </c>
      <c r="JK45">
        <v>1.49658</v>
      </c>
      <c r="JL45">
        <v>2.39258</v>
      </c>
      <c r="JM45">
        <v>1.54907</v>
      </c>
      <c r="JN45">
        <v>2.47437</v>
      </c>
      <c r="JO45">
        <v>41.9012</v>
      </c>
      <c r="JP45">
        <v>15.6293</v>
      </c>
      <c r="JQ45">
        <v>18</v>
      </c>
      <c r="JR45">
        <v>504.303</v>
      </c>
      <c r="JS45">
        <v>398.41</v>
      </c>
      <c r="JT45">
        <v>25.6433</v>
      </c>
      <c r="JU45">
        <v>43.7407</v>
      </c>
      <c r="JV45">
        <v>29.9999</v>
      </c>
      <c r="JW45">
        <v>43.2265</v>
      </c>
      <c r="JX45">
        <v>42.996</v>
      </c>
      <c r="JY45">
        <v>25.6997</v>
      </c>
      <c r="JZ45">
        <v>7.21488</v>
      </c>
      <c r="KA45">
        <v>44.9301</v>
      </c>
      <c r="KB45">
        <v>21.1278</v>
      </c>
      <c r="KC45">
        <v>460.132</v>
      </c>
      <c r="KD45">
        <v>27.564</v>
      </c>
      <c r="KE45">
        <v>98.5142</v>
      </c>
      <c r="KF45">
        <v>92.0078</v>
      </c>
    </row>
    <row r="46" spans="1:292">
      <c r="A46">
        <v>28</v>
      </c>
      <c r="B46">
        <v>1694358736</v>
      </c>
      <c r="C46">
        <v>227</v>
      </c>
      <c r="D46" t="s">
        <v>489</v>
      </c>
      <c r="E46" t="s">
        <v>490</v>
      </c>
      <c r="F46">
        <v>5</v>
      </c>
      <c r="G46" t="s">
        <v>428</v>
      </c>
      <c r="H46">
        <v>1694358728.5</v>
      </c>
      <c r="I46">
        <f>(J46)/1000</f>
        <v>0</v>
      </c>
      <c r="J46">
        <f>IF(DO46, AM46, AG46)</f>
        <v>0</v>
      </c>
      <c r="K46">
        <f>IF(DO46, AH46, AF46)</f>
        <v>0</v>
      </c>
      <c r="L46">
        <f>DQ46 - IF(AT46&gt;1, K46*DK46*100.0/(AV46*EE46), 0)</f>
        <v>0</v>
      </c>
      <c r="M46">
        <f>((S46-I46/2)*L46-K46)/(S46+I46/2)</f>
        <v>0</v>
      </c>
      <c r="N46">
        <f>M46*(DX46+DY46)/1000.0</f>
        <v>0</v>
      </c>
      <c r="O46">
        <f>(DQ46 - IF(AT46&gt;1, K46*DK46*100.0/(AV46*EE46), 0))*(DX46+DY46)/1000.0</f>
        <v>0</v>
      </c>
      <c r="P46">
        <f>2.0/((1/R46-1/Q46)+SIGN(R46)*SQRT((1/R46-1/Q46)*(1/R46-1/Q46) + 4*DL46/((DL46+1)*(DL46+1))*(2*1/R46*1/Q46-1/Q46*1/Q46)))</f>
        <v>0</v>
      </c>
      <c r="Q46">
        <f>IF(LEFT(DM46,1)&lt;&gt;"0",IF(LEFT(DM46,1)="1",3.0,DN46),$D$5+$E$5*(EE46*DX46/($K$5*1000))+$F$5*(EE46*DX46/($K$5*1000))*MAX(MIN(DK46,$J$5),$I$5)*MAX(MIN(DK46,$J$5),$I$5)+$G$5*MAX(MIN(DK46,$J$5),$I$5)*(EE46*DX46/($K$5*1000))+$H$5*(EE46*DX46/($K$5*1000))*(EE46*DX46/($K$5*1000)))</f>
        <v>0</v>
      </c>
      <c r="R46">
        <f>I46*(1000-(1000*0.61365*exp(17.502*V46/(240.97+V46))/(DX46+DY46)+DS46)/2)/(1000*0.61365*exp(17.502*V46/(240.97+V46))/(DX46+DY46)-DS46)</f>
        <v>0</v>
      </c>
      <c r="S46">
        <f>1/((DL46+1)/(P46/1.6)+1/(Q46/1.37)) + DL46/((DL46+1)/(P46/1.6) + DL46/(Q46/1.37))</f>
        <v>0</v>
      </c>
      <c r="T46">
        <f>(DG46*DJ46)</f>
        <v>0</v>
      </c>
      <c r="U46">
        <f>(DZ46+(T46+2*0.95*5.67E-8*(((DZ46+$B$9)+273)^4-(DZ46+273)^4)-44100*I46)/(1.84*29.3*Q46+8*0.95*5.67E-8*(DZ46+273)^3))</f>
        <v>0</v>
      </c>
      <c r="V46">
        <f>($C$9*EA46+$D$9*EB46+$E$9*U46)</f>
        <v>0</v>
      </c>
      <c r="W46">
        <f>0.61365*exp(17.502*V46/(240.97+V46))</f>
        <v>0</v>
      </c>
      <c r="X46">
        <f>(Y46/Z46*100)</f>
        <v>0</v>
      </c>
      <c r="Y46">
        <f>DS46*(DX46+DY46)/1000</f>
        <v>0</v>
      </c>
      <c r="Z46">
        <f>0.61365*exp(17.502*DZ46/(240.97+DZ46))</f>
        <v>0</v>
      </c>
      <c r="AA46">
        <f>(W46-DS46*(DX46+DY46)/1000)</f>
        <v>0</v>
      </c>
      <c r="AB46">
        <f>(-I46*44100)</f>
        <v>0</v>
      </c>
      <c r="AC46">
        <f>2*29.3*Q46*0.92*(DZ46-V46)</f>
        <v>0</v>
      </c>
      <c r="AD46">
        <f>2*0.95*5.67E-8*(((DZ46+$B$9)+273)^4-(V46+273)^4)</f>
        <v>0</v>
      </c>
      <c r="AE46">
        <f>T46+AD46+AB46+AC46</f>
        <v>0</v>
      </c>
      <c r="AF46">
        <f>DW46*AT46*(DR46-DQ46*(1000-AT46*DT46)/(1000-AT46*DS46))/(100*DK46)</f>
        <v>0</v>
      </c>
      <c r="AG46">
        <f>1000*DW46*AT46*(DS46-DT46)/(100*DK46*(1000-AT46*DS46))</f>
        <v>0</v>
      </c>
      <c r="AH46">
        <f>(AI46 - AJ46 - DX46*1E3/(8.314*(DZ46+273.15)) * AL46/DW46 * AK46) * DW46/(100*DK46) * (1000 - DT46)/1000</f>
        <v>0</v>
      </c>
      <c r="AI46">
        <v>454.401763389531</v>
      </c>
      <c r="AJ46">
        <v>442.6040303030302</v>
      </c>
      <c r="AK46">
        <v>2.09093430995046</v>
      </c>
      <c r="AL46">
        <v>65.94015128555453</v>
      </c>
      <c r="AM46">
        <f>(AO46 - AN46 + DX46*1E3/(8.314*(DZ46+273.15)) * AQ46/DW46 * AP46) * DW46/(100*DK46) * 1000/(1000 - AO46)</f>
        <v>0</v>
      </c>
      <c r="AN46">
        <v>27.42245851493065</v>
      </c>
      <c r="AO46">
        <v>28.36195212121213</v>
      </c>
      <c r="AP46">
        <v>-0.01863577929224678</v>
      </c>
      <c r="AQ46">
        <v>102.8695289206826</v>
      </c>
      <c r="AR46">
        <v>0</v>
      </c>
      <c r="AS46">
        <v>0</v>
      </c>
      <c r="AT46">
        <f>IF(AR46*$H$15&gt;=AV46,1.0,(AV46/(AV46-AR46*$H$15)))</f>
        <v>0</v>
      </c>
      <c r="AU46">
        <f>(AT46-1)*100</f>
        <v>0</v>
      </c>
      <c r="AV46">
        <f>MAX(0,($B$15+$C$15*EE46)/(1+$D$15*EE46)*DX46/(DZ46+273)*$E$15)</f>
        <v>0</v>
      </c>
      <c r="AW46" t="s">
        <v>429</v>
      </c>
      <c r="AX46" t="s">
        <v>429</v>
      </c>
      <c r="AY46">
        <v>0</v>
      </c>
      <c r="AZ46">
        <v>0</v>
      </c>
      <c r="BA46">
        <f>1-AY46/AZ46</f>
        <v>0</v>
      </c>
      <c r="BB46">
        <v>0</v>
      </c>
      <c r="BC46" t="s">
        <v>429</v>
      </c>
      <c r="BD46" t="s">
        <v>429</v>
      </c>
      <c r="BE46">
        <v>0</v>
      </c>
      <c r="BF46">
        <v>0</v>
      </c>
      <c r="BG46">
        <f>1-BE46/BF46</f>
        <v>0</v>
      </c>
      <c r="BH46">
        <v>0.5</v>
      </c>
      <c r="BI46">
        <f>DH46</f>
        <v>0</v>
      </c>
      <c r="BJ46">
        <f>K46</f>
        <v>0</v>
      </c>
      <c r="BK46">
        <f>BG46*BH46*BI46</f>
        <v>0</v>
      </c>
      <c r="BL46">
        <f>(BJ46-BB46)/BI46</f>
        <v>0</v>
      </c>
      <c r="BM46">
        <f>(AZ46-BF46)/BF46</f>
        <v>0</v>
      </c>
      <c r="BN46">
        <f>AY46/(BA46+AY46/BF46)</f>
        <v>0</v>
      </c>
      <c r="BO46" t="s">
        <v>429</v>
      </c>
      <c r="BP46">
        <v>0</v>
      </c>
      <c r="BQ46">
        <f>IF(BP46&lt;&gt;0, BP46, BN46)</f>
        <v>0</v>
      </c>
      <c r="BR46">
        <f>1-BQ46/BF46</f>
        <v>0</v>
      </c>
      <c r="BS46">
        <f>(BF46-BE46)/(BF46-BQ46)</f>
        <v>0</v>
      </c>
      <c r="BT46">
        <f>(AZ46-BF46)/(AZ46-BQ46)</f>
        <v>0</v>
      </c>
      <c r="BU46">
        <f>(BF46-BE46)/(BF46-AY46)</f>
        <v>0</v>
      </c>
      <c r="BV46">
        <f>(AZ46-BF46)/(AZ46-AY46)</f>
        <v>0</v>
      </c>
      <c r="BW46">
        <f>(BS46*BQ46/BE46)</f>
        <v>0</v>
      </c>
      <c r="BX46">
        <f>(1-BW46)</f>
        <v>0</v>
      </c>
      <c r="DG46">
        <f>$B$13*EF46+$C$13*EG46+$F$13*ER46*(1-EU46)</f>
        <v>0</v>
      </c>
      <c r="DH46">
        <f>DG46*DI46</f>
        <v>0</v>
      </c>
      <c r="DI46">
        <f>($B$13*$D$11+$C$13*$D$11+$F$13*((FE46+EW46)/MAX(FE46+EW46+FF46, 0.1)*$I$11+FF46/MAX(FE46+EW46+FF46, 0.1)*$J$11))/($B$13+$C$13+$F$13)</f>
        <v>0</v>
      </c>
      <c r="DJ46">
        <f>($B$13*$K$11+$C$13*$K$11+$F$13*((FE46+EW46)/MAX(FE46+EW46+FF46, 0.1)*$P$11+FF46/MAX(FE46+EW46+FF46, 0.1)*$Q$11))/($B$13+$C$13+$F$13)</f>
        <v>0</v>
      </c>
      <c r="DK46">
        <v>1.1</v>
      </c>
      <c r="DL46">
        <v>0.5</v>
      </c>
      <c r="DM46" t="s">
        <v>430</v>
      </c>
      <c r="DN46">
        <v>2</v>
      </c>
      <c r="DO46" t="b">
        <v>1</v>
      </c>
      <c r="DP46">
        <v>1694358728.5</v>
      </c>
      <c r="DQ46">
        <v>420.5104814814815</v>
      </c>
      <c r="DR46">
        <v>430.5436666666665</v>
      </c>
      <c r="DS46">
        <v>28.47997037037037</v>
      </c>
      <c r="DT46">
        <v>27.49769259259259</v>
      </c>
      <c r="DU46">
        <v>446.4432592592592</v>
      </c>
      <c r="DV46">
        <v>32.48314444444444</v>
      </c>
      <c r="DW46">
        <v>499.9420740740741</v>
      </c>
      <c r="DX46">
        <v>84.56638888888889</v>
      </c>
      <c r="DY46">
        <v>0.09985284444444445</v>
      </c>
      <c r="DZ46">
        <v>32.08484444444444</v>
      </c>
      <c r="EA46">
        <v>33.40856296296296</v>
      </c>
      <c r="EB46">
        <v>999.9000000000001</v>
      </c>
      <c r="EC46">
        <v>0</v>
      </c>
      <c r="ED46">
        <v>0</v>
      </c>
      <c r="EE46">
        <v>10004.4437037037</v>
      </c>
      <c r="EF46">
        <v>0</v>
      </c>
      <c r="EG46">
        <v>1138.234814814815</v>
      </c>
      <c r="EH46">
        <v>-10.03317703703704</v>
      </c>
      <c r="EI46">
        <v>432.8374074074075</v>
      </c>
      <c r="EJ46">
        <v>442.7167037037036</v>
      </c>
      <c r="EK46">
        <v>0.9822703703703702</v>
      </c>
      <c r="EL46">
        <v>430.5436666666665</v>
      </c>
      <c r="EM46">
        <v>27.49769259259259</v>
      </c>
      <c r="EN46">
        <v>2.408448518518518</v>
      </c>
      <c r="EO46">
        <v>2.32538037037037</v>
      </c>
      <c r="EP46">
        <v>20.42063333333333</v>
      </c>
      <c r="EQ46">
        <v>19.85326666666667</v>
      </c>
      <c r="ER46">
        <v>2000.01</v>
      </c>
      <c r="ES46">
        <v>0.9799936666666665</v>
      </c>
      <c r="ET46">
        <v>0.02000672592592593</v>
      </c>
      <c r="EU46">
        <v>0</v>
      </c>
      <c r="EV46">
        <v>37.9317037037037</v>
      </c>
      <c r="EW46">
        <v>5.00078</v>
      </c>
      <c r="EX46">
        <v>2892.738888888889</v>
      </c>
      <c r="EY46">
        <v>16379.68888888889</v>
      </c>
      <c r="EZ46">
        <v>51.10381481481481</v>
      </c>
      <c r="FA46">
        <v>52.08533333333332</v>
      </c>
      <c r="FB46">
        <v>51.36777777777777</v>
      </c>
      <c r="FC46">
        <v>51.44896296296297</v>
      </c>
      <c r="FD46">
        <v>51.57140740740739</v>
      </c>
      <c r="FE46">
        <v>1955.1</v>
      </c>
      <c r="FF46">
        <v>39.91</v>
      </c>
      <c r="FG46">
        <v>0</v>
      </c>
      <c r="FH46">
        <v>1694358735.8</v>
      </c>
      <c r="FI46">
        <v>0</v>
      </c>
      <c r="FJ46">
        <v>37.91752</v>
      </c>
      <c r="FK46">
        <v>-0.6141846188282903</v>
      </c>
      <c r="FL46">
        <v>830.5876936681047</v>
      </c>
      <c r="FM46">
        <v>2895.5776</v>
      </c>
      <c r="FN46">
        <v>15</v>
      </c>
      <c r="FO46">
        <v>1694356869.6</v>
      </c>
      <c r="FP46" t="s">
        <v>431</v>
      </c>
      <c r="FQ46">
        <v>1694356869.6</v>
      </c>
      <c r="FR46">
        <v>1694356865.6</v>
      </c>
      <c r="FS46">
        <v>1</v>
      </c>
      <c r="FT46">
        <v>-0.3</v>
      </c>
      <c r="FU46">
        <v>-0.068</v>
      </c>
      <c r="FV46">
        <v>-25.922</v>
      </c>
      <c r="FW46">
        <v>-3.813</v>
      </c>
      <c r="FX46">
        <v>420</v>
      </c>
      <c r="FY46">
        <v>23</v>
      </c>
      <c r="FZ46">
        <v>0.43</v>
      </c>
      <c r="GA46">
        <v>0.2</v>
      </c>
      <c r="GB46">
        <v>-7.677618999999998</v>
      </c>
      <c r="GC46">
        <v>-53.14114086303942</v>
      </c>
      <c r="GD46">
        <v>5.566257222379685</v>
      </c>
      <c r="GE46">
        <v>0</v>
      </c>
      <c r="GF46">
        <v>0.9984519500000001</v>
      </c>
      <c r="GG46">
        <v>-0.2677724127579729</v>
      </c>
      <c r="GH46">
        <v>0.02911225403927872</v>
      </c>
      <c r="GI46">
        <v>1</v>
      </c>
      <c r="GJ46">
        <v>1</v>
      </c>
      <c r="GK46">
        <v>2</v>
      </c>
      <c r="GL46" t="s">
        <v>432</v>
      </c>
      <c r="GM46">
        <v>3.10655</v>
      </c>
      <c r="GN46">
        <v>2.75817</v>
      </c>
      <c r="GO46">
        <v>0.0849795</v>
      </c>
      <c r="GP46">
        <v>0.0841114</v>
      </c>
      <c r="GQ46">
        <v>0.121497</v>
      </c>
      <c r="GR46">
        <v>0.10881</v>
      </c>
      <c r="GS46">
        <v>23040.3</v>
      </c>
      <c r="GT46">
        <v>21717.4</v>
      </c>
      <c r="GU46">
        <v>25764.7</v>
      </c>
      <c r="GV46">
        <v>24086.1</v>
      </c>
      <c r="GW46">
        <v>36402.7</v>
      </c>
      <c r="GX46">
        <v>31463.2</v>
      </c>
      <c r="GY46">
        <v>45096</v>
      </c>
      <c r="GZ46">
        <v>38181.4</v>
      </c>
      <c r="HA46">
        <v>1.74815</v>
      </c>
      <c r="HB46">
        <v>1.56938</v>
      </c>
      <c r="HC46">
        <v>-0.102043</v>
      </c>
      <c r="HD46">
        <v>0</v>
      </c>
      <c r="HE46">
        <v>35.0289</v>
      </c>
      <c r="HF46">
        <v>999.9</v>
      </c>
      <c r="HG46">
        <v>42.4</v>
      </c>
      <c r="HH46">
        <v>38.7</v>
      </c>
      <c r="HI46">
        <v>34.6661</v>
      </c>
      <c r="HJ46">
        <v>61.3567</v>
      </c>
      <c r="HK46">
        <v>24.5753</v>
      </c>
      <c r="HL46">
        <v>1</v>
      </c>
      <c r="HM46">
        <v>1.47734</v>
      </c>
      <c r="HN46">
        <v>9.28105</v>
      </c>
      <c r="HO46">
        <v>20.0572</v>
      </c>
      <c r="HP46">
        <v>5.20681</v>
      </c>
      <c r="HQ46">
        <v>11.992</v>
      </c>
      <c r="HR46">
        <v>4.9605</v>
      </c>
      <c r="HS46">
        <v>3.27425</v>
      </c>
      <c r="HT46">
        <v>9999</v>
      </c>
      <c r="HU46">
        <v>9999</v>
      </c>
      <c r="HV46">
        <v>9999</v>
      </c>
      <c r="HW46">
        <v>154.8</v>
      </c>
      <c r="HX46">
        <v>1.86386</v>
      </c>
      <c r="HY46">
        <v>1.86005</v>
      </c>
      <c r="HZ46">
        <v>1.8584</v>
      </c>
      <c r="IA46">
        <v>1.85974</v>
      </c>
      <c r="IB46">
        <v>1.85974</v>
      </c>
      <c r="IC46">
        <v>1.85835</v>
      </c>
      <c r="ID46">
        <v>1.85745</v>
      </c>
      <c r="IE46">
        <v>1.85227</v>
      </c>
      <c r="IF46">
        <v>0</v>
      </c>
      <c r="IG46">
        <v>0</v>
      </c>
      <c r="IH46">
        <v>0</v>
      </c>
      <c r="II46">
        <v>0</v>
      </c>
      <c r="IJ46" t="s">
        <v>433</v>
      </c>
      <c r="IK46" t="s">
        <v>434</v>
      </c>
      <c r="IL46" t="s">
        <v>435</v>
      </c>
      <c r="IM46" t="s">
        <v>435</v>
      </c>
      <c r="IN46" t="s">
        <v>435</v>
      </c>
      <c r="IO46" t="s">
        <v>435</v>
      </c>
      <c r="IP46">
        <v>0</v>
      </c>
      <c r="IQ46">
        <v>100</v>
      </c>
      <c r="IR46">
        <v>100</v>
      </c>
      <c r="IS46">
        <v>-26.141</v>
      </c>
      <c r="IT46">
        <v>-3.9986</v>
      </c>
      <c r="IU46">
        <v>-16.20539750299507</v>
      </c>
      <c r="IV46">
        <v>-0.02477319321892663</v>
      </c>
      <c r="IW46">
        <v>7.220195862635366E-06</v>
      </c>
      <c r="IX46">
        <v>-1.200035831751892E-09</v>
      </c>
      <c r="IY46">
        <v>-1.687842308663072</v>
      </c>
      <c r="IZ46">
        <v>-0.1467083373758089</v>
      </c>
      <c r="JA46">
        <v>0.003522864546959643</v>
      </c>
      <c r="JB46">
        <v>-3.696506598922489E-05</v>
      </c>
      <c r="JC46">
        <v>4</v>
      </c>
      <c r="JD46">
        <v>1987</v>
      </c>
      <c r="JE46">
        <v>1</v>
      </c>
      <c r="JF46">
        <v>38</v>
      </c>
      <c r="JG46">
        <v>31.1</v>
      </c>
      <c r="JH46">
        <v>31.2</v>
      </c>
      <c r="JI46">
        <v>1.31348</v>
      </c>
      <c r="JJ46">
        <v>2.68799</v>
      </c>
      <c r="JK46">
        <v>1.49658</v>
      </c>
      <c r="JL46">
        <v>2.39258</v>
      </c>
      <c r="JM46">
        <v>1.54785</v>
      </c>
      <c r="JN46">
        <v>2.47192</v>
      </c>
      <c r="JO46">
        <v>41.8749</v>
      </c>
      <c r="JP46">
        <v>15.6293</v>
      </c>
      <c r="JQ46">
        <v>18</v>
      </c>
      <c r="JR46">
        <v>504.26</v>
      </c>
      <c r="JS46">
        <v>398.372</v>
      </c>
      <c r="JT46">
        <v>25.6218</v>
      </c>
      <c r="JU46">
        <v>43.7407</v>
      </c>
      <c r="JV46">
        <v>29.9998</v>
      </c>
      <c r="JW46">
        <v>43.23</v>
      </c>
      <c r="JX46">
        <v>43.0004</v>
      </c>
      <c r="JY46">
        <v>26.4019</v>
      </c>
      <c r="JZ46">
        <v>6.6213</v>
      </c>
      <c r="KA46">
        <v>44.9301</v>
      </c>
      <c r="KB46">
        <v>21.0488</v>
      </c>
      <c r="KC46">
        <v>473.489</v>
      </c>
      <c r="KD46">
        <v>27.6132</v>
      </c>
      <c r="KE46">
        <v>98.5151</v>
      </c>
      <c r="KF46">
        <v>92.00960000000001</v>
      </c>
    </row>
    <row r="47" spans="1:292">
      <c r="A47">
        <v>29</v>
      </c>
      <c r="B47">
        <v>1694358741</v>
      </c>
      <c r="C47">
        <v>232</v>
      </c>
      <c r="D47" t="s">
        <v>491</v>
      </c>
      <c r="E47" t="s">
        <v>492</v>
      </c>
      <c r="F47">
        <v>5</v>
      </c>
      <c r="G47" t="s">
        <v>428</v>
      </c>
      <c r="H47">
        <v>1694358733.214286</v>
      </c>
      <c r="I47">
        <f>(J47)/1000</f>
        <v>0</v>
      </c>
      <c r="J47">
        <f>IF(DO47, AM47, AG47)</f>
        <v>0</v>
      </c>
      <c r="K47">
        <f>IF(DO47, AH47, AF47)</f>
        <v>0</v>
      </c>
      <c r="L47">
        <f>DQ47 - IF(AT47&gt;1, K47*DK47*100.0/(AV47*EE47), 0)</f>
        <v>0</v>
      </c>
      <c r="M47">
        <f>((S47-I47/2)*L47-K47)/(S47+I47/2)</f>
        <v>0</v>
      </c>
      <c r="N47">
        <f>M47*(DX47+DY47)/1000.0</f>
        <v>0</v>
      </c>
      <c r="O47">
        <f>(DQ47 - IF(AT47&gt;1, K47*DK47*100.0/(AV47*EE47), 0))*(DX47+DY47)/1000.0</f>
        <v>0</v>
      </c>
      <c r="P47">
        <f>2.0/((1/R47-1/Q47)+SIGN(R47)*SQRT((1/R47-1/Q47)*(1/R47-1/Q47) + 4*DL47/((DL47+1)*(DL47+1))*(2*1/R47*1/Q47-1/Q47*1/Q47)))</f>
        <v>0</v>
      </c>
      <c r="Q47">
        <f>IF(LEFT(DM47,1)&lt;&gt;"0",IF(LEFT(DM47,1)="1",3.0,DN47),$D$5+$E$5*(EE47*DX47/($K$5*1000))+$F$5*(EE47*DX47/($K$5*1000))*MAX(MIN(DK47,$J$5),$I$5)*MAX(MIN(DK47,$J$5),$I$5)+$G$5*MAX(MIN(DK47,$J$5),$I$5)*(EE47*DX47/($K$5*1000))+$H$5*(EE47*DX47/($K$5*1000))*(EE47*DX47/($K$5*1000)))</f>
        <v>0</v>
      </c>
      <c r="R47">
        <f>I47*(1000-(1000*0.61365*exp(17.502*V47/(240.97+V47))/(DX47+DY47)+DS47)/2)/(1000*0.61365*exp(17.502*V47/(240.97+V47))/(DX47+DY47)-DS47)</f>
        <v>0</v>
      </c>
      <c r="S47">
        <f>1/((DL47+1)/(P47/1.6)+1/(Q47/1.37)) + DL47/((DL47+1)/(P47/1.6) + DL47/(Q47/1.37))</f>
        <v>0</v>
      </c>
      <c r="T47">
        <f>(DG47*DJ47)</f>
        <v>0</v>
      </c>
      <c r="U47">
        <f>(DZ47+(T47+2*0.95*5.67E-8*(((DZ47+$B$9)+273)^4-(DZ47+273)^4)-44100*I47)/(1.84*29.3*Q47+8*0.95*5.67E-8*(DZ47+273)^3))</f>
        <v>0</v>
      </c>
      <c r="V47">
        <f>($C$9*EA47+$D$9*EB47+$E$9*U47)</f>
        <v>0</v>
      </c>
      <c r="W47">
        <f>0.61365*exp(17.502*V47/(240.97+V47))</f>
        <v>0</v>
      </c>
      <c r="X47">
        <f>(Y47/Z47*100)</f>
        <v>0</v>
      </c>
      <c r="Y47">
        <f>DS47*(DX47+DY47)/1000</f>
        <v>0</v>
      </c>
      <c r="Z47">
        <f>0.61365*exp(17.502*DZ47/(240.97+DZ47))</f>
        <v>0</v>
      </c>
      <c r="AA47">
        <f>(W47-DS47*(DX47+DY47)/1000)</f>
        <v>0</v>
      </c>
      <c r="AB47">
        <f>(-I47*44100)</f>
        <v>0</v>
      </c>
      <c r="AC47">
        <f>2*29.3*Q47*0.92*(DZ47-V47)</f>
        <v>0</v>
      </c>
      <c r="AD47">
        <f>2*0.95*5.67E-8*(((DZ47+$B$9)+273)^4-(V47+273)^4)</f>
        <v>0</v>
      </c>
      <c r="AE47">
        <f>T47+AD47+AB47+AC47</f>
        <v>0</v>
      </c>
      <c r="AF47">
        <f>DW47*AT47*(DR47-DQ47*(1000-AT47*DT47)/(1000-AT47*DS47))/(100*DK47)</f>
        <v>0</v>
      </c>
      <c r="AG47">
        <f>1000*DW47*AT47*(DS47-DT47)/(100*DK47*(1000-AT47*DS47))</f>
        <v>0</v>
      </c>
      <c r="AH47">
        <f>(AI47 - AJ47 - DX47*1E3/(8.314*(DZ47+273.15)) * AL47/DW47 * AK47) * DW47/(100*DK47) * (1000 - DT47)/1000</f>
        <v>0</v>
      </c>
      <c r="AI47">
        <v>471.0446783428935</v>
      </c>
      <c r="AJ47">
        <v>456.2879030303029</v>
      </c>
      <c r="AK47">
        <v>2.829608448681065</v>
      </c>
      <c r="AL47">
        <v>65.94015128555453</v>
      </c>
      <c r="AM47">
        <f>(AO47 - AN47 + DX47*1E3/(8.314*(DZ47+273.15)) * AQ47/DW47 * AP47) * DW47/(100*DK47) * 1000/(1000 - AO47)</f>
        <v>0</v>
      </c>
      <c r="AN47">
        <v>27.41288491069628</v>
      </c>
      <c r="AO47">
        <v>28.29968848484846</v>
      </c>
      <c r="AP47">
        <v>-0.01452685588878418</v>
      </c>
      <c r="AQ47">
        <v>102.8695289206826</v>
      </c>
      <c r="AR47">
        <v>0</v>
      </c>
      <c r="AS47">
        <v>0</v>
      </c>
      <c r="AT47">
        <f>IF(AR47*$H$15&gt;=AV47,1.0,(AV47/(AV47-AR47*$H$15)))</f>
        <v>0</v>
      </c>
      <c r="AU47">
        <f>(AT47-1)*100</f>
        <v>0</v>
      </c>
      <c r="AV47">
        <f>MAX(0,($B$15+$C$15*EE47)/(1+$D$15*EE47)*DX47/(DZ47+273)*$E$15)</f>
        <v>0</v>
      </c>
      <c r="AW47" t="s">
        <v>429</v>
      </c>
      <c r="AX47" t="s">
        <v>429</v>
      </c>
      <c r="AY47">
        <v>0</v>
      </c>
      <c r="AZ47">
        <v>0</v>
      </c>
      <c r="BA47">
        <f>1-AY47/AZ47</f>
        <v>0</v>
      </c>
      <c r="BB47">
        <v>0</v>
      </c>
      <c r="BC47" t="s">
        <v>429</v>
      </c>
      <c r="BD47" t="s">
        <v>429</v>
      </c>
      <c r="BE47">
        <v>0</v>
      </c>
      <c r="BF47">
        <v>0</v>
      </c>
      <c r="BG47">
        <f>1-BE47/BF47</f>
        <v>0</v>
      </c>
      <c r="BH47">
        <v>0.5</v>
      </c>
      <c r="BI47">
        <f>DH47</f>
        <v>0</v>
      </c>
      <c r="BJ47">
        <f>K47</f>
        <v>0</v>
      </c>
      <c r="BK47">
        <f>BG47*BH47*BI47</f>
        <v>0</v>
      </c>
      <c r="BL47">
        <f>(BJ47-BB47)/BI47</f>
        <v>0</v>
      </c>
      <c r="BM47">
        <f>(AZ47-BF47)/BF47</f>
        <v>0</v>
      </c>
      <c r="BN47">
        <f>AY47/(BA47+AY47/BF47)</f>
        <v>0</v>
      </c>
      <c r="BO47" t="s">
        <v>429</v>
      </c>
      <c r="BP47">
        <v>0</v>
      </c>
      <c r="BQ47">
        <f>IF(BP47&lt;&gt;0, BP47, BN47)</f>
        <v>0</v>
      </c>
      <c r="BR47">
        <f>1-BQ47/BF47</f>
        <v>0</v>
      </c>
      <c r="BS47">
        <f>(BF47-BE47)/(BF47-BQ47)</f>
        <v>0</v>
      </c>
      <c r="BT47">
        <f>(AZ47-BF47)/(AZ47-BQ47)</f>
        <v>0</v>
      </c>
      <c r="BU47">
        <f>(BF47-BE47)/(BF47-AY47)</f>
        <v>0</v>
      </c>
      <c r="BV47">
        <f>(AZ47-BF47)/(AZ47-AY47)</f>
        <v>0</v>
      </c>
      <c r="BW47">
        <f>(BS47*BQ47/BE47)</f>
        <v>0</v>
      </c>
      <c r="BX47">
        <f>(1-BW47)</f>
        <v>0</v>
      </c>
      <c r="DG47">
        <f>$B$13*EF47+$C$13*EG47+$F$13*ER47*(1-EU47)</f>
        <v>0</v>
      </c>
      <c r="DH47">
        <f>DG47*DI47</f>
        <v>0</v>
      </c>
      <c r="DI47">
        <f>($B$13*$D$11+$C$13*$D$11+$F$13*((FE47+EW47)/MAX(FE47+EW47+FF47, 0.1)*$I$11+FF47/MAX(FE47+EW47+FF47, 0.1)*$J$11))/($B$13+$C$13+$F$13)</f>
        <v>0</v>
      </c>
      <c r="DJ47">
        <f>($B$13*$K$11+$C$13*$K$11+$F$13*((FE47+EW47)/MAX(FE47+EW47+FF47, 0.1)*$P$11+FF47/MAX(FE47+EW47+FF47, 0.1)*$Q$11))/($B$13+$C$13+$F$13)</f>
        <v>0</v>
      </c>
      <c r="DK47">
        <v>1.1</v>
      </c>
      <c r="DL47">
        <v>0.5</v>
      </c>
      <c r="DM47" t="s">
        <v>430</v>
      </c>
      <c r="DN47">
        <v>2</v>
      </c>
      <c r="DO47" t="b">
        <v>1</v>
      </c>
      <c r="DP47">
        <v>1694358733.214286</v>
      </c>
      <c r="DQ47">
        <v>427.0585714285715</v>
      </c>
      <c r="DR47">
        <v>442.6706785714286</v>
      </c>
      <c r="DS47">
        <v>28.40245357142857</v>
      </c>
      <c r="DT47">
        <v>27.45383214285714</v>
      </c>
      <c r="DU47">
        <v>453.1178214285714</v>
      </c>
      <c r="DV47">
        <v>32.40283928571428</v>
      </c>
      <c r="DW47">
        <v>499.9852857142857</v>
      </c>
      <c r="DX47">
        <v>84.5663142857143</v>
      </c>
      <c r="DY47">
        <v>0.09997378214285714</v>
      </c>
      <c r="DZ47">
        <v>32.06541428571428</v>
      </c>
      <c r="EA47">
        <v>33.39411071428571</v>
      </c>
      <c r="EB47">
        <v>999.9000000000002</v>
      </c>
      <c r="EC47">
        <v>0</v>
      </c>
      <c r="ED47">
        <v>0</v>
      </c>
      <c r="EE47">
        <v>10002.23142857143</v>
      </c>
      <c r="EF47">
        <v>0</v>
      </c>
      <c r="EG47">
        <v>1179.713571428572</v>
      </c>
      <c r="EH47">
        <v>-15.61210678571429</v>
      </c>
      <c r="EI47">
        <v>439.5420714285714</v>
      </c>
      <c r="EJ47">
        <v>455.1661785714286</v>
      </c>
      <c r="EK47">
        <v>0.9486228928571426</v>
      </c>
      <c r="EL47">
        <v>442.6706785714286</v>
      </c>
      <c r="EM47">
        <v>27.45383214285714</v>
      </c>
      <c r="EN47">
        <v>2.401891428571429</v>
      </c>
      <c r="EO47">
        <v>2.321668928571429</v>
      </c>
      <c r="EP47">
        <v>20.37648214285715</v>
      </c>
      <c r="EQ47">
        <v>19.82751785714286</v>
      </c>
      <c r="ER47">
        <v>2000.012857142857</v>
      </c>
      <c r="ES47">
        <v>0.979993607142857</v>
      </c>
      <c r="ET47">
        <v>0.02000678571428571</v>
      </c>
      <c r="EU47">
        <v>0</v>
      </c>
      <c r="EV47">
        <v>37.93170714285714</v>
      </c>
      <c r="EW47">
        <v>5.00078</v>
      </c>
      <c r="EX47">
        <v>2947.886785714286</v>
      </c>
      <c r="EY47">
        <v>16379.70714285715</v>
      </c>
      <c r="EZ47">
        <v>51.10014285714284</v>
      </c>
      <c r="FA47">
        <v>52.06664285714285</v>
      </c>
      <c r="FB47">
        <v>51.32792857142857</v>
      </c>
      <c r="FC47">
        <v>51.44185714285714</v>
      </c>
      <c r="FD47">
        <v>51.57785714285713</v>
      </c>
      <c r="FE47">
        <v>1955.102857142857</v>
      </c>
      <c r="FF47">
        <v>39.91</v>
      </c>
      <c r="FG47">
        <v>0</v>
      </c>
      <c r="FH47">
        <v>1694358741.2</v>
      </c>
      <c r="FI47">
        <v>0</v>
      </c>
      <c r="FJ47">
        <v>37.89772692307692</v>
      </c>
      <c r="FK47">
        <v>0.5011794897985375</v>
      </c>
      <c r="FL47">
        <v>482.0741881555363</v>
      </c>
      <c r="FM47">
        <v>2953.207307692307</v>
      </c>
      <c r="FN47">
        <v>15</v>
      </c>
      <c r="FO47">
        <v>1694356869.6</v>
      </c>
      <c r="FP47" t="s">
        <v>431</v>
      </c>
      <c r="FQ47">
        <v>1694356869.6</v>
      </c>
      <c r="FR47">
        <v>1694356865.6</v>
      </c>
      <c r="FS47">
        <v>1</v>
      </c>
      <c r="FT47">
        <v>-0.3</v>
      </c>
      <c r="FU47">
        <v>-0.068</v>
      </c>
      <c r="FV47">
        <v>-25.922</v>
      </c>
      <c r="FW47">
        <v>-3.813</v>
      </c>
      <c r="FX47">
        <v>420</v>
      </c>
      <c r="FY47">
        <v>23</v>
      </c>
      <c r="FZ47">
        <v>0.43</v>
      </c>
      <c r="GA47">
        <v>0.2</v>
      </c>
      <c r="GB47">
        <v>-12.131664</v>
      </c>
      <c r="GC47">
        <v>-71.99236863039401</v>
      </c>
      <c r="GD47">
        <v>7.018648158980759</v>
      </c>
      <c r="GE47">
        <v>0</v>
      </c>
      <c r="GF47">
        <v>0.9684538249999999</v>
      </c>
      <c r="GG47">
        <v>-0.3505204615384633</v>
      </c>
      <c r="GH47">
        <v>0.03855940272286871</v>
      </c>
      <c r="GI47">
        <v>1</v>
      </c>
      <c r="GJ47">
        <v>1</v>
      </c>
      <c r="GK47">
        <v>2</v>
      </c>
      <c r="GL47" t="s">
        <v>432</v>
      </c>
      <c r="GM47">
        <v>3.10652</v>
      </c>
      <c r="GN47">
        <v>2.75814</v>
      </c>
      <c r="GO47">
        <v>0.0868983</v>
      </c>
      <c r="GP47">
        <v>0.08643389999999999</v>
      </c>
      <c r="GQ47">
        <v>0.121345</v>
      </c>
      <c r="GR47">
        <v>0.108928</v>
      </c>
      <c r="GS47">
        <v>22992.4</v>
      </c>
      <c r="GT47">
        <v>21662.8</v>
      </c>
      <c r="GU47">
        <v>25765.1</v>
      </c>
      <c r="GV47">
        <v>24086.5</v>
      </c>
      <c r="GW47">
        <v>36409.4</v>
      </c>
      <c r="GX47">
        <v>31459.7</v>
      </c>
      <c r="GY47">
        <v>45096.5</v>
      </c>
      <c r="GZ47">
        <v>38181.8</v>
      </c>
      <c r="HA47">
        <v>1.74822</v>
      </c>
      <c r="HB47">
        <v>1.56953</v>
      </c>
      <c r="HC47">
        <v>-0.101358</v>
      </c>
      <c r="HD47">
        <v>0</v>
      </c>
      <c r="HE47">
        <v>35.0023</v>
      </c>
      <c r="HF47">
        <v>999.9</v>
      </c>
      <c r="HG47">
        <v>42.3</v>
      </c>
      <c r="HH47">
        <v>38.7</v>
      </c>
      <c r="HI47">
        <v>34.5843</v>
      </c>
      <c r="HJ47">
        <v>61.1867</v>
      </c>
      <c r="HK47">
        <v>24.5954</v>
      </c>
      <c r="HL47">
        <v>1</v>
      </c>
      <c r="HM47">
        <v>1.47702</v>
      </c>
      <c r="HN47">
        <v>9.28105</v>
      </c>
      <c r="HO47">
        <v>20.0575</v>
      </c>
      <c r="HP47">
        <v>5.20681</v>
      </c>
      <c r="HQ47">
        <v>11.992</v>
      </c>
      <c r="HR47">
        <v>4.96065</v>
      </c>
      <c r="HS47">
        <v>3.2743</v>
      </c>
      <c r="HT47">
        <v>9999</v>
      </c>
      <c r="HU47">
        <v>9999</v>
      </c>
      <c r="HV47">
        <v>9999</v>
      </c>
      <c r="HW47">
        <v>154.8</v>
      </c>
      <c r="HX47">
        <v>1.86386</v>
      </c>
      <c r="HY47">
        <v>1.86005</v>
      </c>
      <c r="HZ47">
        <v>1.8584</v>
      </c>
      <c r="IA47">
        <v>1.85974</v>
      </c>
      <c r="IB47">
        <v>1.85974</v>
      </c>
      <c r="IC47">
        <v>1.85833</v>
      </c>
      <c r="ID47">
        <v>1.85745</v>
      </c>
      <c r="IE47">
        <v>1.85228</v>
      </c>
      <c r="IF47">
        <v>0</v>
      </c>
      <c r="IG47">
        <v>0</v>
      </c>
      <c r="IH47">
        <v>0</v>
      </c>
      <c r="II47">
        <v>0</v>
      </c>
      <c r="IJ47" t="s">
        <v>433</v>
      </c>
      <c r="IK47" t="s">
        <v>434</v>
      </c>
      <c r="IL47" t="s">
        <v>435</v>
      </c>
      <c r="IM47" t="s">
        <v>435</v>
      </c>
      <c r="IN47" t="s">
        <v>435</v>
      </c>
      <c r="IO47" t="s">
        <v>435</v>
      </c>
      <c r="IP47">
        <v>0</v>
      </c>
      <c r="IQ47">
        <v>100</v>
      </c>
      <c r="IR47">
        <v>100</v>
      </c>
      <c r="IS47">
        <v>-26.401</v>
      </c>
      <c r="IT47">
        <v>-3.9966</v>
      </c>
      <c r="IU47">
        <v>-16.20539750299507</v>
      </c>
      <c r="IV47">
        <v>-0.02477319321892663</v>
      </c>
      <c r="IW47">
        <v>7.220195862635366E-06</v>
      </c>
      <c r="IX47">
        <v>-1.200035831751892E-09</v>
      </c>
      <c r="IY47">
        <v>-1.687842308663072</v>
      </c>
      <c r="IZ47">
        <v>-0.1467083373758089</v>
      </c>
      <c r="JA47">
        <v>0.003522864546959643</v>
      </c>
      <c r="JB47">
        <v>-3.696506598922489E-05</v>
      </c>
      <c r="JC47">
        <v>4</v>
      </c>
      <c r="JD47">
        <v>1987</v>
      </c>
      <c r="JE47">
        <v>1</v>
      </c>
      <c r="JF47">
        <v>38</v>
      </c>
      <c r="JG47">
        <v>31.2</v>
      </c>
      <c r="JH47">
        <v>31.3</v>
      </c>
      <c r="JI47">
        <v>1.34766</v>
      </c>
      <c r="JJ47">
        <v>2.68433</v>
      </c>
      <c r="JK47">
        <v>1.49658</v>
      </c>
      <c r="JL47">
        <v>2.39258</v>
      </c>
      <c r="JM47">
        <v>1.54907</v>
      </c>
      <c r="JN47">
        <v>2.45728</v>
      </c>
      <c r="JO47">
        <v>41.8749</v>
      </c>
      <c r="JP47">
        <v>15.6205</v>
      </c>
      <c r="JQ47">
        <v>18</v>
      </c>
      <c r="JR47">
        <v>504.327</v>
      </c>
      <c r="JS47">
        <v>398.486</v>
      </c>
      <c r="JT47">
        <v>25.6035</v>
      </c>
      <c r="JU47">
        <v>43.7407</v>
      </c>
      <c r="JV47">
        <v>29.9997</v>
      </c>
      <c r="JW47">
        <v>43.2327</v>
      </c>
      <c r="JX47">
        <v>43.0049</v>
      </c>
      <c r="JY47">
        <v>27.0844</v>
      </c>
      <c r="JZ47">
        <v>6.34871</v>
      </c>
      <c r="KA47">
        <v>44.9301</v>
      </c>
      <c r="KB47">
        <v>20.9835</v>
      </c>
      <c r="KC47">
        <v>493.525</v>
      </c>
      <c r="KD47">
        <v>27.6738</v>
      </c>
      <c r="KE47">
        <v>98.5163</v>
      </c>
      <c r="KF47">
        <v>92.01090000000001</v>
      </c>
    </row>
    <row r="48" spans="1:292">
      <c r="A48">
        <v>30</v>
      </c>
      <c r="B48">
        <v>1694358746</v>
      </c>
      <c r="C48">
        <v>237</v>
      </c>
      <c r="D48" t="s">
        <v>493</v>
      </c>
      <c r="E48" t="s">
        <v>494</v>
      </c>
      <c r="F48">
        <v>5</v>
      </c>
      <c r="G48" t="s">
        <v>428</v>
      </c>
      <c r="H48">
        <v>1694358738.5</v>
      </c>
      <c r="I48">
        <f>(J48)/1000</f>
        <v>0</v>
      </c>
      <c r="J48">
        <f>IF(DO48, AM48, AG48)</f>
        <v>0</v>
      </c>
      <c r="K48">
        <f>IF(DO48, AH48, AF48)</f>
        <v>0</v>
      </c>
      <c r="L48">
        <f>DQ48 - IF(AT48&gt;1, K48*DK48*100.0/(AV48*EE48), 0)</f>
        <v>0</v>
      </c>
      <c r="M48">
        <f>((S48-I48/2)*L48-K48)/(S48+I48/2)</f>
        <v>0</v>
      </c>
      <c r="N48">
        <f>M48*(DX48+DY48)/1000.0</f>
        <v>0</v>
      </c>
      <c r="O48">
        <f>(DQ48 - IF(AT48&gt;1, K48*DK48*100.0/(AV48*EE48), 0))*(DX48+DY48)/1000.0</f>
        <v>0</v>
      </c>
      <c r="P48">
        <f>2.0/((1/R48-1/Q48)+SIGN(R48)*SQRT((1/R48-1/Q48)*(1/R48-1/Q48) + 4*DL48/((DL48+1)*(DL48+1))*(2*1/R48*1/Q48-1/Q48*1/Q48)))</f>
        <v>0</v>
      </c>
      <c r="Q48">
        <f>IF(LEFT(DM48,1)&lt;&gt;"0",IF(LEFT(DM48,1)="1",3.0,DN48),$D$5+$E$5*(EE48*DX48/($K$5*1000))+$F$5*(EE48*DX48/($K$5*1000))*MAX(MIN(DK48,$J$5),$I$5)*MAX(MIN(DK48,$J$5),$I$5)+$G$5*MAX(MIN(DK48,$J$5),$I$5)*(EE48*DX48/($K$5*1000))+$H$5*(EE48*DX48/($K$5*1000))*(EE48*DX48/($K$5*1000)))</f>
        <v>0</v>
      </c>
      <c r="R48">
        <f>I48*(1000-(1000*0.61365*exp(17.502*V48/(240.97+V48))/(DX48+DY48)+DS48)/2)/(1000*0.61365*exp(17.502*V48/(240.97+V48))/(DX48+DY48)-DS48)</f>
        <v>0</v>
      </c>
      <c r="S48">
        <f>1/((DL48+1)/(P48/1.6)+1/(Q48/1.37)) + DL48/((DL48+1)/(P48/1.6) + DL48/(Q48/1.37))</f>
        <v>0</v>
      </c>
      <c r="T48">
        <f>(DG48*DJ48)</f>
        <v>0</v>
      </c>
      <c r="U48">
        <f>(DZ48+(T48+2*0.95*5.67E-8*(((DZ48+$B$9)+273)^4-(DZ48+273)^4)-44100*I48)/(1.84*29.3*Q48+8*0.95*5.67E-8*(DZ48+273)^3))</f>
        <v>0</v>
      </c>
      <c r="V48">
        <f>($C$9*EA48+$D$9*EB48+$E$9*U48)</f>
        <v>0</v>
      </c>
      <c r="W48">
        <f>0.61365*exp(17.502*V48/(240.97+V48))</f>
        <v>0</v>
      </c>
      <c r="X48">
        <f>(Y48/Z48*100)</f>
        <v>0</v>
      </c>
      <c r="Y48">
        <f>DS48*(DX48+DY48)/1000</f>
        <v>0</v>
      </c>
      <c r="Z48">
        <f>0.61365*exp(17.502*DZ48/(240.97+DZ48))</f>
        <v>0</v>
      </c>
      <c r="AA48">
        <f>(W48-DS48*(DX48+DY48)/1000)</f>
        <v>0</v>
      </c>
      <c r="AB48">
        <f>(-I48*44100)</f>
        <v>0</v>
      </c>
      <c r="AC48">
        <f>2*29.3*Q48*0.92*(DZ48-V48)</f>
        <v>0</v>
      </c>
      <c r="AD48">
        <f>2*0.95*5.67E-8*(((DZ48+$B$9)+273)^4-(V48+273)^4)</f>
        <v>0</v>
      </c>
      <c r="AE48">
        <f>T48+AD48+AB48+AC48</f>
        <v>0</v>
      </c>
      <c r="AF48">
        <f>DW48*AT48*(DR48-DQ48*(1000-AT48*DT48)/(1000-AT48*DS48))/(100*DK48)</f>
        <v>0</v>
      </c>
      <c r="AG48">
        <f>1000*DW48*AT48*(DS48-DT48)/(100*DK48*(1000-AT48*DS48))</f>
        <v>0</v>
      </c>
      <c r="AH48">
        <f>(AI48 - AJ48 - DX48*1E3/(8.314*(DZ48+273.15)) * AL48/DW48 * AK48) * DW48/(100*DK48) * (1000 - DT48)/1000</f>
        <v>0</v>
      </c>
      <c r="AI48">
        <v>488.3153831239028</v>
      </c>
      <c r="AJ48">
        <v>471.8699454545454</v>
      </c>
      <c r="AK48">
        <v>3.1603048808392</v>
      </c>
      <c r="AL48">
        <v>65.94015128555453</v>
      </c>
      <c r="AM48">
        <f>(AO48 - AN48 + DX48*1E3/(8.314*(DZ48+273.15)) * AQ48/DW48 * AP48) * DW48/(100*DK48) * 1000/(1000 - AO48)</f>
        <v>0</v>
      </c>
      <c r="AN48">
        <v>27.47816805823393</v>
      </c>
      <c r="AO48">
        <v>28.2869806060606</v>
      </c>
      <c r="AP48">
        <v>-0.002184430709074947</v>
      </c>
      <c r="AQ48">
        <v>102.8695289206826</v>
      </c>
      <c r="AR48">
        <v>0</v>
      </c>
      <c r="AS48">
        <v>0</v>
      </c>
      <c r="AT48">
        <f>IF(AR48*$H$15&gt;=AV48,1.0,(AV48/(AV48-AR48*$H$15)))</f>
        <v>0</v>
      </c>
      <c r="AU48">
        <f>(AT48-1)*100</f>
        <v>0</v>
      </c>
      <c r="AV48">
        <f>MAX(0,($B$15+$C$15*EE48)/(1+$D$15*EE48)*DX48/(DZ48+273)*$E$15)</f>
        <v>0</v>
      </c>
      <c r="AW48" t="s">
        <v>429</v>
      </c>
      <c r="AX48" t="s">
        <v>429</v>
      </c>
      <c r="AY48">
        <v>0</v>
      </c>
      <c r="AZ48">
        <v>0</v>
      </c>
      <c r="BA48">
        <f>1-AY48/AZ48</f>
        <v>0</v>
      </c>
      <c r="BB48">
        <v>0</v>
      </c>
      <c r="BC48" t="s">
        <v>429</v>
      </c>
      <c r="BD48" t="s">
        <v>429</v>
      </c>
      <c r="BE48">
        <v>0</v>
      </c>
      <c r="BF48">
        <v>0</v>
      </c>
      <c r="BG48">
        <f>1-BE48/BF48</f>
        <v>0</v>
      </c>
      <c r="BH48">
        <v>0.5</v>
      </c>
      <c r="BI48">
        <f>DH48</f>
        <v>0</v>
      </c>
      <c r="BJ48">
        <f>K48</f>
        <v>0</v>
      </c>
      <c r="BK48">
        <f>BG48*BH48*BI48</f>
        <v>0</v>
      </c>
      <c r="BL48">
        <f>(BJ48-BB48)/BI48</f>
        <v>0</v>
      </c>
      <c r="BM48">
        <f>(AZ48-BF48)/BF48</f>
        <v>0</v>
      </c>
      <c r="BN48">
        <f>AY48/(BA48+AY48/BF48)</f>
        <v>0</v>
      </c>
      <c r="BO48" t="s">
        <v>429</v>
      </c>
      <c r="BP48">
        <v>0</v>
      </c>
      <c r="BQ48">
        <f>IF(BP48&lt;&gt;0, BP48, BN48)</f>
        <v>0</v>
      </c>
      <c r="BR48">
        <f>1-BQ48/BF48</f>
        <v>0</v>
      </c>
      <c r="BS48">
        <f>(BF48-BE48)/(BF48-BQ48)</f>
        <v>0</v>
      </c>
      <c r="BT48">
        <f>(AZ48-BF48)/(AZ48-BQ48)</f>
        <v>0</v>
      </c>
      <c r="BU48">
        <f>(BF48-BE48)/(BF48-AY48)</f>
        <v>0</v>
      </c>
      <c r="BV48">
        <f>(AZ48-BF48)/(AZ48-AY48)</f>
        <v>0</v>
      </c>
      <c r="BW48">
        <f>(BS48*BQ48/BE48)</f>
        <v>0</v>
      </c>
      <c r="BX48">
        <f>(1-BW48)</f>
        <v>0</v>
      </c>
      <c r="DG48">
        <f>$B$13*EF48+$C$13*EG48+$F$13*ER48*(1-EU48)</f>
        <v>0</v>
      </c>
      <c r="DH48">
        <f>DG48*DI48</f>
        <v>0</v>
      </c>
      <c r="DI48">
        <f>($B$13*$D$11+$C$13*$D$11+$F$13*((FE48+EW48)/MAX(FE48+EW48+FF48, 0.1)*$I$11+FF48/MAX(FE48+EW48+FF48, 0.1)*$J$11))/($B$13+$C$13+$F$13)</f>
        <v>0</v>
      </c>
      <c r="DJ48">
        <f>($B$13*$K$11+$C$13*$K$11+$F$13*((FE48+EW48)/MAX(FE48+EW48+FF48, 0.1)*$P$11+FF48/MAX(FE48+EW48+FF48, 0.1)*$Q$11))/($B$13+$C$13+$F$13)</f>
        <v>0</v>
      </c>
      <c r="DK48">
        <v>1.1</v>
      </c>
      <c r="DL48">
        <v>0.5</v>
      </c>
      <c r="DM48" t="s">
        <v>430</v>
      </c>
      <c r="DN48">
        <v>2</v>
      </c>
      <c r="DO48" t="b">
        <v>1</v>
      </c>
      <c r="DP48">
        <v>1694358738.5</v>
      </c>
      <c r="DQ48">
        <v>438.6717777777777</v>
      </c>
      <c r="DR48">
        <v>459.2786296296297</v>
      </c>
      <c r="DS48">
        <v>28.33508518518519</v>
      </c>
      <c r="DT48">
        <v>27.44104814814815</v>
      </c>
      <c r="DU48">
        <v>464.9544074074074</v>
      </c>
      <c r="DV48">
        <v>32.33303703703704</v>
      </c>
      <c r="DW48">
        <v>499.9923703703703</v>
      </c>
      <c r="DX48">
        <v>84.56642222222223</v>
      </c>
      <c r="DY48">
        <v>0.09992134444444443</v>
      </c>
      <c r="DZ48">
        <v>32.04869259259259</v>
      </c>
      <c r="EA48">
        <v>33.37385185185185</v>
      </c>
      <c r="EB48">
        <v>999.9000000000001</v>
      </c>
      <c r="EC48">
        <v>0</v>
      </c>
      <c r="ED48">
        <v>0</v>
      </c>
      <c r="EE48">
        <v>9994.275185185184</v>
      </c>
      <c r="EF48">
        <v>0</v>
      </c>
      <c r="EG48">
        <v>1213.797407407407</v>
      </c>
      <c r="EH48">
        <v>-20.60697777777778</v>
      </c>
      <c r="EI48">
        <v>451.4634074074074</v>
      </c>
      <c r="EJ48">
        <v>472.2377037037037</v>
      </c>
      <c r="EK48">
        <v>0.8940399999999998</v>
      </c>
      <c r="EL48">
        <v>459.2786296296297</v>
      </c>
      <c r="EM48">
        <v>27.44104814814815</v>
      </c>
      <c r="EN48">
        <v>2.396197037037037</v>
      </c>
      <c r="EO48">
        <v>2.320591481481482</v>
      </c>
      <c r="EP48">
        <v>20.33807407407408</v>
      </c>
      <c r="EQ48">
        <v>19.82003703703704</v>
      </c>
      <c r="ER48">
        <v>2000.002222222222</v>
      </c>
      <c r="ES48">
        <v>0.9799934444444444</v>
      </c>
      <c r="ET48">
        <v>0.02000694074074074</v>
      </c>
      <c r="EU48">
        <v>0</v>
      </c>
      <c r="EV48">
        <v>37.9610962962963</v>
      </c>
      <c r="EW48">
        <v>5.00078</v>
      </c>
      <c r="EX48">
        <v>2979.521481481482</v>
      </c>
      <c r="EY48">
        <v>16379.61111111111</v>
      </c>
      <c r="EZ48">
        <v>51.09692592592592</v>
      </c>
      <c r="FA48">
        <v>52.04599999999999</v>
      </c>
      <c r="FB48">
        <v>51.32851851851851</v>
      </c>
      <c r="FC48">
        <v>51.42803703703703</v>
      </c>
      <c r="FD48">
        <v>51.56911111111111</v>
      </c>
      <c r="FE48">
        <v>1955.092222222223</v>
      </c>
      <c r="FF48">
        <v>39.91</v>
      </c>
      <c r="FG48">
        <v>0</v>
      </c>
      <c r="FH48">
        <v>1694358746</v>
      </c>
      <c r="FI48">
        <v>0</v>
      </c>
      <c r="FJ48">
        <v>37.92692307692307</v>
      </c>
      <c r="FK48">
        <v>-0.1543316232720707</v>
      </c>
      <c r="FL48">
        <v>222.7282048164903</v>
      </c>
      <c r="FM48">
        <v>2980.084615384615</v>
      </c>
      <c r="FN48">
        <v>15</v>
      </c>
      <c r="FO48">
        <v>1694356869.6</v>
      </c>
      <c r="FP48" t="s">
        <v>431</v>
      </c>
      <c r="FQ48">
        <v>1694356869.6</v>
      </c>
      <c r="FR48">
        <v>1694356865.6</v>
      </c>
      <c r="FS48">
        <v>1</v>
      </c>
      <c r="FT48">
        <v>-0.3</v>
      </c>
      <c r="FU48">
        <v>-0.068</v>
      </c>
      <c r="FV48">
        <v>-25.922</v>
      </c>
      <c r="FW48">
        <v>-3.813</v>
      </c>
      <c r="FX48">
        <v>420</v>
      </c>
      <c r="FY48">
        <v>23</v>
      </c>
      <c r="FZ48">
        <v>0.43</v>
      </c>
      <c r="GA48">
        <v>0.2</v>
      </c>
      <c r="GB48">
        <v>-17.1438395</v>
      </c>
      <c r="GC48">
        <v>-59.1858119324578</v>
      </c>
      <c r="GD48">
        <v>5.910697104340126</v>
      </c>
      <c r="GE48">
        <v>0</v>
      </c>
      <c r="GF48">
        <v>0.919857375</v>
      </c>
      <c r="GG48">
        <v>-0.6140611519699825</v>
      </c>
      <c r="GH48">
        <v>0.06587063096277714</v>
      </c>
      <c r="GI48">
        <v>0</v>
      </c>
      <c r="GJ48">
        <v>0</v>
      </c>
      <c r="GK48">
        <v>2</v>
      </c>
      <c r="GL48" t="s">
        <v>495</v>
      </c>
      <c r="GM48">
        <v>3.10653</v>
      </c>
      <c r="GN48">
        <v>2.75814</v>
      </c>
      <c r="GO48">
        <v>0.0890191</v>
      </c>
      <c r="GP48">
        <v>0.0886518</v>
      </c>
      <c r="GQ48">
        <v>0.121319</v>
      </c>
      <c r="GR48">
        <v>0.109051</v>
      </c>
      <c r="GS48">
        <v>22939.2</v>
      </c>
      <c r="GT48">
        <v>21610.3</v>
      </c>
      <c r="GU48">
        <v>25765.3</v>
      </c>
      <c r="GV48">
        <v>24086.6</v>
      </c>
      <c r="GW48">
        <v>36410.8</v>
      </c>
      <c r="GX48">
        <v>31455.9</v>
      </c>
      <c r="GY48">
        <v>45096.5</v>
      </c>
      <c r="GZ48">
        <v>38182.2</v>
      </c>
      <c r="HA48">
        <v>1.74832</v>
      </c>
      <c r="HB48">
        <v>1.56963</v>
      </c>
      <c r="HC48">
        <v>-0.0996292</v>
      </c>
      <c r="HD48">
        <v>0</v>
      </c>
      <c r="HE48">
        <v>34.9754</v>
      </c>
      <c r="HF48">
        <v>999.9</v>
      </c>
      <c r="HG48">
        <v>42.3</v>
      </c>
      <c r="HH48">
        <v>38.7</v>
      </c>
      <c r="HI48">
        <v>34.5849</v>
      </c>
      <c r="HJ48">
        <v>61.4967</v>
      </c>
      <c r="HK48">
        <v>24.5753</v>
      </c>
      <c r="HL48">
        <v>1</v>
      </c>
      <c r="HM48">
        <v>1.47676</v>
      </c>
      <c r="HN48">
        <v>9.28105</v>
      </c>
      <c r="HO48">
        <v>20.0573</v>
      </c>
      <c r="HP48">
        <v>5.20426</v>
      </c>
      <c r="HQ48">
        <v>11.992</v>
      </c>
      <c r="HR48">
        <v>4.96025</v>
      </c>
      <c r="HS48">
        <v>3.27385</v>
      </c>
      <c r="HT48">
        <v>9999</v>
      </c>
      <c r="HU48">
        <v>9999</v>
      </c>
      <c r="HV48">
        <v>9999</v>
      </c>
      <c r="HW48">
        <v>154.8</v>
      </c>
      <c r="HX48">
        <v>1.86386</v>
      </c>
      <c r="HY48">
        <v>1.86005</v>
      </c>
      <c r="HZ48">
        <v>1.85838</v>
      </c>
      <c r="IA48">
        <v>1.85974</v>
      </c>
      <c r="IB48">
        <v>1.85974</v>
      </c>
      <c r="IC48">
        <v>1.85832</v>
      </c>
      <c r="ID48">
        <v>1.85745</v>
      </c>
      <c r="IE48">
        <v>1.85228</v>
      </c>
      <c r="IF48">
        <v>0</v>
      </c>
      <c r="IG48">
        <v>0</v>
      </c>
      <c r="IH48">
        <v>0</v>
      </c>
      <c r="II48">
        <v>0</v>
      </c>
      <c r="IJ48" t="s">
        <v>433</v>
      </c>
      <c r="IK48" t="s">
        <v>434</v>
      </c>
      <c r="IL48" t="s">
        <v>435</v>
      </c>
      <c r="IM48" t="s">
        <v>435</v>
      </c>
      <c r="IN48" t="s">
        <v>435</v>
      </c>
      <c r="IO48" t="s">
        <v>435</v>
      </c>
      <c r="IP48">
        <v>0</v>
      </c>
      <c r="IQ48">
        <v>100</v>
      </c>
      <c r="IR48">
        <v>100</v>
      </c>
      <c r="IS48">
        <v>-26.691</v>
      </c>
      <c r="IT48">
        <v>-3.9963</v>
      </c>
      <c r="IU48">
        <v>-16.20539750299507</v>
      </c>
      <c r="IV48">
        <v>-0.02477319321892663</v>
      </c>
      <c r="IW48">
        <v>7.220195862635366E-06</v>
      </c>
      <c r="IX48">
        <v>-1.200035831751892E-09</v>
      </c>
      <c r="IY48">
        <v>-1.687842308663072</v>
      </c>
      <c r="IZ48">
        <v>-0.1467083373758089</v>
      </c>
      <c r="JA48">
        <v>0.003522864546959643</v>
      </c>
      <c r="JB48">
        <v>-3.696506598922489E-05</v>
      </c>
      <c r="JC48">
        <v>4</v>
      </c>
      <c r="JD48">
        <v>1987</v>
      </c>
      <c r="JE48">
        <v>1</v>
      </c>
      <c r="JF48">
        <v>38</v>
      </c>
      <c r="JG48">
        <v>31.3</v>
      </c>
      <c r="JH48">
        <v>31.3</v>
      </c>
      <c r="JI48">
        <v>1.38428</v>
      </c>
      <c r="JJ48">
        <v>2.68677</v>
      </c>
      <c r="JK48">
        <v>1.49658</v>
      </c>
      <c r="JL48">
        <v>2.39258</v>
      </c>
      <c r="JM48">
        <v>1.54907</v>
      </c>
      <c r="JN48">
        <v>2.45361</v>
      </c>
      <c r="JO48">
        <v>41.8749</v>
      </c>
      <c r="JP48">
        <v>15.6205</v>
      </c>
      <c r="JQ48">
        <v>18</v>
      </c>
      <c r="JR48">
        <v>504.421</v>
      </c>
      <c r="JS48">
        <v>398.572</v>
      </c>
      <c r="JT48">
        <v>25.5831</v>
      </c>
      <c r="JU48">
        <v>43.7361</v>
      </c>
      <c r="JV48">
        <v>29.9998</v>
      </c>
      <c r="JW48">
        <v>43.2373</v>
      </c>
      <c r="JX48">
        <v>43.0097</v>
      </c>
      <c r="JY48">
        <v>27.81</v>
      </c>
      <c r="JZ48">
        <v>6.07797</v>
      </c>
      <c r="KA48">
        <v>44.9301</v>
      </c>
      <c r="KB48">
        <v>20.9278</v>
      </c>
      <c r="KC48">
        <v>506.907</v>
      </c>
      <c r="KD48">
        <v>27.605</v>
      </c>
      <c r="KE48">
        <v>98.5166</v>
      </c>
      <c r="KF48">
        <v>92.0115</v>
      </c>
    </row>
    <row r="49" spans="1:292">
      <c r="A49">
        <v>31</v>
      </c>
      <c r="B49">
        <v>1694358751</v>
      </c>
      <c r="C49">
        <v>242</v>
      </c>
      <c r="D49" t="s">
        <v>496</v>
      </c>
      <c r="E49" t="s">
        <v>497</v>
      </c>
      <c r="F49">
        <v>5</v>
      </c>
      <c r="G49" t="s">
        <v>428</v>
      </c>
      <c r="H49">
        <v>1694358743.214286</v>
      </c>
      <c r="I49">
        <f>(J49)/1000</f>
        <v>0</v>
      </c>
      <c r="J49">
        <f>IF(DO49, AM49, AG49)</f>
        <v>0</v>
      </c>
      <c r="K49">
        <f>IF(DO49, AH49, AF49)</f>
        <v>0</v>
      </c>
      <c r="L49">
        <f>DQ49 - IF(AT49&gt;1, K49*DK49*100.0/(AV49*EE49), 0)</f>
        <v>0</v>
      </c>
      <c r="M49">
        <f>((S49-I49/2)*L49-K49)/(S49+I49/2)</f>
        <v>0</v>
      </c>
      <c r="N49">
        <f>M49*(DX49+DY49)/1000.0</f>
        <v>0</v>
      </c>
      <c r="O49">
        <f>(DQ49 - IF(AT49&gt;1, K49*DK49*100.0/(AV49*EE49), 0))*(DX49+DY49)/1000.0</f>
        <v>0</v>
      </c>
      <c r="P49">
        <f>2.0/((1/R49-1/Q49)+SIGN(R49)*SQRT((1/R49-1/Q49)*(1/R49-1/Q49) + 4*DL49/((DL49+1)*(DL49+1))*(2*1/R49*1/Q49-1/Q49*1/Q49)))</f>
        <v>0</v>
      </c>
      <c r="Q49">
        <f>IF(LEFT(DM49,1)&lt;&gt;"0",IF(LEFT(DM49,1)="1",3.0,DN49),$D$5+$E$5*(EE49*DX49/($K$5*1000))+$F$5*(EE49*DX49/($K$5*1000))*MAX(MIN(DK49,$J$5),$I$5)*MAX(MIN(DK49,$J$5),$I$5)+$G$5*MAX(MIN(DK49,$J$5),$I$5)*(EE49*DX49/($K$5*1000))+$H$5*(EE49*DX49/($K$5*1000))*(EE49*DX49/($K$5*1000)))</f>
        <v>0</v>
      </c>
      <c r="R49">
        <f>I49*(1000-(1000*0.61365*exp(17.502*V49/(240.97+V49))/(DX49+DY49)+DS49)/2)/(1000*0.61365*exp(17.502*V49/(240.97+V49))/(DX49+DY49)-DS49)</f>
        <v>0</v>
      </c>
      <c r="S49">
        <f>1/((DL49+1)/(P49/1.6)+1/(Q49/1.37)) + DL49/((DL49+1)/(P49/1.6) + DL49/(Q49/1.37))</f>
        <v>0</v>
      </c>
      <c r="T49">
        <f>(DG49*DJ49)</f>
        <v>0</v>
      </c>
      <c r="U49">
        <f>(DZ49+(T49+2*0.95*5.67E-8*(((DZ49+$B$9)+273)^4-(DZ49+273)^4)-44100*I49)/(1.84*29.3*Q49+8*0.95*5.67E-8*(DZ49+273)^3))</f>
        <v>0</v>
      </c>
      <c r="V49">
        <f>($C$9*EA49+$D$9*EB49+$E$9*U49)</f>
        <v>0</v>
      </c>
      <c r="W49">
        <f>0.61365*exp(17.502*V49/(240.97+V49))</f>
        <v>0</v>
      </c>
      <c r="X49">
        <f>(Y49/Z49*100)</f>
        <v>0</v>
      </c>
      <c r="Y49">
        <f>DS49*(DX49+DY49)/1000</f>
        <v>0</v>
      </c>
      <c r="Z49">
        <f>0.61365*exp(17.502*DZ49/(240.97+DZ49))</f>
        <v>0</v>
      </c>
      <c r="AA49">
        <f>(W49-DS49*(DX49+DY49)/1000)</f>
        <v>0</v>
      </c>
      <c r="AB49">
        <f>(-I49*44100)</f>
        <v>0</v>
      </c>
      <c r="AC49">
        <f>2*29.3*Q49*0.92*(DZ49-V49)</f>
        <v>0</v>
      </c>
      <c r="AD49">
        <f>2*0.95*5.67E-8*(((DZ49+$B$9)+273)^4-(V49+273)^4)</f>
        <v>0</v>
      </c>
      <c r="AE49">
        <f>T49+AD49+AB49+AC49</f>
        <v>0</v>
      </c>
      <c r="AF49">
        <f>DW49*AT49*(DR49-DQ49*(1000-AT49*DT49)/(1000-AT49*DS49))/(100*DK49)</f>
        <v>0</v>
      </c>
      <c r="AG49">
        <f>1000*DW49*AT49*(DS49-DT49)/(100*DK49*(1000-AT49*DS49))</f>
        <v>0</v>
      </c>
      <c r="AH49">
        <f>(AI49 - AJ49 - DX49*1E3/(8.314*(DZ49+273.15)) * AL49/DW49 * AK49) * DW49/(100*DK49) * (1000 - DT49)/1000</f>
        <v>0</v>
      </c>
      <c r="AI49">
        <v>504.5301430161729</v>
      </c>
      <c r="AJ49">
        <v>487.779206060606</v>
      </c>
      <c r="AK49">
        <v>3.190303707533043</v>
      </c>
      <c r="AL49">
        <v>65.94015128555453</v>
      </c>
      <c r="AM49">
        <f>(AO49 - AN49 + DX49*1E3/(8.314*(DZ49+273.15)) * AQ49/DW49 * AP49) * DW49/(100*DK49) * 1000/(1000 - AO49)</f>
        <v>0</v>
      </c>
      <c r="AN49">
        <v>27.49433095155589</v>
      </c>
      <c r="AO49">
        <v>28.28486606060605</v>
      </c>
      <c r="AP49">
        <v>-7.512640415196062E-05</v>
      </c>
      <c r="AQ49">
        <v>102.8695289206826</v>
      </c>
      <c r="AR49">
        <v>0</v>
      </c>
      <c r="AS49">
        <v>0</v>
      </c>
      <c r="AT49">
        <f>IF(AR49*$H$15&gt;=AV49,1.0,(AV49/(AV49-AR49*$H$15)))</f>
        <v>0</v>
      </c>
      <c r="AU49">
        <f>(AT49-1)*100</f>
        <v>0</v>
      </c>
      <c r="AV49">
        <f>MAX(0,($B$15+$C$15*EE49)/(1+$D$15*EE49)*DX49/(DZ49+273)*$E$15)</f>
        <v>0</v>
      </c>
      <c r="AW49" t="s">
        <v>429</v>
      </c>
      <c r="AX49" t="s">
        <v>429</v>
      </c>
      <c r="AY49">
        <v>0</v>
      </c>
      <c r="AZ49">
        <v>0</v>
      </c>
      <c r="BA49">
        <f>1-AY49/AZ49</f>
        <v>0</v>
      </c>
      <c r="BB49">
        <v>0</v>
      </c>
      <c r="BC49" t="s">
        <v>429</v>
      </c>
      <c r="BD49" t="s">
        <v>429</v>
      </c>
      <c r="BE49">
        <v>0</v>
      </c>
      <c r="BF49">
        <v>0</v>
      </c>
      <c r="BG49">
        <f>1-BE49/BF49</f>
        <v>0</v>
      </c>
      <c r="BH49">
        <v>0.5</v>
      </c>
      <c r="BI49">
        <f>DH49</f>
        <v>0</v>
      </c>
      <c r="BJ49">
        <f>K49</f>
        <v>0</v>
      </c>
      <c r="BK49">
        <f>BG49*BH49*BI49</f>
        <v>0</v>
      </c>
      <c r="BL49">
        <f>(BJ49-BB49)/BI49</f>
        <v>0</v>
      </c>
      <c r="BM49">
        <f>(AZ49-BF49)/BF49</f>
        <v>0</v>
      </c>
      <c r="BN49">
        <f>AY49/(BA49+AY49/BF49)</f>
        <v>0</v>
      </c>
      <c r="BO49" t="s">
        <v>429</v>
      </c>
      <c r="BP49">
        <v>0</v>
      </c>
      <c r="BQ49">
        <f>IF(BP49&lt;&gt;0, BP49, BN49)</f>
        <v>0</v>
      </c>
      <c r="BR49">
        <f>1-BQ49/BF49</f>
        <v>0</v>
      </c>
      <c r="BS49">
        <f>(BF49-BE49)/(BF49-BQ49)</f>
        <v>0</v>
      </c>
      <c r="BT49">
        <f>(AZ49-BF49)/(AZ49-BQ49)</f>
        <v>0</v>
      </c>
      <c r="BU49">
        <f>(BF49-BE49)/(BF49-AY49)</f>
        <v>0</v>
      </c>
      <c r="BV49">
        <f>(AZ49-BF49)/(AZ49-AY49)</f>
        <v>0</v>
      </c>
      <c r="BW49">
        <f>(BS49*BQ49/BE49)</f>
        <v>0</v>
      </c>
      <c r="BX49">
        <f>(1-BW49)</f>
        <v>0</v>
      </c>
      <c r="DG49">
        <f>$B$13*EF49+$C$13*EG49+$F$13*ER49*(1-EU49)</f>
        <v>0</v>
      </c>
      <c r="DH49">
        <f>DG49*DI49</f>
        <v>0</v>
      </c>
      <c r="DI49">
        <f>($B$13*$D$11+$C$13*$D$11+$F$13*((FE49+EW49)/MAX(FE49+EW49+FF49, 0.1)*$I$11+FF49/MAX(FE49+EW49+FF49, 0.1)*$J$11))/($B$13+$C$13+$F$13)</f>
        <v>0</v>
      </c>
      <c r="DJ49">
        <f>($B$13*$K$11+$C$13*$K$11+$F$13*((FE49+EW49)/MAX(FE49+EW49+FF49, 0.1)*$P$11+FF49/MAX(FE49+EW49+FF49, 0.1)*$Q$11))/($B$13+$C$13+$F$13)</f>
        <v>0</v>
      </c>
      <c r="DK49">
        <v>1.1</v>
      </c>
      <c r="DL49">
        <v>0.5</v>
      </c>
      <c r="DM49" t="s">
        <v>430</v>
      </c>
      <c r="DN49">
        <v>2</v>
      </c>
      <c r="DO49" t="b">
        <v>1</v>
      </c>
      <c r="DP49">
        <v>1694358743.214286</v>
      </c>
      <c r="DQ49">
        <v>451.8359285714286</v>
      </c>
      <c r="DR49">
        <v>474.5755714285714</v>
      </c>
      <c r="DS49">
        <v>28.30119642857142</v>
      </c>
      <c r="DT49">
        <v>27.46536785714286</v>
      </c>
      <c r="DU49">
        <v>478.3700714285715</v>
      </c>
      <c r="DV49">
        <v>32.29793571428571</v>
      </c>
      <c r="DW49">
        <v>500.0168571428572</v>
      </c>
      <c r="DX49">
        <v>84.56659999999999</v>
      </c>
      <c r="DY49">
        <v>0.09999901428571427</v>
      </c>
      <c r="DZ49">
        <v>32.03698571428572</v>
      </c>
      <c r="EA49">
        <v>33.36531785714285</v>
      </c>
      <c r="EB49">
        <v>999.9000000000002</v>
      </c>
      <c r="EC49">
        <v>0</v>
      </c>
      <c r="ED49">
        <v>0</v>
      </c>
      <c r="EE49">
        <v>9989.057857142858</v>
      </c>
      <c r="EF49">
        <v>0</v>
      </c>
      <c r="EG49">
        <v>1229.532857142857</v>
      </c>
      <c r="EH49">
        <v>-22.73975714285714</v>
      </c>
      <c r="EI49">
        <v>464.9955357142857</v>
      </c>
      <c r="EJ49">
        <v>487.9786428571429</v>
      </c>
      <c r="EK49">
        <v>0.8358469642857143</v>
      </c>
      <c r="EL49">
        <v>474.5755714285714</v>
      </c>
      <c r="EM49">
        <v>27.46536785714286</v>
      </c>
      <c r="EN49">
        <v>2.393336428571428</v>
      </c>
      <c r="EO49">
        <v>2.322652142857143</v>
      </c>
      <c r="EP49">
        <v>20.31875714285714</v>
      </c>
      <c r="EQ49">
        <v>19.83434642857143</v>
      </c>
      <c r="ER49">
        <v>2000.012857142857</v>
      </c>
      <c r="ES49">
        <v>0.9799934999999999</v>
      </c>
      <c r="ET49">
        <v>0.02000688928571429</v>
      </c>
      <c r="EU49">
        <v>0</v>
      </c>
      <c r="EV49">
        <v>38.02133214285714</v>
      </c>
      <c r="EW49">
        <v>5.00078</v>
      </c>
      <c r="EX49">
        <v>3005.502142857143</v>
      </c>
      <c r="EY49">
        <v>16379.7</v>
      </c>
      <c r="EZ49">
        <v>51.08457142857143</v>
      </c>
      <c r="FA49">
        <v>52.02878571428571</v>
      </c>
      <c r="FB49">
        <v>51.29221428571428</v>
      </c>
      <c r="FC49">
        <v>51.39264285714285</v>
      </c>
      <c r="FD49">
        <v>51.58678571428571</v>
      </c>
      <c r="FE49">
        <v>1955.102857142857</v>
      </c>
      <c r="FF49">
        <v>39.91</v>
      </c>
      <c r="FG49">
        <v>0</v>
      </c>
      <c r="FH49">
        <v>1694358750.8</v>
      </c>
      <c r="FI49">
        <v>0</v>
      </c>
      <c r="FJ49">
        <v>37.97722307692308</v>
      </c>
      <c r="FK49">
        <v>0.9689162370492537</v>
      </c>
      <c r="FL49">
        <v>290.4813675985812</v>
      </c>
      <c r="FM49">
        <v>3006.689230769231</v>
      </c>
      <c r="FN49">
        <v>15</v>
      </c>
      <c r="FO49">
        <v>1694356869.6</v>
      </c>
      <c r="FP49" t="s">
        <v>431</v>
      </c>
      <c r="FQ49">
        <v>1694356869.6</v>
      </c>
      <c r="FR49">
        <v>1694356865.6</v>
      </c>
      <c r="FS49">
        <v>1</v>
      </c>
      <c r="FT49">
        <v>-0.3</v>
      </c>
      <c r="FU49">
        <v>-0.068</v>
      </c>
      <c r="FV49">
        <v>-25.922</v>
      </c>
      <c r="FW49">
        <v>-3.813</v>
      </c>
      <c r="FX49">
        <v>420</v>
      </c>
      <c r="FY49">
        <v>23</v>
      </c>
      <c r="FZ49">
        <v>0.43</v>
      </c>
      <c r="GA49">
        <v>0.2</v>
      </c>
      <c r="GB49">
        <v>-21.07721219512196</v>
      </c>
      <c r="GC49">
        <v>-29.69941463414638</v>
      </c>
      <c r="GD49">
        <v>3.182806009674032</v>
      </c>
      <c r="GE49">
        <v>0</v>
      </c>
      <c r="GF49">
        <v>0.872142</v>
      </c>
      <c r="GG49">
        <v>-0.7767670243902433</v>
      </c>
      <c r="GH49">
        <v>0.07863543151103597</v>
      </c>
      <c r="GI49">
        <v>0</v>
      </c>
      <c r="GJ49">
        <v>0</v>
      </c>
      <c r="GK49">
        <v>2</v>
      </c>
      <c r="GL49" t="s">
        <v>495</v>
      </c>
      <c r="GM49">
        <v>3.10656</v>
      </c>
      <c r="GN49">
        <v>2.75807</v>
      </c>
      <c r="GO49">
        <v>0.0911418</v>
      </c>
      <c r="GP49">
        <v>0.0907998</v>
      </c>
      <c r="GQ49">
        <v>0.121312</v>
      </c>
      <c r="GR49">
        <v>0.109116</v>
      </c>
      <c r="GS49">
        <v>22885.8</v>
      </c>
      <c r="GT49">
        <v>21559.4</v>
      </c>
      <c r="GU49">
        <v>25765.2</v>
      </c>
      <c r="GV49">
        <v>24086.6</v>
      </c>
      <c r="GW49">
        <v>36411.5</v>
      </c>
      <c r="GX49">
        <v>31454.1</v>
      </c>
      <c r="GY49">
        <v>45096.7</v>
      </c>
      <c r="GZ49">
        <v>38182.4</v>
      </c>
      <c r="HA49">
        <v>1.74795</v>
      </c>
      <c r="HB49">
        <v>1.56985</v>
      </c>
      <c r="HC49">
        <v>-0.098981</v>
      </c>
      <c r="HD49">
        <v>0</v>
      </c>
      <c r="HE49">
        <v>34.9542</v>
      </c>
      <c r="HF49">
        <v>999.9</v>
      </c>
      <c r="HG49">
        <v>42.3</v>
      </c>
      <c r="HH49">
        <v>38.7</v>
      </c>
      <c r="HI49">
        <v>34.5822</v>
      </c>
      <c r="HJ49">
        <v>61.2067</v>
      </c>
      <c r="HK49">
        <v>24.6474</v>
      </c>
      <c r="HL49">
        <v>1</v>
      </c>
      <c r="HM49">
        <v>1.47629</v>
      </c>
      <c r="HN49">
        <v>9.28105</v>
      </c>
      <c r="HO49">
        <v>20.0577</v>
      </c>
      <c r="HP49">
        <v>5.20606</v>
      </c>
      <c r="HQ49">
        <v>11.992</v>
      </c>
      <c r="HR49">
        <v>4.9607</v>
      </c>
      <c r="HS49">
        <v>3.27418</v>
      </c>
      <c r="HT49">
        <v>9999</v>
      </c>
      <c r="HU49">
        <v>9999</v>
      </c>
      <c r="HV49">
        <v>9999</v>
      </c>
      <c r="HW49">
        <v>154.8</v>
      </c>
      <c r="HX49">
        <v>1.86386</v>
      </c>
      <c r="HY49">
        <v>1.86005</v>
      </c>
      <c r="HZ49">
        <v>1.85839</v>
      </c>
      <c r="IA49">
        <v>1.85974</v>
      </c>
      <c r="IB49">
        <v>1.85974</v>
      </c>
      <c r="IC49">
        <v>1.85834</v>
      </c>
      <c r="ID49">
        <v>1.85745</v>
      </c>
      <c r="IE49">
        <v>1.85228</v>
      </c>
      <c r="IF49">
        <v>0</v>
      </c>
      <c r="IG49">
        <v>0</v>
      </c>
      <c r="IH49">
        <v>0</v>
      </c>
      <c r="II49">
        <v>0</v>
      </c>
      <c r="IJ49" t="s">
        <v>433</v>
      </c>
      <c r="IK49" t="s">
        <v>434</v>
      </c>
      <c r="IL49" t="s">
        <v>435</v>
      </c>
      <c r="IM49" t="s">
        <v>435</v>
      </c>
      <c r="IN49" t="s">
        <v>435</v>
      </c>
      <c r="IO49" t="s">
        <v>435</v>
      </c>
      <c r="IP49">
        <v>0</v>
      </c>
      <c r="IQ49">
        <v>100</v>
      </c>
      <c r="IR49">
        <v>100</v>
      </c>
      <c r="IS49">
        <v>-26.983</v>
      </c>
      <c r="IT49">
        <v>-3.9961</v>
      </c>
      <c r="IU49">
        <v>-16.20539750299507</v>
      </c>
      <c r="IV49">
        <v>-0.02477319321892663</v>
      </c>
      <c r="IW49">
        <v>7.220195862635366E-06</v>
      </c>
      <c r="IX49">
        <v>-1.200035831751892E-09</v>
      </c>
      <c r="IY49">
        <v>-1.687842308663072</v>
      </c>
      <c r="IZ49">
        <v>-0.1467083373758089</v>
      </c>
      <c r="JA49">
        <v>0.003522864546959643</v>
      </c>
      <c r="JB49">
        <v>-3.696506598922489E-05</v>
      </c>
      <c r="JC49">
        <v>4</v>
      </c>
      <c r="JD49">
        <v>1987</v>
      </c>
      <c r="JE49">
        <v>1</v>
      </c>
      <c r="JF49">
        <v>38</v>
      </c>
      <c r="JG49">
        <v>31.4</v>
      </c>
      <c r="JH49">
        <v>31.4</v>
      </c>
      <c r="JI49">
        <v>1.41846</v>
      </c>
      <c r="JJ49">
        <v>2.68555</v>
      </c>
      <c r="JK49">
        <v>1.49658</v>
      </c>
      <c r="JL49">
        <v>2.39258</v>
      </c>
      <c r="JM49">
        <v>1.54907</v>
      </c>
      <c r="JN49">
        <v>2.42065</v>
      </c>
      <c r="JO49">
        <v>41.8749</v>
      </c>
      <c r="JP49">
        <v>15.6205</v>
      </c>
      <c r="JQ49">
        <v>18</v>
      </c>
      <c r="JR49">
        <v>504.203</v>
      </c>
      <c r="JS49">
        <v>398.737</v>
      </c>
      <c r="JT49">
        <v>25.5677</v>
      </c>
      <c r="JU49">
        <v>43.7361</v>
      </c>
      <c r="JV49">
        <v>29.9997</v>
      </c>
      <c r="JW49">
        <v>43.2417</v>
      </c>
      <c r="JX49">
        <v>43.0151</v>
      </c>
      <c r="JY49">
        <v>28.4913</v>
      </c>
      <c r="JZ49">
        <v>6.07797</v>
      </c>
      <c r="KA49">
        <v>44.9301</v>
      </c>
      <c r="KB49">
        <v>20.8813</v>
      </c>
      <c r="KC49">
        <v>526.943</v>
      </c>
      <c r="KD49">
        <v>27.605</v>
      </c>
      <c r="KE49">
        <v>98.5168</v>
      </c>
      <c r="KF49">
        <v>92.01179999999999</v>
      </c>
    </row>
    <row r="50" spans="1:292">
      <c r="A50">
        <v>32</v>
      </c>
      <c r="B50">
        <v>1694358756</v>
      </c>
      <c r="C50">
        <v>247</v>
      </c>
      <c r="D50" t="s">
        <v>498</v>
      </c>
      <c r="E50" t="s">
        <v>499</v>
      </c>
      <c r="F50">
        <v>5</v>
      </c>
      <c r="G50" t="s">
        <v>428</v>
      </c>
      <c r="H50">
        <v>1694358748.5</v>
      </c>
      <c r="I50">
        <f>(J50)/1000</f>
        <v>0</v>
      </c>
      <c r="J50">
        <f>IF(DO50, AM50, AG50)</f>
        <v>0</v>
      </c>
      <c r="K50">
        <f>IF(DO50, AH50, AF50)</f>
        <v>0</v>
      </c>
      <c r="L50">
        <f>DQ50 - IF(AT50&gt;1, K50*DK50*100.0/(AV50*EE50), 0)</f>
        <v>0</v>
      </c>
      <c r="M50">
        <f>((S50-I50/2)*L50-K50)/(S50+I50/2)</f>
        <v>0</v>
      </c>
      <c r="N50">
        <f>M50*(DX50+DY50)/1000.0</f>
        <v>0</v>
      </c>
      <c r="O50">
        <f>(DQ50 - IF(AT50&gt;1, K50*DK50*100.0/(AV50*EE50), 0))*(DX50+DY50)/1000.0</f>
        <v>0</v>
      </c>
      <c r="P50">
        <f>2.0/((1/R50-1/Q50)+SIGN(R50)*SQRT((1/R50-1/Q50)*(1/R50-1/Q50) + 4*DL50/((DL50+1)*(DL50+1))*(2*1/R50*1/Q50-1/Q50*1/Q50)))</f>
        <v>0</v>
      </c>
      <c r="Q50">
        <f>IF(LEFT(DM50,1)&lt;&gt;"0",IF(LEFT(DM50,1)="1",3.0,DN50),$D$5+$E$5*(EE50*DX50/($K$5*1000))+$F$5*(EE50*DX50/($K$5*1000))*MAX(MIN(DK50,$J$5),$I$5)*MAX(MIN(DK50,$J$5),$I$5)+$G$5*MAX(MIN(DK50,$J$5),$I$5)*(EE50*DX50/($K$5*1000))+$H$5*(EE50*DX50/($K$5*1000))*(EE50*DX50/($K$5*1000)))</f>
        <v>0</v>
      </c>
      <c r="R50">
        <f>I50*(1000-(1000*0.61365*exp(17.502*V50/(240.97+V50))/(DX50+DY50)+DS50)/2)/(1000*0.61365*exp(17.502*V50/(240.97+V50))/(DX50+DY50)-DS50)</f>
        <v>0</v>
      </c>
      <c r="S50">
        <f>1/((DL50+1)/(P50/1.6)+1/(Q50/1.37)) + DL50/((DL50+1)/(P50/1.6) + DL50/(Q50/1.37))</f>
        <v>0</v>
      </c>
      <c r="T50">
        <f>(DG50*DJ50)</f>
        <v>0</v>
      </c>
      <c r="U50">
        <f>(DZ50+(T50+2*0.95*5.67E-8*(((DZ50+$B$9)+273)^4-(DZ50+273)^4)-44100*I50)/(1.84*29.3*Q50+8*0.95*5.67E-8*(DZ50+273)^3))</f>
        <v>0</v>
      </c>
      <c r="V50">
        <f>($C$9*EA50+$D$9*EB50+$E$9*U50)</f>
        <v>0</v>
      </c>
      <c r="W50">
        <f>0.61365*exp(17.502*V50/(240.97+V50))</f>
        <v>0</v>
      </c>
      <c r="X50">
        <f>(Y50/Z50*100)</f>
        <v>0</v>
      </c>
      <c r="Y50">
        <f>DS50*(DX50+DY50)/1000</f>
        <v>0</v>
      </c>
      <c r="Z50">
        <f>0.61365*exp(17.502*DZ50/(240.97+DZ50))</f>
        <v>0</v>
      </c>
      <c r="AA50">
        <f>(W50-DS50*(DX50+DY50)/1000)</f>
        <v>0</v>
      </c>
      <c r="AB50">
        <f>(-I50*44100)</f>
        <v>0</v>
      </c>
      <c r="AC50">
        <f>2*29.3*Q50*0.92*(DZ50-V50)</f>
        <v>0</v>
      </c>
      <c r="AD50">
        <f>2*0.95*5.67E-8*(((DZ50+$B$9)+273)^4-(V50+273)^4)</f>
        <v>0</v>
      </c>
      <c r="AE50">
        <f>T50+AD50+AB50+AC50</f>
        <v>0</v>
      </c>
      <c r="AF50">
        <f>DW50*AT50*(DR50-DQ50*(1000-AT50*DT50)/(1000-AT50*DS50))/(100*DK50)</f>
        <v>0</v>
      </c>
      <c r="AG50">
        <f>1000*DW50*AT50*(DS50-DT50)/(100*DK50*(1000-AT50*DS50))</f>
        <v>0</v>
      </c>
      <c r="AH50">
        <f>(AI50 - AJ50 - DX50*1E3/(8.314*(DZ50+273.15)) * AL50/DW50 * AK50) * DW50/(100*DK50) * (1000 - DT50)/1000</f>
        <v>0</v>
      </c>
      <c r="AI50">
        <v>521.2983040023061</v>
      </c>
      <c r="AJ50">
        <v>504.1421151515151</v>
      </c>
      <c r="AK50">
        <v>3.2813839549092</v>
      </c>
      <c r="AL50">
        <v>65.94015128555453</v>
      </c>
      <c r="AM50">
        <f>(AO50 - AN50 + DX50*1E3/(8.314*(DZ50+273.15)) * AQ50/DW50 * AP50) * DW50/(100*DK50) * 1000/(1000 - AO50)</f>
        <v>0</v>
      </c>
      <c r="AN50">
        <v>27.53409564890287</v>
      </c>
      <c r="AO50">
        <v>28.28883272727272</v>
      </c>
      <c r="AP50">
        <v>0.0002411565817866016</v>
      </c>
      <c r="AQ50">
        <v>102.8695289206826</v>
      </c>
      <c r="AR50">
        <v>0</v>
      </c>
      <c r="AS50">
        <v>0</v>
      </c>
      <c r="AT50">
        <f>IF(AR50*$H$15&gt;=AV50,1.0,(AV50/(AV50-AR50*$H$15)))</f>
        <v>0</v>
      </c>
      <c r="AU50">
        <f>(AT50-1)*100</f>
        <v>0</v>
      </c>
      <c r="AV50">
        <f>MAX(0,($B$15+$C$15*EE50)/(1+$D$15*EE50)*DX50/(DZ50+273)*$E$15)</f>
        <v>0</v>
      </c>
      <c r="AW50" t="s">
        <v>429</v>
      </c>
      <c r="AX50" t="s">
        <v>429</v>
      </c>
      <c r="AY50">
        <v>0</v>
      </c>
      <c r="AZ50">
        <v>0</v>
      </c>
      <c r="BA50">
        <f>1-AY50/AZ50</f>
        <v>0</v>
      </c>
      <c r="BB50">
        <v>0</v>
      </c>
      <c r="BC50" t="s">
        <v>429</v>
      </c>
      <c r="BD50" t="s">
        <v>429</v>
      </c>
      <c r="BE50">
        <v>0</v>
      </c>
      <c r="BF50">
        <v>0</v>
      </c>
      <c r="BG50">
        <f>1-BE50/BF50</f>
        <v>0</v>
      </c>
      <c r="BH50">
        <v>0.5</v>
      </c>
      <c r="BI50">
        <f>DH50</f>
        <v>0</v>
      </c>
      <c r="BJ50">
        <f>K50</f>
        <v>0</v>
      </c>
      <c r="BK50">
        <f>BG50*BH50*BI50</f>
        <v>0</v>
      </c>
      <c r="BL50">
        <f>(BJ50-BB50)/BI50</f>
        <v>0</v>
      </c>
      <c r="BM50">
        <f>(AZ50-BF50)/BF50</f>
        <v>0</v>
      </c>
      <c r="BN50">
        <f>AY50/(BA50+AY50/BF50)</f>
        <v>0</v>
      </c>
      <c r="BO50" t="s">
        <v>429</v>
      </c>
      <c r="BP50">
        <v>0</v>
      </c>
      <c r="BQ50">
        <f>IF(BP50&lt;&gt;0, BP50, BN50)</f>
        <v>0</v>
      </c>
      <c r="BR50">
        <f>1-BQ50/BF50</f>
        <v>0</v>
      </c>
      <c r="BS50">
        <f>(BF50-BE50)/(BF50-BQ50)</f>
        <v>0</v>
      </c>
      <c r="BT50">
        <f>(AZ50-BF50)/(AZ50-BQ50)</f>
        <v>0</v>
      </c>
      <c r="BU50">
        <f>(BF50-BE50)/(BF50-AY50)</f>
        <v>0</v>
      </c>
      <c r="BV50">
        <f>(AZ50-BF50)/(AZ50-AY50)</f>
        <v>0</v>
      </c>
      <c r="BW50">
        <f>(BS50*BQ50/BE50)</f>
        <v>0</v>
      </c>
      <c r="BX50">
        <f>(1-BW50)</f>
        <v>0</v>
      </c>
      <c r="DG50">
        <f>$B$13*EF50+$C$13*EG50+$F$13*ER50*(1-EU50)</f>
        <v>0</v>
      </c>
      <c r="DH50">
        <f>DG50*DI50</f>
        <v>0</v>
      </c>
      <c r="DI50">
        <f>($B$13*$D$11+$C$13*$D$11+$F$13*((FE50+EW50)/MAX(FE50+EW50+FF50, 0.1)*$I$11+FF50/MAX(FE50+EW50+FF50, 0.1)*$J$11))/($B$13+$C$13+$F$13)</f>
        <v>0</v>
      </c>
      <c r="DJ50">
        <f>($B$13*$K$11+$C$13*$K$11+$F$13*((FE50+EW50)/MAX(FE50+EW50+FF50, 0.1)*$P$11+FF50/MAX(FE50+EW50+FF50, 0.1)*$Q$11))/($B$13+$C$13+$F$13)</f>
        <v>0</v>
      </c>
      <c r="DK50">
        <v>1.1</v>
      </c>
      <c r="DL50">
        <v>0.5</v>
      </c>
      <c r="DM50" t="s">
        <v>430</v>
      </c>
      <c r="DN50">
        <v>2</v>
      </c>
      <c r="DO50" t="b">
        <v>1</v>
      </c>
      <c r="DP50">
        <v>1694358748.5</v>
      </c>
      <c r="DQ50">
        <v>467.8780370370371</v>
      </c>
      <c r="DR50">
        <v>491.7811851851852</v>
      </c>
      <c r="DS50">
        <v>28.28718148148149</v>
      </c>
      <c r="DT50">
        <v>27.5044962962963</v>
      </c>
      <c r="DU50">
        <v>494.7163333333334</v>
      </c>
      <c r="DV50">
        <v>32.28340740740741</v>
      </c>
      <c r="DW50">
        <v>500.0104074074075</v>
      </c>
      <c r="DX50">
        <v>84.56660370370368</v>
      </c>
      <c r="DY50">
        <v>0.09992740740740741</v>
      </c>
      <c r="DZ50">
        <v>32.02653703703704</v>
      </c>
      <c r="EA50">
        <v>33.35222222222222</v>
      </c>
      <c r="EB50">
        <v>999.9000000000001</v>
      </c>
      <c r="EC50">
        <v>0</v>
      </c>
      <c r="ED50">
        <v>0</v>
      </c>
      <c r="EE50">
        <v>9993.860000000001</v>
      </c>
      <c r="EF50">
        <v>0</v>
      </c>
      <c r="EG50">
        <v>1250.18962962963</v>
      </c>
      <c r="EH50">
        <v>-23.90317407407408</v>
      </c>
      <c r="EI50">
        <v>481.4981851851852</v>
      </c>
      <c r="EJ50">
        <v>505.6901851851852</v>
      </c>
      <c r="EK50">
        <v>0.7826995185185187</v>
      </c>
      <c r="EL50">
        <v>491.7811851851852</v>
      </c>
      <c r="EM50">
        <v>27.5044962962963</v>
      </c>
      <c r="EN50">
        <v>2.392150740740741</v>
      </c>
      <c r="EO50">
        <v>2.325960740740741</v>
      </c>
      <c r="EP50">
        <v>20.31073703703704</v>
      </c>
      <c r="EQ50">
        <v>19.85731851851852</v>
      </c>
      <c r="ER50">
        <v>1999.994074074074</v>
      </c>
      <c r="ES50">
        <v>0.9799932222222222</v>
      </c>
      <c r="ET50">
        <v>0.02000716296296296</v>
      </c>
      <c r="EU50">
        <v>0</v>
      </c>
      <c r="EV50">
        <v>38.05397407407408</v>
      </c>
      <c r="EW50">
        <v>5.00078</v>
      </c>
      <c r="EX50">
        <v>3037.083333333333</v>
      </c>
      <c r="EY50">
        <v>16379.55185185185</v>
      </c>
      <c r="EZ50">
        <v>51.05533333333333</v>
      </c>
      <c r="FA50">
        <v>52.02525925925925</v>
      </c>
      <c r="FB50">
        <v>51.30066666666666</v>
      </c>
      <c r="FC50">
        <v>51.36314814814814</v>
      </c>
      <c r="FD50">
        <v>51.5437037037037</v>
      </c>
      <c r="FE50">
        <v>1955.084074074074</v>
      </c>
      <c r="FF50">
        <v>39.91</v>
      </c>
      <c r="FG50">
        <v>0</v>
      </c>
      <c r="FH50">
        <v>1694358755.6</v>
      </c>
      <c r="FI50">
        <v>0</v>
      </c>
      <c r="FJ50">
        <v>38.02316923076923</v>
      </c>
      <c r="FK50">
        <v>1.324047858471929</v>
      </c>
      <c r="FL50">
        <v>508.0222220081997</v>
      </c>
      <c r="FM50">
        <v>3035.552692307692</v>
      </c>
      <c r="FN50">
        <v>15</v>
      </c>
      <c r="FO50">
        <v>1694356869.6</v>
      </c>
      <c r="FP50" t="s">
        <v>431</v>
      </c>
      <c r="FQ50">
        <v>1694356869.6</v>
      </c>
      <c r="FR50">
        <v>1694356865.6</v>
      </c>
      <c r="FS50">
        <v>1</v>
      </c>
      <c r="FT50">
        <v>-0.3</v>
      </c>
      <c r="FU50">
        <v>-0.068</v>
      </c>
      <c r="FV50">
        <v>-25.922</v>
      </c>
      <c r="FW50">
        <v>-3.813</v>
      </c>
      <c r="FX50">
        <v>420</v>
      </c>
      <c r="FY50">
        <v>23</v>
      </c>
      <c r="FZ50">
        <v>0.43</v>
      </c>
      <c r="GA50">
        <v>0.2</v>
      </c>
      <c r="GB50">
        <v>-22.78649756097561</v>
      </c>
      <c r="GC50">
        <v>-15.53168780487803</v>
      </c>
      <c r="GD50">
        <v>1.702094032180448</v>
      </c>
      <c r="GE50">
        <v>0</v>
      </c>
      <c r="GF50">
        <v>0.8279369756097561</v>
      </c>
      <c r="GG50">
        <v>-0.6484087735191619</v>
      </c>
      <c r="GH50">
        <v>0.06741009323191884</v>
      </c>
      <c r="GI50">
        <v>0</v>
      </c>
      <c r="GJ50">
        <v>0</v>
      </c>
      <c r="GK50">
        <v>2</v>
      </c>
      <c r="GL50" t="s">
        <v>495</v>
      </c>
      <c r="GM50">
        <v>3.10643</v>
      </c>
      <c r="GN50">
        <v>2.75806</v>
      </c>
      <c r="GO50">
        <v>0.0932962</v>
      </c>
      <c r="GP50">
        <v>0.09302299999999999</v>
      </c>
      <c r="GQ50">
        <v>0.121321</v>
      </c>
      <c r="GR50">
        <v>0.109132</v>
      </c>
      <c r="GS50">
        <v>22831.8</v>
      </c>
      <c r="GT50">
        <v>21507.1</v>
      </c>
      <c r="GU50">
        <v>25765.5</v>
      </c>
      <c r="GV50">
        <v>24086.9</v>
      </c>
      <c r="GW50">
        <v>36411.6</v>
      </c>
      <c r="GX50">
        <v>31454</v>
      </c>
      <c r="GY50">
        <v>45096.9</v>
      </c>
      <c r="GZ50">
        <v>38182.7</v>
      </c>
      <c r="HA50">
        <v>1.74775</v>
      </c>
      <c r="HB50">
        <v>1.57035</v>
      </c>
      <c r="HC50">
        <v>-0.09951</v>
      </c>
      <c r="HD50">
        <v>0</v>
      </c>
      <c r="HE50">
        <v>34.9357</v>
      </c>
      <c r="HF50">
        <v>999.9</v>
      </c>
      <c r="HG50">
        <v>42.2</v>
      </c>
      <c r="HH50">
        <v>38.7</v>
      </c>
      <c r="HI50">
        <v>34.5069</v>
      </c>
      <c r="HJ50">
        <v>61.3067</v>
      </c>
      <c r="HK50">
        <v>24.5913</v>
      </c>
      <c r="HL50">
        <v>1</v>
      </c>
      <c r="HM50">
        <v>1.47613</v>
      </c>
      <c r="HN50">
        <v>9.28105</v>
      </c>
      <c r="HO50">
        <v>20.0578</v>
      </c>
      <c r="HP50">
        <v>5.20576</v>
      </c>
      <c r="HQ50">
        <v>11.992</v>
      </c>
      <c r="HR50">
        <v>4.96045</v>
      </c>
      <c r="HS50">
        <v>3.27415</v>
      </c>
      <c r="HT50">
        <v>9999</v>
      </c>
      <c r="HU50">
        <v>9999</v>
      </c>
      <c r="HV50">
        <v>9999</v>
      </c>
      <c r="HW50">
        <v>154.8</v>
      </c>
      <c r="HX50">
        <v>1.86386</v>
      </c>
      <c r="HY50">
        <v>1.86005</v>
      </c>
      <c r="HZ50">
        <v>1.8584</v>
      </c>
      <c r="IA50">
        <v>1.85974</v>
      </c>
      <c r="IB50">
        <v>1.85974</v>
      </c>
      <c r="IC50">
        <v>1.85835</v>
      </c>
      <c r="ID50">
        <v>1.85745</v>
      </c>
      <c r="IE50">
        <v>1.85229</v>
      </c>
      <c r="IF50">
        <v>0</v>
      </c>
      <c r="IG50">
        <v>0</v>
      </c>
      <c r="IH50">
        <v>0</v>
      </c>
      <c r="II50">
        <v>0</v>
      </c>
      <c r="IJ50" t="s">
        <v>433</v>
      </c>
      <c r="IK50" t="s">
        <v>434</v>
      </c>
      <c r="IL50" t="s">
        <v>435</v>
      </c>
      <c r="IM50" t="s">
        <v>435</v>
      </c>
      <c r="IN50" t="s">
        <v>435</v>
      </c>
      <c r="IO50" t="s">
        <v>435</v>
      </c>
      <c r="IP50">
        <v>0</v>
      </c>
      <c r="IQ50">
        <v>100</v>
      </c>
      <c r="IR50">
        <v>100</v>
      </c>
      <c r="IS50">
        <v>-27.282</v>
      </c>
      <c r="IT50">
        <v>-3.9963</v>
      </c>
      <c r="IU50">
        <v>-16.20539750299507</v>
      </c>
      <c r="IV50">
        <v>-0.02477319321892663</v>
      </c>
      <c r="IW50">
        <v>7.220195862635366E-06</v>
      </c>
      <c r="IX50">
        <v>-1.200035831751892E-09</v>
      </c>
      <c r="IY50">
        <v>-1.687842308663072</v>
      </c>
      <c r="IZ50">
        <v>-0.1467083373758089</v>
      </c>
      <c r="JA50">
        <v>0.003522864546959643</v>
      </c>
      <c r="JB50">
        <v>-3.696506598922489E-05</v>
      </c>
      <c r="JC50">
        <v>4</v>
      </c>
      <c r="JD50">
        <v>1987</v>
      </c>
      <c r="JE50">
        <v>1</v>
      </c>
      <c r="JF50">
        <v>38</v>
      </c>
      <c r="JG50">
        <v>31.4</v>
      </c>
      <c r="JH50">
        <v>31.5</v>
      </c>
      <c r="JI50">
        <v>1.4563</v>
      </c>
      <c r="JJ50">
        <v>2.68555</v>
      </c>
      <c r="JK50">
        <v>1.49658</v>
      </c>
      <c r="JL50">
        <v>2.39258</v>
      </c>
      <c r="JM50">
        <v>1.54907</v>
      </c>
      <c r="JN50">
        <v>2.44263</v>
      </c>
      <c r="JO50">
        <v>41.8749</v>
      </c>
      <c r="JP50">
        <v>15.6205</v>
      </c>
      <c r="JQ50">
        <v>18</v>
      </c>
      <c r="JR50">
        <v>504.09</v>
      </c>
      <c r="JS50">
        <v>399.066</v>
      </c>
      <c r="JT50">
        <v>25.5516</v>
      </c>
      <c r="JU50">
        <v>43.7361</v>
      </c>
      <c r="JV50">
        <v>29.9998</v>
      </c>
      <c r="JW50">
        <v>43.2446</v>
      </c>
      <c r="JX50">
        <v>43.0197</v>
      </c>
      <c r="JY50">
        <v>29.2452</v>
      </c>
      <c r="JZ50">
        <v>6.07797</v>
      </c>
      <c r="KA50">
        <v>44.9301</v>
      </c>
      <c r="KB50">
        <v>20.8376</v>
      </c>
      <c r="KC50">
        <v>540.3339999999999</v>
      </c>
      <c r="KD50">
        <v>27.605</v>
      </c>
      <c r="KE50">
        <v>98.51739999999999</v>
      </c>
      <c r="KF50">
        <v>92.0128</v>
      </c>
    </row>
    <row r="51" spans="1:292">
      <c r="A51">
        <v>33</v>
      </c>
      <c r="B51">
        <v>1694358761</v>
      </c>
      <c r="C51">
        <v>252</v>
      </c>
      <c r="D51" t="s">
        <v>500</v>
      </c>
      <c r="E51" t="s">
        <v>501</v>
      </c>
      <c r="F51">
        <v>5</v>
      </c>
      <c r="G51" t="s">
        <v>428</v>
      </c>
      <c r="H51">
        <v>1694358753.214286</v>
      </c>
      <c r="I51">
        <f>(J51)/1000</f>
        <v>0</v>
      </c>
      <c r="J51">
        <f>IF(DO51, AM51, AG51)</f>
        <v>0</v>
      </c>
      <c r="K51">
        <f>IF(DO51, AH51, AF51)</f>
        <v>0</v>
      </c>
      <c r="L51">
        <f>DQ51 - IF(AT51&gt;1, K51*DK51*100.0/(AV51*EE51), 0)</f>
        <v>0</v>
      </c>
      <c r="M51">
        <f>((S51-I51/2)*L51-K51)/(S51+I51/2)</f>
        <v>0</v>
      </c>
      <c r="N51">
        <f>M51*(DX51+DY51)/1000.0</f>
        <v>0</v>
      </c>
      <c r="O51">
        <f>(DQ51 - IF(AT51&gt;1, K51*DK51*100.0/(AV51*EE51), 0))*(DX51+DY51)/1000.0</f>
        <v>0</v>
      </c>
      <c r="P51">
        <f>2.0/((1/R51-1/Q51)+SIGN(R51)*SQRT((1/R51-1/Q51)*(1/R51-1/Q51) + 4*DL51/((DL51+1)*(DL51+1))*(2*1/R51*1/Q51-1/Q51*1/Q51)))</f>
        <v>0</v>
      </c>
      <c r="Q51">
        <f>IF(LEFT(DM51,1)&lt;&gt;"0",IF(LEFT(DM51,1)="1",3.0,DN51),$D$5+$E$5*(EE51*DX51/($K$5*1000))+$F$5*(EE51*DX51/($K$5*1000))*MAX(MIN(DK51,$J$5),$I$5)*MAX(MIN(DK51,$J$5),$I$5)+$G$5*MAX(MIN(DK51,$J$5),$I$5)*(EE51*DX51/($K$5*1000))+$H$5*(EE51*DX51/($K$5*1000))*(EE51*DX51/($K$5*1000)))</f>
        <v>0</v>
      </c>
      <c r="R51">
        <f>I51*(1000-(1000*0.61365*exp(17.502*V51/(240.97+V51))/(DX51+DY51)+DS51)/2)/(1000*0.61365*exp(17.502*V51/(240.97+V51))/(DX51+DY51)-DS51)</f>
        <v>0</v>
      </c>
      <c r="S51">
        <f>1/((DL51+1)/(P51/1.6)+1/(Q51/1.37)) + DL51/((DL51+1)/(P51/1.6) + DL51/(Q51/1.37))</f>
        <v>0</v>
      </c>
      <c r="T51">
        <f>(DG51*DJ51)</f>
        <v>0</v>
      </c>
      <c r="U51">
        <f>(DZ51+(T51+2*0.95*5.67E-8*(((DZ51+$B$9)+273)^4-(DZ51+273)^4)-44100*I51)/(1.84*29.3*Q51+8*0.95*5.67E-8*(DZ51+273)^3))</f>
        <v>0</v>
      </c>
      <c r="V51">
        <f>($C$9*EA51+$D$9*EB51+$E$9*U51)</f>
        <v>0</v>
      </c>
      <c r="W51">
        <f>0.61365*exp(17.502*V51/(240.97+V51))</f>
        <v>0</v>
      </c>
      <c r="X51">
        <f>(Y51/Z51*100)</f>
        <v>0</v>
      </c>
      <c r="Y51">
        <f>DS51*(DX51+DY51)/1000</f>
        <v>0</v>
      </c>
      <c r="Z51">
        <f>0.61365*exp(17.502*DZ51/(240.97+DZ51))</f>
        <v>0</v>
      </c>
      <c r="AA51">
        <f>(W51-DS51*(DX51+DY51)/1000)</f>
        <v>0</v>
      </c>
      <c r="AB51">
        <f>(-I51*44100)</f>
        <v>0</v>
      </c>
      <c r="AC51">
        <f>2*29.3*Q51*0.92*(DZ51-V51)</f>
        <v>0</v>
      </c>
      <c r="AD51">
        <f>2*0.95*5.67E-8*(((DZ51+$B$9)+273)^4-(V51+273)^4)</f>
        <v>0</v>
      </c>
      <c r="AE51">
        <f>T51+AD51+AB51+AC51</f>
        <v>0</v>
      </c>
      <c r="AF51">
        <f>DW51*AT51*(DR51-DQ51*(1000-AT51*DT51)/(1000-AT51*DS51))/(100*DK51)</f>
        <v>0</v>
      </c>
      <c r="AG51">
        <f>1000*DW51*AT51*(DS51-DT51)/(100*DK51*(1000-AT51*DS51))</f>
        <v>0</v>
      </c>
      <c r="AH51">
        <f>(AI51 - AJ51 - DX51*1E3/(8.314*(DZ51+273.15)) * AL51/DW51 * AK51) * DW51/(100*DK51) * (1000 - DT51)/1000</f>
        <v>0</v>
      </c>
      <c r="AI51">
        <v>538.5871147740766</v>
      </c>
      <c r="AJ51">
        <v>520.9057333333332</v>
      </c>
      <c r="AK51">
        <v>3.369426184190864</v>
      </c>
      <c r="AL51">
        <v>65.94015128555453</v>
      </c>
      <c r="AM51">
        <f>(AO51 - AN51 + DX51*1E3/(8.314*(DZ51+273.15)) * AQ51/DW51 * AP51) * DW51/(100*DK51) * 1000/(1000 - AO51)</f>
        <v>0</v>
      </c>
      <c r="AN51">
        <v>27.52117024326177</v>
      </c>
      <c r="AO51">
        <v>28.28246666666665</v>
      </c>
      <c r="AP51">
        <v>-0.0001238802682403007</v>
      </c>
      <c r="AQ51">
        <v>102.8695289206826</v>
      </c>
      <c r="AR51">
        <v>0</v>
      </c>
      <c r="AS51">
        <v>0</v>
      </c>
      <c r="AT51">
        <f>IF(AR51*$H$15&gt;=AV51,1.0,(AV51/(AV51-AR51*$H$15)))</f>
        <v>0</v>
      </c>
      <c r="AU51">
        <f>(AT51-1)*100</f>
        <v>0</v>
      </c>
      <c r="AV51">
        <f>MAX(0,($B$15+$C$15*EE51)/(1+$D$15*EE51)*DX51/(DZ51+273)*$E$15)</f>
        <v>0</v>
      </c>
      <c r="AW51" t="s">
        <v>429</v>
      </c>
      <c r="AX51" t="s">
        <v>429</v>
      </c>
      <c r="AY51">
        <v>0</v>
      </c>
      <c r="AZ51">
        <v>0</v>
      </c>
      <c r="BA51">
        <f>1-AY51/AZ51</f>
        <v>0</v>
      </c>
      <c r="BB51">
        <v>0</v>
      </c>
      <c r="BC51" t="s">
        <v>429</v>
      </c>
      <c r="BD51" t="s">
        <v>429</v>
      </c>
      <c r="BE51">
        <v>0</v>
      </c>
      <c r="BF51">
        <v>0</v>
      </c>
      <c r="BG51">
        <f>1-BE51/BF51</f>
        <v>0</v>
      </c>
      <c r="BH51">
        <v>0.5</v>
      </c>
      <c r="BI51">
        <f>DH51</f>
        <v>0</v>
      </c>
      <c r="BJ51">
        <f>K51</f>
        <v>0</v>
      </c>
      <c r="BK51">
        <f>BG51*BH51*BI51</f>
        <v>0</v>
      </c>
      <c r="BL51">
        <f>(BJ51-BB51)/BI51</f>
        <v>0</v>
      </c>
      <c r="BM51">
        <f>(AZ51-BF51)/BF51</f>
        <v>0</v>
      </c>
      <c r="BN51">
        <f>AY51/(BA51+AY51/BF51)</f>
        <v>0</v>
      </c>
      <c r="BO51" t="s">
        <v>429</v>
      </c>
      <c r="BP51">
        <v>0</v>
      </c>
      <c r="BQ51">
        <f>IF(BP51&lt;&gt;0, BP51, BN51)</f>
        <v>0</v>
      </c>
      <c r="BR51">
        <f>1-BQ51/BF51</f>
        <v>0</v>
      </c>
      <c r="BS51">
        <f>(BF51-BE51)/(BF51-BQ51)</f>
        <v>0</v>
      </c>
      <c r="BT51">
        <f>(AZ51-BF51)/(AZ51-BQ51)</f>
        <v>0</v>
      </c>
      <c r="BU51">
        <f>(BF51-BE51)/(BF51-AY51)</f>
        <v>0</v>
      </c>
      <c r="BV51">
        <f>(AZ51-BF51)/(AZ51-AY51)</f>
        <v>0</v>
      </c>
      <c r="BW51">
        <f>(BS51*BQ51/BE51)</f>
        <v>0</v>
      </c>
      <c r="BX51">
        <f>(1-BW51)</f>
        <v>0</v>
      </c>
      <c r="DG51">
        <f>$B$13*EF51+$C$13*EG51+$F$13*ER51*(1-EU51)</f>
        <v>0</v>
      </c>
      <c r="DH51">
        <f>DG51*DI51</f>
        <v>0</v>
      </c>
      <c r="DI51">
        <f>($B$13*$D$11+$C$13*$D$11+$F$13*((FE51+EW51)/MAX(FE51+EW51+FF51, 0.1)*$I$11+FF51/MAX(FE51+EW51+FF51, 0.1)*$J$11))/($B$13+$C$13+$F$13)</f>
        <v>0</v>
      </c>
      <c r="DJ51">
        <f>($B$13*$K$11+$C$13*$K$11+$F$13*((FE51+EW51)/MAX(FE51+EW51+FF51, 0.1)*$P$11+FF51/MAX(FE51+EW51+FF51, 0.1)*$Q$11))/($B$13+$C$13+$F$13)</f>
        <v>0</v>
      </c>
      <c r="DK51">
        <v>1.1</v>
      </c>
      <c r="DL51">
        <v>0.5</v>
      </c>
      <c r="DM51" t="s">
        <v>430</v>
      </c>
      <c r="DN51">
        <v>2</v>
      </c>
      <c r="DO51" t="b">
        <v>1</v>
      </c>
      <c r="DP51">
        <v>1694358753.214286</v>
      </c>
      <c r="DQ51">
        <v>482.7310714285714</v>
      </c>
      <c r="DR51">
        <v>507.1701428571428</v>
      </c>
      <c r="DS51">
        <v>28.28605357142857</v>
      </c>
      <c r="DT51">
        <v>27.51657142857142</v>
      </c>
      <c r="DU51">
        <v>509.8480714285715</v>
      </c>
      <c r="DV51">
        <v>32.28224285714285</v>
      </c>
      <c r="DW51">
        <v>500.0325714285714</v>
      </c>
      <c r="DX51">
        <v>84.56658214285714</v>
      </c>
      <c r="DY51">
        <v>0.1000749357142857</v>
      </c>
      <c r="DZ51">
        <v>32.01800357142857</v>
      </c>
      <c r="EA51">
        <v>33.34512857142857</v>
      </c>
      <c r="EB51">
        <v>999.9000000000002</v>
      </c>
      <c r="EC51">
        <v>0</v>
      </c>
      <c r="ED51">
        <v>0</v>
      </c>
      <c r="EE51">
        <v>9992.807499999999</v>
      </c>
      <c r="EF51">
        <v>0</v>
      </c>
      <c r="EG51">
        <v>1279.208928571429</v>
      </c>
      <c r="EH51">
        <v>-24.43905</v>
      </c>
      <c r="EI51">
        <v>496.7830714285714</v>
      </c>
      <c r="EJ51">
        <v>521.5205714285714</v>
      </c>
      <c r="EK51">
        <v>0.7694905714285714</v>
      </c>
      <c r="EL51">
        <v>507.1701428571428</v>
      </c>
      <c r="EM51">
        <v>27.51657142857142</v>
      </c>
      <c r="EN51">
        <v>2.392055</v>
      </c>
      <c r="EO51">
        <v>2.326981428571428</v>
      </c>
      <c r="EP51">
        <v>20.31008571428572</v>
      </c>
      <c r="EQ51">
        <v>19.8644</v>
      </c>
      <c r="ER51">
        <v>1999.999285714286</v>
      </c>
      <c r="ES51">
        <v>0.9799931785714284</v>
      </c>
      <c r="ET51">
        <v>0.02000721428571428</v>
      </c>
      <c r="EU51">
        <v>0</v>
      </c>
      <c r="EV51">
        <v>38.10922142857144</v>
      </c>
      <c r="EW51">
        <v>5.00078</v>
      </c>
      <c r="EX51">
        <v>3088.832142857143</v>
      </c>
      <c r="EY51">
        <v>16379.59285714286</v>
      </c>
      <c r="EZ51">
        <v>51.05553571428571</v>
      </c>
      <c r="FA51">
        <v>52.01771428571428</v>
      </c>
      <c r="FB51">
        <v>51.27875</v>
      </c>
      <c r="FC51">
        <v>51.35907142857143</v>
      </c>
      <c r="FD51">
        <v>51.53546428571428</v>
      </c>
      <c r="FE51">
        <v>1955.089285714286</v>
      </c>
      <c r="FF51">
        <v>39.91</v>
      </c>
      <c r="FG51">
        <v>0</v>
      </c>
      <c r="FH51">
        <v>1694358761</v>
      </c>
      <c r="FI51">
        <v>0</v>
      </c>
      <c r="FJ51">
        <v>38.119476</v>
      </c>
      <c r="FK51">
        <v>0.6848692430817045</v>
      </c>
      <c r="FL51">
        <v>712.0830758673567</v>
      </c>
      <c r="FM51">
        <v>3096.2816</v>
      </c>
      <c r="FN51">
        <v>15</v>
      </c>
      <c r="FO51">
        <v>1694356869.6</v>
      </c>
      <c r="FP51" t="s">
        <v>431</v>
      </c>
      <c r="FQ51">
        <v>1694356869.6</v>
      </c>
      <c r="FR51">
        <v>1694356865.6</v>
      </c>
      <c r="FS51">
        <v>1</v>
      </c>
      <c r="FT51">
        <v>-0.3</v>
      </c>
      <c r="FU51">
        <v>-0.068</v>
      </c>
      <c r="FV51">
        <v>-25.922</v>
      </c>
      <c r="FW51">
        <v>-3.813</v>
      </c>
      <c r="FX51">
        <v>420</v>
      </c>
      <c r="FY51">
        <v>23</v>
      </c>
      <c r="FZ51">
        <v>0.43</v>
      </c>
      <c r="GA51">
        <v>0.2</v>
      </c>
      <c r="GB51">
        <v>-24.12742195121951</v>
      </c>
      <c r="GC51">
        <v>-7.192816724738693</v>
      </c>
      <c r="GD51">
        <v>0.7218428724071275</v>
      </c>
      <c r="GE51">
        <v>0</v>
      </c>
      <c r="GF51">
        <v>0.7814982195121951</v>
      </c>
      <c r="GG51">
        <v>-0.2197828432055732</v>
      </c>
      <c r="GH51">
        <v>0.02603368037427408</v>
      </c>
      <c r="GI51">
        <v>1</v>
      </c>
      <c r="GJ51">
        <v>1</v>
      </c>
      <c r="GK51">
        <v>2</v>
      </c>
      <c r="GL51" t="s">
        <v>432</v>
      </c>
      <c r="GM51">
        <v>3.10653</v>
      </c>
      <c r="GN51">
        <v>2.758</v>
      </c>
      <c r="GO51">
        <v>0.095469</v>
      </c>
      <c r="GP51">
        <v>0.0952023</v>
      </c>
      <c r="GQ51">
        <v>0.1213</v>
      </c>
      <c r="GR51">
        <v>0.109084</v>
      </c>
      <c r="GS51">
        <v>22777.4</v>
      </c>
      <c r="GT51">
        <v>21455.6</v>
      </c>
      <c r="GU51">
        <v>25765.7</v>
      </c>
      <c r="GV51">
        <v>24087.1</v>
      </c>
      <c r="GW51">
        <v>36412.9</v>
      </c>
      <c r="GX51">
        <v>31456</v>
      </c>
      <c r="GY51">
        <v>45097.2</v>
      </c>
      <c r="GZ51">
        <v>38182.9</v>
      </c>
      <c r="HA51">
        <v>1.74813</v>
      </c>
      <c r="HB51">
        <v>1.5701</v>
      </c>
      <c r="HC51">
        <v>-0.0984222</v>
      </c>
      <c r="HD51">
        <v>0</v>
      </c>
      <c r="HE51">
        <v>34.92</v>
      </c>
      <c r="HF51">
        <v>999.9</v>
      </c>
      <c r="HG51">
        <v>42.2</v>
      </c>
      <c r="HH51">
        <v>38.7</v>
      </c>
      <c r="HI51">
        <v>34.5018</v>
      </c>
      <c r="HJ51">
        <v>61.4067</v>
      </c>
      <c r="HK51">
        <v>24.6074</v>
      </c>
      <c r="HL51">
        <v>1</v>
      </c>
      <c r="HM51">
        <v>1.47566</v>
      </c>
      <c r="HN51">
        <v>9.28105</v>
      </c>
      <c r="HO51">
        <v>20.058</v>
      </c>
      <c r="HP51">
        <v>5.20606</v>
      </c>
      <c r="HQ51">
        <v>11.992</v>
      </c>
      <c r="HR51">
        <v>4.9605</v>
      </c>
      <c r="HS51">
        <v>3.27415</v>
      </c>
      <c r="HT51">
        <v>9999</v>
      </c>
      <c r="HU51">
        <v>9999</v>
      </c>
      <c r="HV51">
        <v>9999</v>
      </c>
      <c r="HW51">
        <v>154.8</v>
      </c>
      <c r="HX51">
        <v>1.86386</v>
      </c>
      <c r="HY51">
        <v>1.86005</v>
      </c>
      <c r="HZ51">
        <v>1.85838</v>
      </c>
      <c r="IA51">
        <v>1.85974</v>
      </c>
      <c r="IB51">
        <v>1.85974</v>
      </c>
      <c r="IC51">
        <v>1.85834</v>
      </c>
      <c r="ID51">
        <v>1.85745</v>
      </c>
      <c r="IE51">
        <v>1.85227</v>
      </c>
      <c r="IF51">
        <v>0</v>
      </c>
      <c r="IG51">
        <v>0</v>
      </c>
      <c r="IH51">
        <v>0</v>
      </c>
      <c r="II51">
        <v>0</v>
      </c>
      <c r="IJ51" t="s">
        <v>433</v>
      </c>
      <c r="IK51" t="s">
        <v>434</v>
      </c>
      <c r="IL51" t="s">
        <v>435</v>
      </c>
      <c r="IM51" t="s">
        <v>435</v>
      </c>
      <c r="IN51" t="s">
        <v>435</v>
      </c>
      <c r="IO51" t="s">
        <v>435</v>
      </c>
      <c r="IP51">
        <v>0</v>
      </c>
      <c r="IQ51">
        <v>100</v>
      </c>
      <c r="IR51">
        <v>100</v>
      </c>
      <c r="IS51">
        <v>-27.584</v>
      </c>
      <c r="IT51">
        <v>-3.996</v>
      </c>
      <c r="IU51">
        <v>-16.20539750299507</v>
      </c>
      <c r="IV51">
        <v>-0.02477319321892663</v>
      </c>
      <c r="IW51">
        <v>7.220195862635366E-06</v>
      </c>
      <c r="IX51">
        <v>-1.200035831751892E-09</v>
      </c>
      <c r="IY51">
        <v>-1.687842308663072</v>
      </c>
      <c r="IZ51">
        <v>-0.1467083373758089</v>
      </c>
      <c r="JA51">
        <v>0.003522864546959643</v>
      </c>
      <c r="JB51">
        <v>-3.696506598922489E-05</v>
      </c>
      <c r="JC51">
        <v>4</v>
      </c>
      <c r="JD51">
        <v>1987</v>
      </c>
      <c r="JE51">
        <v>1</v>
      </c>
      <c r="JF51">
        <v>38</v>
      </c>
      <c r="JG51">
        <v>31.5</v>
      </c>
      <c r="JH51">
        <v>31.6</v>
      </c>
      <c r="JI51">
        <v>1.48926</v>
      </c>
      <c r="JJ51">
        <v>2.69043</v>
      </c>
      <c r="JK51">
        <v>1.49658</v>
      </c>
      <c r="JL51">
        <v>2.39258</v>
      </c>
      <c r="JM51">
        <v>1.54907</v>
      </c>
      <c r="JN51">
        <v>2.39868</v>
      </c>
      <c r="JO51">
        <v>41.8486</v>
      </c>
      <c r="JP51">
        <v>15.6118</v>
      </c>
      <c r="JQ51">
        <v>18</v>
      </c>
      <c r="JR51">
        <v>504.356</v>
      </c>
      <c r="JS51">
        <v>398.936</v>
      </c>
      <c r="JT51">
        <v>25.5377</v>
      </c>
      <c r="JU51">
        <v>43.735</v>
      </c>
      <c r="JV51">
        <v>29.9998</v>
      </c>
      <c r="JW51">
        <v>43.2479</v>
      </c>
      <c r="JX51">
        <v>43.024</v>
      </c>
      <c r="JY51">
        <v>29.9244</v>
      </c>
      <c r="JZ51">
        <v>5.80185</v>
      </c>
      <c r="KA51">
        <v>44.9301</v>
      </c>
      <c r="KB51">
        <v>20.8123</v>
      </c>
      <c r="KC51">
        <v>560.37</v>
      </c>
      <c r="KD51">
        <v>27.605</v>
      </c>
      <c r="KE51">
        <v>98.51819999999999</v>
      </c>
      <c r="KF51">
        <v>92.0132</v>
      </c>
    </row>
    <row r="52" spans="1:292">
      <c r="A52">
        <v>34</v>
      </c>
      <c r="B52">
        <v>1694358766</v>
      </c>
      <c r="C52">
        <v>257</v>
      </c>
      <c r="D52" t="s">
        <v>502</v>
      </c>
      <c r="E52" t="s">
        <v>503</v>
      </c>
      <c r="F52">
        <v>5</v>
      </c>
      <c r="G52" t="s">
        <v>428</v>
      </c>
      <c r="H52">
        <v>1694358758.5</v>
      </c>
      <c r="I52">
        <f>(J52)/1000</f>
        <v>0</v>
      </c>
      <c r="J52">
        <f>IF(DO52, AM52, AG52)</f>
        <v>0</v>
      </c>
      <c r="K52">
        <f>IF(DO52, AH52, AF52)</f>
        <v>0</v>
      </c>
      <c r="L52">
        <f>DQ52 - IF(AT52&gt;1, K52*DK52*100.0/(AV52*EE52), 0)</f>
        <v>0</v>
      </c>
      <c r="M52">
        <f>((S52-I52/2)*L52-K52)/(S52+I52/2)</f>
        <v>0</v>
      </c>
      <c r="N52">
        <f>M52*(DX52+DY52)/1000.0</f>
        <v>0</v>
      </c>
      <c r="O52">
        <f>(DQ52 - IF(AT52&gt;1, K52*DK52*100.0/(AV52*EE52), 0))*(DX52+DY52)/1000.0</f>
        <v>0</v>
      </c>
      <c r="P52">
        <f>2.0/((1/R52-1/Q52)+SIGN(R52)*SQRT((1/R52-1/Q52)*(1/R52-1/Q52) + 4*DL52/((DL52+1)*(DL52+1))*(2*1/R52*1/Q52-1/Q52*1/Q52)))</f>
        <v>0</v>
      </c>
      <c r="Q52">
        <f>IF(LEFT(DM52,1)&lt;&gt;"0",IF(LEFT(DM52,1)="1",3.0,DN52),$D$5+$E$5*(EE52*DX52/($K$5*1000))+$F$5*(EE52*DX52/($K$5*1000))*MAX(MIN(DK52,$J$5),$I$5)*MAX(MIN(DK52,$J$5),$I$5)+$G$5*MAX(MIN(DK52,$J$5),$I$5)*(EE52*DX52/($K$5*1000))+$H$5*(EE52*DX52/($K$5*1000))*(EE52*DX52/($K$5*1000)))</f>
        <v>0</v>
      </c>
      <c r="R52">
        <f>I52*(1000-(1000*0.61365*exp(17.502*V52/(240.97+V52))/(DX52+DY52)+DS52)/2)/(1000*0.61365*exp(17.502*V52/(240.97+V52))/(DX52+DY52)-DS52)</f>
        <v>0</v>
      </c>
      <c r="S52">
        <f>1/((DL52+1)/(P52/1.6)+1/(Q52/1.37)) + DL52/((DL52+1)/(P52/1.6) + DL52/(Q52/1.37))</f>
        <v>0</v>
      </c>
      <c r="T52">
        <f>(DG52*DJ52)</f>
        <v>0</v>
      </c>
      <c r="U52">
        <f>(DZ52+(T52+2*0.95*5.67E-8*(((DZ52+$B$9)+273)^4-(DZ52+273)^4)-44100*I52)/(1.84*29.3*Q52+8*0.95*5.67E-8*(DZ52+273)^3))</f>
        <v>0</v>
      </c>
      <c r="V52">
        <f>($C$9*EA52+$D$9*EB52+$E$9*U52)</f>
        <v>0</v>
      </c>
      <c r="W52">
        <f>0.61365*exp(17.502*V52/(240.97+V52))</f>
        <v>0</v>
      </c>
      <c r="X52">
        <f>(Y52/Z52*100)</f>
        <v>0</v>
      </c>
      <c r="Y52">
        <f>DS52*(DX52+DY52)/1000</f>
        <v>0</v>
      </c>
      <c r="Z52">
        <f>0.61365*exp(17.502*DZ52/(240.97+DZ52))</f>
        <v>0</v>
      </c>
      <c r="AA52">
        <f>(W52-DS52*(DX52+DY52)/1000)</f>
        <v>0</v>
      </c>
      <c r="AB52">
        <f>(-I52*44100)</f>
        <v>0</v>
      </c>
      <c r="AC52">
        <f>2*29.3*Q52*0.92*(DZ52-V52)</f>
        <v>0</v>
      </c>
      <c r="AD52">
        <f>2*0.95*5.67E-8*(((DZ52+$B$9)+273)^4-(V52+273)^4)</f>
        <v>0</v>
      </c>
      <c r="AE52">
        <f>T52+AD52+AB52+AC52</f>
        <v>0</v>
      </c>
      <c r="AF52">
        <f>DW52*AT52*(DR52-DQ52*(1000-AT52*DT52)/(1000-AT52*DS52))/(100*DK52)</f>
        <v>0</v>
      </c>
      <c r="AG52">
        <f>1000*DW52*AT52*(DS52-DT52)/(100*DK52*(1000-AT52*DS52))</f>
        <v>0</v>
      </c>
      <c r="AH52">
        <f>(AI52 - AJ52 - DX52*1E3/(8.314*(DZ52+273.15)) * AL52/DW52 * AK52) * DW52/(100*DK52) * (1000 - DT52)/1000</f>
        <v>0</v>
      </c>
      <c r="AI52">
        <v>555.6969255180477</v>
      </c>
      <c r="AJ52">
        <v>537.8580666666666</v>
      </c>
      <c r="AK52">
        <v>3.395243891201766</v>
      </c>
      <c r="AL52">
        <v>65.94015128555453</v>
      </c>
      <c r="AM52">
        <f>(AO52 - AN52 + DX52*1E3/(8.314*(DZ52+273.15)) * AQ52/DW52 * AP52) * DW52/(100*DK52) * 1000/(1000 - AO52)</f>
        <v>0</v>
      </c>
      <c r="AN52">
        <v>27.50840677212439</v>
      </c>
      <c r="AO52">
        <v>28.27177696969696</v>
      </c>
      <c r="AP52">
        <v>-0.0001935902551707229</v>
      </c>
      <c r="AQ52">
        <v>102.8695289206826</v>
      </c>
      <c r="AR52">
        <v>0</v>
      </c>
      <c r="AS52">
        <v>0</v>
      </c>
      <c r="AT52">
        <f>IF(AR52*$H$15&gt;=AV52,1.0,(AV52/(AV52-AR52*$H$15)))</f>
        <v>0</v>
      </c>
      <c r="AU52">
        <f>(AT52-1)*100</f>
        <v>0</v>
      </c>
      <c r="AV52">
        <f>MAX(0,($B$15+$C$15*EE52)/(1+$D$15*EE52)*DX52/(DZ52+273)*$E$15)</f>
        <v>0</v>
      </c>
      <c r="AW52" t="s">
        <v>429</v>
      </c>
      <c r="AX52" t="s">
        <v>429</v>
      </c>
      <c r="AY52">
        <v>0</v>
      </c>
      <c r="AZ52">
        <v>0</v>
      </c>
      <c r="BA52">
        <f>1-AY52/AZ52</f>
        <v>0</v>
      </c>
      <c r="BB52">
        <v>0</v>
      </c>
      <c r="BC52" t="s">
        <v>429</v>
      </c>
      <c r="BD52" t="s">
        <v>429</v>
      </c>
      <c r="BE52">
        <v>0</v>
      </c>
      <c r="BF52">
        <v>0</v>
      </c>
      <c r="BG52">
        <f>1-BE52/BF52</f>
        <v>0</v>
      </c>
      <c r="BH52">
        <v>0.5</v>
      </c>
      <c r="BI52">
        <f>DH52</f>
        <v>0</v>
      </c>
      <c r="BJ52">
        <f>K52</f>
        <v>0</v>
      </c>
      <c r="BK52">
        <f>BG52*BH52*BI52</f>
        <v>0</v>
      </c>
      <c r="BL52">
        <f>(BJ52-BB52)/BI52</f>
        <v>0</v>
      </c>
      <c r="BM52">
        <f>(AZ52-BF52)/BF52</f>
        <v>0</v>
      </c>
      <c r="BN52">
        <f>AY52/(BA52+AY52/BF52)</f>
        <v>0</v>
      </c>
      <c r="BO52" t="s">
        <v>429</v>
      </c>
      <c r="BP52">
        <v>0</v>
      </c>
      <c r="BQ52">
        <f>IF(BP52&lt;&gt;0, BP52, BN52)</f>
        <v>0</v>
      </c>
      <c r="BR52">
        <f>1-BQ52/BF52</f>
        <v>0</v>
      </c>
      <c r="BS52">
        <f>(BF52-BE52)/(BF52-BQ52)</f>
        <v>0</v>
      </c>
      <c r="BT52">
        <f>(AZ52-BF52)/(AZ52-BQ52)</f>
        <v>0</v>
      </c>
      <c r="BU52">
        <f>(BF52-BE52)/(BF52-AY52)</f>
        <v>0</v>
      </c>
      <c r="BV52">
        <f>(AZ52-BF52)/(AZ52-AY52)</f>
        <v>0</v>
      </c>
      <c r="BW52">
        <f>(BS52*BQ52/BE52)</f>
        <v>0</v>
      </c>
      <c r="BX52">
        <f>(1-BW52)</f>
        <v>0</v>
      </c>
      <c r="DG52">
        <f>$B$13*EF52+$C$13*EG52+$F$13*ER52*(1-EU52)</f>
        <v>0</v>
      </c>
      <c r="DH52">
        <f>DG52*DI52</f>
        <v>0</v>
      </c>
      <c r="DI52">
        <f>($B$13*$D$11+$C$13*$D$11+$F$13*((FE52+EW52)/MAX(FE52+EW52+FF52, 0.1)*$I$11+FF52/MAX(FE52+EW52+FF52, 0.1)*$J$11))/($B$13+$C$13+$F$13)</f>
        <v>0</v>
      </c>
      <c r="DJ52">
        <f>($B$13*$K$11+$C$13*$K$11+$F$13*((FE52+EW52)/MAX(FE52+EW52+FF52, 0.1)*$P$11+FF52/MAX(FE52+EW52+FF52, 0.1)*$Q$11))/($B$13+$C$13+$F$13)</f>
        <v>0</v>
      </c>
      <c r="DK52">
        <v>1.1</v>
      </c>
      <c r="DL52">
        <v>0.5</v>
      </c>
      <c r="DM52" t="s">
        <v>430</v>
      </c>
      <c r="DN52">
        <v>2</v>
      </c>
      <c r="DO52" t="b">
        <v>1</v>
      </c>
      <c r="DP52">
        <v>1694358758.5</v>
      </c>
      <c r="DQ52">
        <v>499.7212962962963</v>
      </c>
      <c r="DR52">
        <v>524.6869629629631</v>
      </c>
      <c r="DS52">
        <v>28.28272592592593</v>
      </c>
      <c r="DT52">
        <v>27.52092592592593</v>
      </c>
      <c r="DU52">
        <v>527.1542592592592</v>
      </c>
      <c r="DV52">
        <v>32.27879259259259</v>
      </c>
      <c r="DW52">
        <v>500.002074074074</v>
      </c>
      <c r="DX52">
        <v>84.56662962962965</v>
      </c>
      <c r="DY52">
        <v>0.09996084814814815</v>
      </c>
      <c r="DZ52">
        <v>32.00964444444445</v>
      </c>
      <c r="EA52">
        <v>33.32884814814815</v>
      </c>
      <c r="EB52">
        <v>999.9000000000001</v>
      </c>
      <c r="EC52">
        <v>0</v>
      </c>
      <c r="ED52">
        <v>0</v>
      </c>
      <c r="EE52">
        <v>9996.73111111111</v>
      </c>
      <c r="EF52">
        <v>0</v>
      </c>
      <c r="EG52">
        <v>1321.418148148148</v>
      </c>
      <c r="EH52">
        <v>-24.96558148148148</v>
      </c>
      <c r="EI52">
        <v>514.2660740740741</v>
      </c>
      <c r="EJ52">
        <v>539.5351481481482</v>
      </c>
      <c r="EK52">
        <v>0.7617989629629629</v>
      </c>
      <c r="EL52">
        <v>524.6869629629631</v>
      </c>
      <c r="EM52">
        <v>27.52092592592593</v>
      </c>
      <c r="EN52">
        <v>2.391774814814815</v>
      </c>
      <c r="EO52">
        <v>2.32735037037037</v>
      </c>
      <c r="EP52">
        <v>20.30818888888889</v>
      </c>
      <c r="EQ52">
        <v>19.86697777777777</v>
      </c>
      <c r="ER52">
        <v>2000.01037037037</v>
      </c>
      <c r="ES52">
        <v>0.9799931851851851</v>
      </c>
      <c r="ET52">
        <v>0.02000717407407407</v>
      </c>
      <c r="EU52">
        <v>0</v>
      </c>
      <c r="EV52">
        <v>38.08798518518519</v>
      </c>
      <c r="EW52">
        <v>5.00078</v>
      </c>
      <c r="EX52">
        <v>3140.872222222222</v>
      </c>
      <c r="EY52">
        <v>16379.67777777778</v>
      </c>
      <c r="EZ52">
        <v>51.05525925925925</v>
      </c>
      <c r="FA52">
        <v>52.00681481481482</v>
      </c>
      <c r="FB52">
        <v>51.29840740740741</v>
      </c>
      <c r="FC52">
        <v>51.36307407407407</v>
      </c>
      <c r="FD52">
        <v>51.49977777777777</v>
      </c>
      <c r="FE52">
        <v>1955.1</v>
      </c>
      <c r="FF52">
        <v>39.91</v>
      </c>
      <c r="FG52">
        <v>0</v>
      </c>
      <c r="FH52">
        <v>1694358765.8</v>
      </c>
      <c r="FI52">
        <v>0</v>
      </c>
      <c r="FJ52">
        <v>38.106296</v>
      </c>
      <c r="FK52">
        <v>0.02740001098246989</v>
      </c>
      <c r="FL52">
        <v>594.6984626098788</v>
      </c>
      <c r="FM52">
        <v>3142.2836</v>
      </c>
      <c r="FN52">
        <v>15</v>
      </c>
      <c r="FO52">
        <v>1694356869.6</v>
      </c>
      <c r="FP52" t="s">
        <v>431</v>
      </c>
      <c r="FQ52">
        <v>1694356869.6</v>
      </c>
      <c r="FR52">
        <v>1694356865.6</v>
      </c>
      <c r="FS52">
        <v>1</v>
      </c>
      <c r="FT52">
        <v>-0.3</v>
      </c>
      <c r="FU52">
        <v>-0.068</v>
      </c>
      <c r="FV52">
        <v>-25.922</v>
      </c>
      <c r="FW52">
        <v>-3.813</v>
      </c>
      <c r="FX52">
        <v>420</v>
      </c>
      <c r="FY52">
        <v>23</v>
      </c>
      <c r="FZ52">
        <v>0.43</v>
      </c>
      <c r="GA52">
        <v>0.2</v>
      </c>
      <c r="GB52">
        <v>-24.63936341463415</v>
      </c>
      <c r="GC52">
        <v>-6.1395449477352</v>
      </c>
      <c r="GD52">
        <v>0.6173334260392946</v>
      </c>
      <c r="GE52">
        <v>0</v>
      </c>
      <c r="GF52">
        <v>0.7685535609756098</v>
      </c>
      <c r="GG52">
        <v>-0.06928777003484304</v>
      </c>
      <c r="GH52">
        <v>0.01260560649956565</v>
      </c>
      <c r="GI52">
        <v>1</v>
      </c>
      <c r="GJ52">
        <v>1</v>
      </c>
      <c r="GK52">
        <v>2</v>
      </c>
      <c r="GL52" t="s">
        <v>432</v>
      </c>
      <c r="GM52">
        <v>3.10644</v>
      </c>
      <c r="GN52">
        <v>2.75782</v>
      </c>
      <c r="GO52">
        <v>0.0976307</v>
      </c>
      <c r="GP52">
        <v>0.0973619</v>
      </c>
      <c r="GQ52">
        <v>0.121274</v>
      </c>
      <c r="GR52">
        <v>0.109112</v>
      </c>
      <c r="GS52">
        <v>22723</v>
      </c>
      <c r="GT52">
        <v>21404.8</v>
      </c>
      <c r="GU52">
        <v>25765.7</v>
      </c>
      <c r="GV52">
        <v>24087.5</v>
      </c>
      <c r="GW52">
        <v>36414.3</v>
      </c>
      <c r="GX52">
        <v>31455.6</v>
      </c>
      <c r="GY52">
        <v>45097.4</v>
      </c>
      <c r="GZ52">
        <v>38183.3</v>
      </c>
      <c r="HA52">
        <v>1.7482</v>
      </c>
      <c r="HB52">
        <v>1.5703</v>
      </c>
      <c r="HC52">
        <v>-0.0987947</v>
      </c>
      <c r="HD52">
        <v>0</v>
      </c>
      <c r="HE52">
        <v>34.9057</v>
      </c>
      <c r="HF52">
        <v>999.9</v>
      </c>
      <c r="HG52">
        <v>42.2</v>
      </c>
      <c r="HH52">
        <v>38.7</v>
      </c>
      <c r="HI52">
        <v>34.5029</v>
      </c>
      <c r="HJ52">
        <v>61.5367</v>
      </c>
      <c r="HK52">
        <v>24.6434</v>
      </c>
      <c r="HL52">
        <v>1</v>
      </c>
      <c r="HM52">
        <v>1.47559</v>
      </c>
      <c r="HN52">
        <v>9.28105</v>
      </c>
      <c r="HO52">
        <v>20.0584</v>
      </c>
      <c r="HP52">
        <v>5.20606</v>
      </c>
      <c r="HQ52">
        <v>11.992</v>
      </c>
      <c r="HR52">
        <v>4.9604</v>
      </c>
      <c r="HS52">
        <v>3.27415</v>
      </c>
      <c r="HT52">
        <v>9999</v>
      </c>
      <c r="HU52">
        <v>9999</v>
      </c>
      <c r="HV52">
        <v>9999</v>
      </c>
      <c r="HW52">
        <v>154.8</v>
      </c>
      <c r="HX52">
        <v>1.86386</v>
      </c>
      <c r="HY52">
        <v>1.86005</v>
      </c>
      <c r="HZ52">
        <v>1.85838</v>
      </c>
      <c r="IA52">
        <v>1.85974</v>
      </c>
      <c r="IB52">
        <v>1.85974</v>
      </c>
      <c r="IC52">
        <v>1.85835</v>
      </c>
      <c r="ID52">
        <v>1.85745</v>
      </c>
      <c r="IE52">
        <v>1.85227</v>
      </c>
      <c r="IF52">
        <v>0</v>
      </c>
      <c r="IG52">
        <v>0</v>
      </c>
      <c r="IH52">
        <v>0</v>
      </c>
      <c r="II52">
        <v>0</v>
      </c>
      <c r="IJ52" t="s">
        <v>433</v>
      </c>
      <c r="IK52" t="s">
        <v>434</v>
      </c>
      <c r="IL52" t="s">
        <v>435</v>
      </c>
      <c r="IM52" t="s">
        <v>435</v>
      </c>
      <c r="IN52" t="s">
        <v>435</v>
      </c>
      <c r="IO52" t="s">
        <v>435</v>
      </c>
      <c r="IP52">
        <v>0</v>
      </c>
      <c r="IQ52">
        <v>100</v>
      </c>
      <c r="IR52">
        <v>100</v>
      </c>
      <c r="IS52">
        <v>-27.886</v>
      </c>
      <c r="IT52">
        <v>-3.9957</v>
      </c>
      <c r="IU52">
        <v>-16.20539750299507</v>
      </c>
      <c r="IV52">
        <v>-0.02477319321892663</v>
      </c>
      <c r="IW52">
        <v>7.220195862635366E-06</v>
      </c>
      <c r="IX52">
        <v>-1.200035831751892E-09</v>
      </c>
      <c r="IY52">
        <v>-1.687842308663072</v>
      </c>
      <c r="IZ52">
        <v>-0.1467083373758089</v>
      </c>
      <c r="JA52">
        <v>0.003522864546959643</v>
      </c>
      <c r="JB52">
        <v>-3.696506598922489E-05</v>
      </c>
      <c r="JC52">
        <v>4</v>
      </c>
      <c r="JD52">
        <v>1987</v>
      </c>
      <c r="JE52">
        <v>1</v>
      </c>
      <c r="JF52">
        <v>38</v>
      </c>
      <c r="JG52">
        <v>31.6</v>
      </c>
      <c r="JH52">
        <v>31.7</v>
      </c>
      <c r="JI52">
        <v>1.52832</v>
      </c>
      <c r="JJ52">
        <v>2.68433</v>
      </c>
      <c r="JK52">
        <v>1.49658</v>
      </c>
      <c r="JL52">
        <v>2.39258</v>
      </c>
      <c r="JM52">
        <v>1.54907</v>
      </c>
      <c r="JN52">
        <v>2.40845</v>
      </c>
      <c r="JO52">
        <v>41.8486</v>
      </c>
      <c r="JP52">
        <v>15.6118</v>
      </c>
      <c r="JQ52">
        <v>18</v>
      </c>
      <c r="JR52">
        <v>504.424</v>
      </c>
      <c r="JS52">
        <v>399.087</v>
      </c>
      <c r="JT52">
        <v>25.5254</v>
      </c>
      <c r="JU52">
        <v>43.7315</v>
      </c>
      <c r="JV52">
        <v>29.9999</v>
      </c>
      <c r="JW52">
        <v>43.2507</v>
      </c>
      <c r="JX52">
        <v>43.0297</v>
      </c>
      <c r="JY52">
        <v>30.6847</v>
      </c>
      <c r="JZ52">
        <v>5.80185</v>
      </c>
      <c r="KA52">
        <v>44.9301</v>
      </c>
      <c r="KB52">
        <v>20.8118</v>
      </c>
      <c r="KC52">
        <v>573.727</v>
      </c>
      <c r="KD52">
        <v>27.605</v>
      </c>
      <c r="KE52">
        <v>98.5184</v>
      </c>
      <c r="KF52">
        <v>92.01439999999999</v>
      </c>
    </row>
    <row r="53" spans="1:292">
      <c r="A53">
        <v>35</v>
      </c>
      <c r="B53">
        <v>1694358771</v>
      </c>
      <c r="C53">
        <v>262</v>
      </c>
      <c r="D53" t="s">
        <v>504</v>
      </c>
      <c r="E53" t="s">
        <v>505</v>
      </c>
      <c r="F53">
        <v>5</v>
      </c>
      <c r="G53" t="s">
        <v>428</v>
      </c>
      <c r="H53">
        <v>1694358763.214286</v>
      </c>
      <c r="I53">
        <f>(J53)/1000</f>
        <v>0</v>
      </c>
      <c r="J53">
        <f>IF(DO53, AM53, AG53)</f>
        <v>0</v>
      </c>
      <c r="K53">
        <f>IF(DO53, AH53, AF53)</f>
        <v>0</v>
      </c>
      <c r="L53">
        <f>DQ53 - IF(AT53&gt;1, K53*DK53*100.0/(AV53*EE53), 0)</f>
        <v>0</v>
      </c>
      <c r="M53">
        <f>((S53-I53/2)*L53-K53)/(S53+I53/2)</f>
        <v>0</v>
      </c>
      <c r="N53">
        <f>M53*(DX53+DY53)/1000.0</f>
        <v>0</v>
      </c>
      <c r="O53">
        <f>(DQ53 - IF(AT53&gt;1, K53*DK53*100.0/(AV53*EE53), 0))*(DX53+DY53)/1000.0</f>
        <v>0</v>
      </c>
      <c r="P53">
        <f>2.0/((1/R53-1/Q53)+SIGN(R53)*SQRT((1/R53-1/Q53)*(1/R53-1/Q53) + 4*DL53/((DL53+1)*(DL53+1))*(2*1/R53*1/Q53-1/Q53*1/Q53)))</f>
        <v>0</v>
      </c>
      <c r="Q53">
        <f>IF(LEFT(DM53,1)&lt;&gt;"0",IF(LEFT(DM53,1)="1",3.0,DN53),$D$5+$E$5*(EE53*DX53/($K$5*1000))+$F$5*(EE53*DX53/($K$5*1000))*MAX(MIN(DK53,$J$5),$I$5)*MAX(MIN(DK53,$J$5),$I$5)+$G$5*MAX(MIN(DK53,$J$5),$I$5)*(EE53*DX53/($K$5*1000))+$H$5*(EE53*DX53/($K$5*1000))*(EE53*DX53/($K$5*1000)))</f>
        <v>0</v>
      </c>
      <c r="R53">
        <f>I53*(1000-(1000*0.61365*exp(17.502*V53/(240.97+V53))/(DX53+DY53)+DS53)/2)/(1000*0.61365*exp(17.502*V53/(240.97+V53))/(DX53+DY53)-DS53)</f>
        <v>0</v>
      </c>
      <c r="S53">
        <f>1/((DL53+1)/(P53/1.6)+1/(Q53/1.37)) + DL53/((DL53+1)/(P53/1.6) + DL53/(Q53/1.37))</f>
        <v>0</v>
      </c>
      <c r="T53">
        <f>(DG53*DJ53)</f>
        <v>0</v>
      </c>
      <c r="U53">
        <f>(DZ53+(T53+2*0.95*5.67E-8*(((DZ53+$B$9)+273)^4-(DZ53+273)^4)-44100*I53)/(1.84*29.3*Q53+8*0.95*5.67E-8*(DZ53+273)^3))</f>
        <v>0</v>
      </c>
      <c r="V53">
        <f>($C$9*EA53+$D$9*EB53+$E$9*U53)</f>
        <v>0</v>
      </c>
      <c r="W53">
        <f>0.61365*exp(17.502*V53/(240.97+V53))</f>
        <v>0</v>
      </c>
      <c r="X53">
        <f>(Y53/Z53*100)</f>
        <v>0</v>
      </c>
      <c r="Y53">
        <f>DS53*(DX53+DY53)/1000</f>
        <v>0</v>
      </c>
      <c r="Z53">
        <f>0.61365*exp(17.502*DZ53/(240.97+DZ53))</f>
        <v>0</v>
      </c>
      <c r="AA53">
        <f>(W53-DS53*(DX53+DY53)/1000)</f>
        <v>0</v>
      </c>
      <c r="AB53">
        <f>(-I53*44100)</f>
        <v>0</v>
      </c>
      <c r="AC53">
        <f>2*29.3*Q53*0.92*(DZ53-V53)</f>
        <v>0</v>
      </c>
      <c r="AD53">
        <f>2*0.95*5.67E-8*(((DZ53+$B$9)+273)^4-(V53+273)^4)</f>
        <v>0</v>
      </c>
      <c r="AE53">
        <f>T53+AD53+AB53+AC53</f>
        <v>0</v>
      </c>
      <c r="AF53">
        <f>DW53*AT53*(DR53-DQ53*(1000-AT53*DT53)/(1000-AT53*DS53))/(100*DK53)</f>
        <v>0</v>
      </c>
      <c r="AG53">
        <f>1000*DW53*AT53*(DS53-DT53)/(100*DK53*(1000-AT53*DS53))</f>
        <v>0</v>
      </c>
      <c r="AH53">
        <f>(AI53 - AJ53 - DX53*1E3/(8.314*(DZ53+273.15)) * AL53/DW53 * AK53) * DW53/(100*DK53) * (1000 - DT53)/1000</f>
        <v>0</v>
      </c>
      <c r="AI53">
        <v>572.8545272571399</v>
      </c>
      <c r="AJ53">
        <v>554.9568</v>
      </c>
      <c r="AK53">
        <v>3.426856392259784</v>
      </c>
      <c r="AL53">
        <v>65.94015128555453</v>
      </c>
      <c r="AM53">
        <f>(AO53 - AN53 + DX53*1E3/(8.314*(DZ53+273.15)) * AQ53/DW53 * AP53) * DW53/(100*DK53) * 1000/(1000 - AO53)</f>
        <v>0</v>
      </c>
      <c r="AN53">
        <v>27.51639834322948</v>
      </c>
      <c r="AO53">
        <v>28.26196848484848</v>
      </c>
      <c r="AP53">
        <v>-0.0001049373227745938</v>
      </c>
      <c r="AQ53">
        <v>102.8695289206826</v>
      </c>
      <c r="AR53">
        <v>0</v>
      </c>
      <c r="AS53">
        <v>0</v>
      </c>
      <c r="AT53">
        <f>IF(AR53*$H$15&gt;=AV53,1.0,(AV53/(AV53-AR53*$H$15)))</f>
        <v>0</v>
      </c>
      <c r="AU53">
        <f>(AT53-1)*100</f>
        <v>0</v>
      </c>
      <c r="AV53">
        <f>MAX(0,($B$15+$C$15*EE53)/(1+$D$15*EE53)*DX53/(DZ53+273)*$E$15)</f>
        <v>0</v>
      </c>
      <c r="AW53" t="s">
        <v>429</v>
      </c>
      <c r="AX53" t="s">
        <v>429</v>
      </c>
      <c r="AY53">
        <v>0</v>
      </c>
      <c r="AZ53">
        <v>0</v>
      </c>
      <c r="BA53">
        <f>1-AY53/AZ53</f>
        <v>0</v>
      </c>
      <c r="BB53">
        <v>0</v>
      </c>
      <c r="BC53" t="s">
        <v>429</v>
      </c>
      <c r="BD53" t="s">
        <v>429</v>
      </c>
      <c r="BE53">
        <v>0</v>
      </c>
      <c r="BF53">
        <v>0</v>
      </c>
      <c r="BG53">
        <f>1-BE53/BF53</f>
        <v>0</v>
      </c>
      <c r="BH53">
        <v>0.5</v>
      </c>
      <c r="BI53">
        <f>DH53</f>
        <v>0</v>
      </c>
      <c r="BJ53">
        <f>K53</f>
        <v>0</v>
      </c>
      <c r="BK53">
        <f>BG53*BH53*BI53</f>
        <v>0</v>
      </c>
      <c r="BL53">
        <f>(BJ53-BB53)/BI53</f>
        <v>0</v>
      </c>
      <c r="BM53">
        <f>(AZ53-BF53)/BF53</f>
        <v>0</v>
      </c>
      <c r="BN53">
        <f>AY53/(BA53+AY53/BF53)</f>
        <v>0</v>
      </c>
      <c r="BO53" t="s">
        <v>429</v>
      </c>
      <c r="BP53">
        <v>0</v>
      </c>
      <c r="BQ53">
        <f>IF(BP53&lt;&gt;0, BP53, BN53)</f>
        <v>0</v>
      </c>
      <c r="BR53">
        <f>1-BQ53/BF53</f>
        <v>0</v>
      </c>
      <c r="BS53">
        <f>(BF53-BE53)/(BF53-BQ53)</f>
        <v>0</v>
      </c>
      <c r="BT53">
        <f>(AZ53-BF53)/(AZ53-BQ53)</f>
        <v>0</v>
      </c>
      <c r="BU53">
        <f>(BF53-BE53)/(BF53-AY53)</f>
        <v>0</v>
      </c>
      <c r="BV53">
        <f>(AZ53-BF53)/(AZ53-AY53)</f>
        <v>0</v>
      </c>
      <c r="BW53">
        <f>(BS53*BQ53/BE53)</f>
        <v>0</v>
      </c>
      <c r="BX53">
        <f>(1-BW53)</f>
        <v>0</v>
      </c>
      <c r="DG53">
        <f>$B$13*EF53+$C$13*EG53+$F$13*ER53*(1-EU53)</f>
        <v>0</v>
      </c>
      <c r="DH53">
        <f>DG53*DI53</f>
        <v>0</v>
      </c>
      <c r="DI53">
        <f>($B$13*$D$11+$C$13*$D$11+$F$13*((FE53+EW53)/MAX(FE53+EW53+FF53, 0.1)*$I$11+FF53/MAX(FE53+EW53+FF53, 0.1)*$J$11))/($B$13+$C$13+$F$13)</f>
        <v>0</v>
      </c>
      <c r="DJ53">
        <f>($B$13*$K$11+$C$13*$K$11+$F$13*((FE53+EW53)/MAX(FE53+EW53+FF53, 0.1)*$P$11+FF53/MAX(FE53+EW53+FF53, 0.1)*$Q$11))/($B$13+$C$13+$F$13)</f>
        <v>0</v>
      </c>
      <c r="DK53">
        <v>1.1</v>
      </c>
      <c r="DL53">
        <v>0.5</v>
      </c>
      <c r="DM53" t="s">
        <v>430</v>
      </c>
      <c r="DN53">
        <v>2</v>
      </c>
      <c r="DO53" t="b">
        <v>1</v>
      </c>
      <c r="DP53">
        <v>1694358763.214286</v>
      </c>
      <c r="DQ53">
        <v>515.149</v>
      </c>
      <c r="DR53">
        <v>540.4498214285716</v>
      </c>
      <c r="DS53">
        <v>28.27606785714286</v>
      </c>
      <c r="DT53">
        <v>27.51253214285714</v>
      </c>
      <c r="DU53">
        <v>542.8658571428571</v>
      </c>
      <c r="DV53">
        <v>32.27189285714285</v>
      </c>
      <c r="DW53">
        <v>499.9846428571429</v>
      </c>
      <c r="DX53">
        <v>84.56727142857142</v>
      </c>
      <c r="DY53">
        <v>0.09998061785714286</v>
      </c>
      <c r="DZ53">
        <v>32.00524642857143</v>
      </c>
      <c r="EA53">
        <v>33.31929285714286</v>
      </c>
      <c r="EB53">
        <v>999.9000000000002</v>
      </c>
      <c r="EC53">
        <v>0</v>
      </c>
      <c r="ED53">
        <v>0</v>
      </c>
      <c r="EE53">
        <v>9994.015000000001</v>
      </c>
      <c r="EF53">
        <v>0</v>
      </c>
      <c r="EG53">
        <v>1350.667142857143</v>
      </c>
      <c r="EH53">
        <v>-25.30085</v>
      </c>
      <c r="EI53">
        <v>530.1390714285715</v>
      </c>
      <c r="EJ53">
        <v>555.7393928571429</v>
      </c>
      <c r="EK53">
        <v>0.7635363571428574</v>
      </c>
      <c r="EL53">
        <v>540.4498214285716</v>
      </c>
      <c r="EM53">
        <v>27.51253214285714</v>
      </c>
      <c r="EN53">
        <v>2.39123</v>
      </c>
      <c r="EO53">
        <v>2.326658214285714</v>
      </c>
      <c r="EP53">
        <v>20.30451071428572</v>
      </c>
      <c r="EQ53">
        <v>19.862175</v>
      </c>
      <c r="ER53">
        <v>2000.004285714286</v>
      </c>
      <c r="ES53">
        <v>0.9799931428571427</v>
      </c>
      <c r="ET53">
        <v>0.02000721428571428</v>
      </c>
      <c r="EU53">
        <v>0</v>
      </c>
      <c r="EV53">
        <v>38.04250357142858</v>
      </c>
      <c r="EW53">
        <v>5.00078</v>
      </c>
      <c r="EX53">
        <v>3175.206071428571</v>
      </c>
      <c r="EY53">
        <v>16379.625</v>
      </c>
      <c r="EZ53">
        <v>51.07117857142857</v>
      </c>
      <c r="FA53">
        <v>51.99992857142858</v>
      </c>
      <c r="FB53">
        <v>51.29439285714284</v>
      </c>
      <c r="FC53">
        <v>51.35685714285713</v>
      </c>
      <c r="FD53">
        <v>51.51982142857141</v>
      </c>
      <c r="FE53">
        <v>1955.093928571428</v>
      </c>
      <c r="FF53">
        <v>39.91</v>
      </c>
      <c r="FG53">
        <v>0</v>
      </c>
      <c r="FH53">
        <v>1694358771.2</v>
      </c>
      <c r="FI53">
        <v>0</v>
      </c>
      <c r="FJ53">
        <v>38.04919230769231</v>
      </c>
      <c r="FK53">
        <v>-1.057005120717312</v>
      </c>
      <c r="FL53">
        <v>225.4905982513918</v>
      </c>
      <c r="FM53">
        <v>3178.318461538462</v>
      </c>
      <c r="FN53">
        <v>15</v>
      </c>
      <c r="FO53">
        <v>1694356869.6</v>
      </c>
      <c r="FP53" t="s">
        <v>431</v>
      </c>
      <c r="FQ53">
        <v>1694356869.6</v>
      </c>
      <c r="FR53">
        <v>1694356865.6</v>
      </c>
      <c r="FS53">
        <v>1</v>
      </c>
      <c r="FT53">
        <v>-0.3</v>
      </c>
      <c r="FU53">
        <v>-0.068</v>
      </c>
      <c r="FV53">
        <v>-25.922</v>
      </c>
      <c r="FW53">
        <v>-3.813</v>
      </c>
      <c r="FX53">
        <v>420</v>
      </c>
      <c r="FY53">
        <v>23</v>
      </c>
      <c r="FZ53">
        <v>0.43</v>
      </c>
      <c r="GA53">
        <v>0.2</v>
      </c>
      <c r="GB53">
        <v>-25.040495</v>
      </c>
      <c r="GC53">
        <v>-4.467525703564723</v>
      </c>
      <c r="GD53">
        <v>0.4582618416091395</v>
      </c>
      <c r="GE53">
        <v>0</v>
      </c>
      <c r="GF53">
        <v>0.7609762</v>
      </c>
      <c r="GG53">
        <v>0.002561358348966159</v>
      </c>
      <c r="GH53">
        <v>0.007941737499439275</v>
      </c>
      <c r="GI53">
        <v>1</v>
      </c>
      <c r="GJ53">
        <v>1</v>
      </c>
      <c r="GK53">
        <v>2</v>
      </c>
      <c r="GL53" t="s">
        <v>432</v>
      </c>
      <c r="GM53">
        <v>3.10664</v>
      </c>
      <c r="GN53">
        <v>2.7584</v>
      </c>
      <c r="GO53">
        <v>0.0997813</v>
      </c>
      <c r="GP53">
        <v>0.0994958</v>
      </c>
      <c r="GQ53">
        <v>0.121244</v>
      </c>
      <c r="GR53">
        <v>0.108943</v>
      </c>
      <c r="GS53">
        <v>22669.1</v>
      </c>
      <c r="GT53">
        <v>21354</v>
      </c>
      <c r="GU53">
        <v>25766</v>
      </c>
      <c r="GV53">
        <v>24087.2</v>
      </c>
      <c r="GW53">
        <v>36416.1</v>
      </c>
      <c r="GX53">
        <v>31461.8</v>
      </c>
      <c r="GY53">
        <v>45097.8</v>
      </c>
      <c r="GZ53">
        <v>38183.3</v>
      </c>
      <c r="HA53">
        <v>1.74855</v>
      </c>
      <c r="HB53">
        <v>1.56982</v>
      </c>
      <c r="HC53">
        <v>-0.0980683</v>
      </c>
      <c r="HD53">
        <v>0</v>
      </c>
      <c r="HE53">
        <v>34.8958</v>
      </c>
      <c r="HF53">
        <v>999.9</v>
      </c>
      <c r="HG53">
        <v>42.2</v>
      </c>
      <c r="HH53">
        <v>38.7</v>
      </c>
      <c r="HI53">
        <v>34.5009</v>
      </c>
      <c r="HJ53">
        <v>61.4867</v>
      </c>
      <c r="HK53">
        <v>24.6755</v>
      </c>
      <c r="HL53">
        <v>1</v>
      </c>
      <c r="HM53">
        <v>1.47549</v>
      </c>
      <c r="HN53">
        <v>9.28105</v>
      </c>
      <c r="HO53">
        <v>20.0586</v>
      </c>
      <c r="HP53">
        <v>5.20681</v>
      </c>
      <c r="HQ53">
        <v>11.992</v>
      </c>
      <c r="HR53">
        <v>4.96095</v>
      </c>
      <c r="HS53">
        <v>3.2744</v>
      </c>
      <c r="HT53">
        <v>9999</v>
      </c>
      <c r="HU53">
        <v>9999</v>
      </c>
      <c r="HV53">
        <v>9999</v>
      </c>
      <c r="HW53">
        <v>154.8</v>
      </c>
      <c r="HX53">
        <v>1.86386</v>
      </c>
      <c r="HY53">
        <v>1.86005</v>
      </c>
      <c r="HZ53">
        <v>1.85838</v>
      </c>
      <c r="IA53">
        <v>1.85974</v>
      </c>
      <c r="IB53">
        <v>1.85974</v>
      </c>
      <c r="IC53">
        <v>1.85834</v>
      </c>
      <c r="ID53">
        <v>1.85745</v>
      </c>
      <c r="IE53">
        <v>1.85227</v>
      </c>
      <c r="IF53">
        <v>0</v>
      </c>
      <c r="IG53">
        <v>0</v>
      </c>
      <c r="IH53">
        <v>0</v>
      </c>
      <c r="II53">
        <v>0</v>
      </c>
      <c r="IJ53" t="s">
        <v>433</v>
      </c>
      <c r="IK53" t="s">
        <v>434</v>
      </c>
      <c r="IL53" t="s">
        <v>435</v>
      </c>
      <c r="IM53" t="s">
        <v>435</v>
      </c>
      <c r="IN53" t="s">
        <v>435</v>
      </c>
      <c r="IO53" t="s">
        <v>435</v>
      </c>
      <c r="IP53">
        <v>0</v>
      </c>
      <c r="IQ53">
        <v>100</v>
      </c>
      <c r="IR53">
        <v>100</v>
      </c>
      <c r="IS53">
        <v>-28.187</v>
      </c>
      <c r="IT53">
        <v>-3.9953</v>
      </c>
      <c r="IU53">
        <v>-16.20539750299507</v>
      </c>
      <c r="IV53">
        <v>-0.02477319321892663</v>
      </c>
      <c r="IW53">
        <v>7.220195862635366E-06</v>
      </c>
      <c r="IX53">
        <v>-1.200035831751892E-09</v>
      </c>
      <c r="IY53">
        <v>-1.687842308663072</v>
      </c>
      <c r="IZ53">
        <v>-0.1467083373758089</v>
      </c>
      <c r="JA53">
        <v>0.003522864546959643</v>
      </c>
      <c r="JB53">
        <v>-3.696506598922489E-05</v>
      </c>
      <c r="JC53">
        <v>4</v>
      </c>
      <c r="JD53">
        <v>1987</v>
      </c>
      <c r="JE53">
        <v>1</v>
      </c>
      <c r="JF53">
        <v>38</v>
      </c>
      <c r="JG53">
        <v>31.7</v>
      </c>
      <c r="JH53">
        <v>31.8</v>
      </c>
      <c r="JI53">
        <v>1.56128</v>
      </c>
      <c r="JJ53">
        <v>2.68311</v>
      </c>
      <c r="JK53">
        <v>1.49658</v>
      </c>
      <c r="JL53">
        <v>2.39258</v>
      </c>
      <c r="JM53">
        <v>1.54907</v>
      </c>
      <c r="JN53">
        <v>2.40356</v>
      </c>
      <c r="JO53">
        <v>41.8486</v>
      </c>
      <c r="JP53">
        <v>15.6118</v>
      </c>
      <c r="JQ53">
        <v>18</v>
      </c>
      <c r="JR53">
        <v>504.682</v>
      </c>
      <c r="JS53">
        <v>398.819</v>
      </c>
      <c r="JT53">
        <v>25.515</v>
      </c>
      <c r="JU53">
        <v>43.7315</v>
      </c>
      <c r="JV53">
        <v>29.9998</v>
      </c>
      <c r="JW53">
        <v>43.2552</v>
      </c>
      <c r="JX53">
        <v>43.034</v>
      </c>
      <c r="JY53">
        <v>31.3596</v>
      </c>
      <c r="JZ53">
        <v>5.48036</v>
      </c>
      <c r="KA53">
        <v>44.56</v>
      </c>
      <c r="KB53">
        <v>20.8118</v>
      </c>
      <c r="KC53">
        <v>593.763</v>
      </c>
      <c r="KD53">
        <v>27.605</v>
      </c>
      <c r="KE53">
        <v>98.5194</v>
      </c>
      <c r="KF53">
        <v>92.0141</v>
      </c>
    </row>
    <row r="54" spans="1:292">
      <c r="A54">
        <v>36</v>
      </c>
      <c r="B54">
        <v>1694358776</v>
      </c>
      <c r="C54">
        <v>267</v>
      </c>
      <c r="D54" t="s">
        <v>506</v>
      </c>
      <c r="E54" t="s">
        <v>507</v>
      </c>
      <c r="F54">
        <v>5</v>
      </c>
      <c r="G54" t="s">
        <v>428</v>
      </c>
      <c r="H54">
        <v>1694358768.5</v>
      </c>
      <c r="I54">
        <f>(J54)/1000</f>
        <v>0</v>
      </c>
      <c r="J54">
        <f>IF(DO54, AM54, AG54)</f>
        <v>0</v>
      </c>
      <c r="K54">
        <f>IF(DO54, AH54, AF54)</f>
        <v>0</v>
      </c>
      <c r="L54">
        <f>DQ54 - IF(AT54&gt;1, K54*DK54*100.0/(AV54*EE54), 0)</f>
        <v>0</v>
      </c>
      <c r="M54">
        <f>((S54-I54/2)*L54-K54)/(S54+I54/2)</f>
        <v>0</v>
      </c>
      <c r="N54">
        <f>M54*(DX54+DY54)/1000.0</f>
        <v>0</v>
      </c>
      <c r="O54">
        <f>(DQ54 - IF(AT54&gt;1, K54*DK54*100.0/(AV54*EE54), 0))*(DX54+DY54)/1000.0</f>
        <v>0</v>
      </c>
      <c r="P54">
        <f>2.0/((1/R54-1/Q54)+SIGN(R54)*SQRT((1/R54-1/Q54)*(1/R54-1/Q54) + 4*DL54/((DL54+1)*(DL54+1))*(2*1/R54*1/Q54-1/Q54*1/Q54)))</f>
        <v>0</v>
      </c>
      <c r="Q54">
        <f>IF(LEFT(DM54,1)&lt;&gt;"0",IF(LEFT(DM54,1)="1",3.0,DN54),$D$5+$E$5*(EE54*DX54/($K$5*1000))+$F$5*(EE54*DX54/($K$5*1000))*MAX(MIN(DK54,$J$5),$I$5)*MAX(MIN(DK54,$J$5),$I$5)+$G$5*MAX(MIN(DK54,$J$5),$I$5)*(EE54*DX54/($K$5*1000))+$H$5*(EE54*DX54/($K$5*1000))*(EE54*DX54/($K$5*1000)))</f>
        <v>0</v>
      </c>
      <c r="R54">
        <f>I54*(1000-(1000*0.61365*exp(17.502*V54/(240.97+V54))/(DX54+DY54)+DS54)/2)/(1000*0.61365*exp(17.502*V54/(240.97+V54))/(DX54+DY54)-DS54)</f>
        <v>0</v>
      </c>
      <c r="S54">
        <f>1/((DL54+1)/(P54/1.6)+1/(Q54/1.37)) + DL54/((DL54+1)/(P54/1.6) + DL54/(Q54/1.37))</f>
        <v>0</v>
      </c>
      <c r="T54">
        <f>(DG54*DJ54)</f>
        <v>0</v>
      </c>
      <c r="U54">
        <f>(DZ54+(T54+2*0.95*5.67E-8*(((DZ54+$B$9)+273)^4-(DZ54+273)^4)-44100*I54)/(1.84*29.3*Q54+8*0.95*5.67E-8*(DZ54+273)^3))</f>
        <v>0</v>
      </c>
      <c r="V54">
        <f>($C$9*EA54+$D$9*EB54+$E$9*U54)</f>
        <v>0</v>
      </c>
      <c r="W54">
        <f>0.61365*exp(17.502*V54/(240.97+V54))</f>
        <v>0</v>
      </c>
      <c r="X54">
        <f>(Y54/Z54*100)</f>
        <v>0</v>
      </c>
      <c r="Y54">
        <f>DS54*(DX54+DY54)/1000</f>
        <v>0</v>
      </c>
      <c r="Z54">
        <f>0.61365*exp(17.502*DZ54/(240.97+DZ54))</f>
        <v>0</v>
      </c>
      <c r="AA54">
        <f>(W54-DS54*(DX54+DY54)/1000)</f>
        <v>0</v>
      </c>
      <c r="AB54">
        <f>(-I54*44100)</f>
        <v>0</v>
      </c>
      <c r="AC54">
        <f>2*29.3*Q54*0.92*(DZ54-V54)</f>
        <v>0</v>
      </c>
      <c r="AD54">
        <f>2*0.95*5.67E-8*(((DZ54+$B$9)+273)^4-(V54+273)^4)</f>
        <v>0</v>
      </c>
      <c r="AE54">
        <f>T54+AD54+AB54+AC54</f>
        <v>0</v>
      </c>
      <c r="AF54">
        <f>DW54*AT54*(DR54-DQ54*(1000-AT54*DT54)/(1000-AT54*DS54))/(100*DK54)</f>
        <v>0</v>
      </c>
      <c r="AG54">
        <f>1000*DW54*AT54*(DS54-DT54)/(100*DK54*(1000-AT54*DS54))</f>
        <v>0</v>
      </c>
      <c r="AH54">
        <f>(AI54 - AJ54 - DX54*1E3/(8.314*(DZ54+273.15)) * AL54/DW54 * AK54) * DW54/(100*DK54) * (1000 - DT54)/1000</f>
        <v>0</v>
      </c>
      <c r="AI54">
        <v>590.2400406684524</v>
      </c>
      <c r="AJ54">
        <v>572.1818181818181</v>
      </c>
      <c r="AK54">
        <v>3.439406612605</v>
      </c>
      <c r="AL54">
        <v>65.94015128555453</v>
      </c>
      <c r="AM54">
        <f>(AO54 - AN54 + DX54*1E3/(8.314*(DZ54+273.15)) * AQ54/DW54 * AP54) * DW54/(100*DK54) * 1000/(1000 - AO54)</f>
        <v>0</v>
      </c>
      <c r="AN54">
        <v>27.43488843046866</v>
      </c>
      <c r="AO54">
        <v>28.22765090909091</v>
      </c>
      <c r="AP54">
        <v>-0.007138533961498431</v>
      </c>
      <c r="AQ54">
        <v>102.8695289206826</v>
      </c>
      <c r="AR54">
        <v>0</v>
      </c>
      <c r="AS54">
        <v>0</v>
      </c>
      <c r="AT54">
        <f>IF(AR54*$H$15&gt;=AV54,1.0,(AV54/(AV54-AR54*$H$15)))</f>
        <v>0</v>
      </c>
      <c r="AU54">
        <f>(AT54-1)*100</f>
        <v>0</v>
      </c>
      <c r="AV54">
        <f>MAX(0,($B$15+$C$15*EE54)/(1+$D$15*EE54)*DX54/(DZ54+273)*$E$15)</f>
        <v>0</v>
      </c>
      <c r="AW54" t="s">
        <v>429</v>
      </c>
      <c r="AX54" t="s">
        <v>429</v>
      </c>
      <c r="AY54">
        <v>0</v>
      </c>
      <c r="AZ54">
        <v>0</v>
      </c>
      <c r="BA54">
        <f>1-AY54/AZ54</f>
        <v>0</v>
      </c>
      <c r="BB54">
        <v>0</v>
      </c>
      <c r="BC54" t="s">
        <v>429</v>
      </c>
      <c r="BD54" t="s">
        <v>429</v>
      </c>
      <c r="BE54">
        <v>0</v>
      </c>
      <c r="BF54">
        <v>0</v>
      </c>
      <c r="BG54">
        <f>1-BE54/BF54</f>
        <v>0</v>
      </c>
      <c r="BH54">
        <v>0.5</v>
      </c>
      <c r="BI54">
        <f>DH54</f>
        <v>0</v>
      </c>
      <c r="BJ54">
        <f>K54</f>
        <v>0</v>
      </c>
      <c r="BK54">
        <f>BG54*BH54*BI54</f>
        <v>0</v>
      </c>
      <c r="BL54">
        <f>(BJ54-BB54)/BI54</f>
        <v>0</v>
      </c>
      <c r="BM54">
        <f>(AZ54-BF54)/BF54</f>
        <v>0</v>
      </c>
      <c r="BN54">
        <f>AY54/(BA54+AY54/BF54)</f>
        <v>0</v>
      </c>
      <c r="BO54" t="s">
        <v>429</v>
      </c>
      <c r="BP54">
        <v>0</v>
      </c>
      <c r="BQ54">
        <f>IF(BP54&lt;&gt;0, BP54, BN54)</f>
        <v>0</v>
      </c>
      <c r="BR54">
        <f>1-BQ54/BF54</f>
        <v>0</v>
      </c>
      <c r="BS54">
        <f>(BF54-BE54)/(BF54-BQ54)</f>
        <v>0</v>
      </c>
      <c r="BT54">
        <f>(AZ54-BF54)/(AZ54-BQ54)</f>
        <v>0</v>
      </c>
      <c r="BU54">
        <f>(BF54-BE54)/(BF54-AY54)</f>
        <v>0</v>
      </c>
      <c r="BV54">
        <f>(AZ54-BF54)/(AZ54-AY54)</f>
        <v>0</v>
      </c>
      <c r="BW54">
        <f>(BS54*BQ54/BE54)</f>
        <v>0</v>
      </c>
      <c r="BX54">
        <f>(1-BW54)</f>
        <v>0</v>
      </c>
      <c r="DG54">
        <f>$B$13*EF54+$C$13*EG54+$F$13*ER54*(1-EU54)</f>
        <v>0</v>
      </c>
      <c r="DH54">
        <f>DG54*DI54</f>
        <v>0</v>
      </c>
      <c r="DI54">
        <f>($B$13*$D$11+$C$13*$D$11+$F$13*((FE54+EW54)/MAX(FE54+EW54+FF54, 0.1)*$I$11+FF54/MAX(FE54+EW54+FF54, 0.1)*$J$11))/($B$13+$C$13+$F$13)</f>
        <v>0</v>
      </c>
      <c r="DJ54">
        <f>($B$13*$K$11+$C$13*$K$11+$F$13*((FE54+EW54)/MAX(FE54+EW54+FF54, 0.1)*$P$11+FF54/MAX(FE54+EW54+FF54, 0.1)*$Q$11))/($B$13+$C$13+$F$13)</f>
        <v>0</v>
      </c>
      <c r="DK54">
        <v>1.1</v>
      </c>
      <c r="DL54">
        <v>0.5</v>
      </c>
      <c r="DM54" t="s">
        <v>430</v>
      </c>
      <c r="DN54">
        <v>2</v>
      </c>
      <c r="DO54" t="b">
        <v>1</v>
      </c>
      <c r="DP54">
        <v>1694358768.5</v>
      </c>
      <c r="DQ54">
        <v>532.6631111111111</v>
      </c>
      <c r="DR54">
        <v>558.1687407407406</v>
      </c>
      <c r="DS54">
        <v>28.26180740740741</v>
      </c>
      <c r="DT54">
        <v>27.48622592592593</v>
      </c>
      <c r="DU54">
        <v>560.6993703703704</v>
      </c>
      <c r="DV54">
        <v>32.25711851851851</v>
      </c>
      <c r="DW54">
        <v>499.9970740740741</v>
      </c>
      <c r="DX54">
        <v>84.56710370370371</v>
      </c>
      <c r="DY54">
        <v>0.09999252592592593</v>
      </c>
      <c r="DZ54">
        <v>32.00069259259259</v>
      </c>
      <c r="EA54">
        <v>33.31172592592593</v>
      </c>
      <c r="EB54">
        <v>999.9000000000001</v>
      </c>
      <c r="EC54">
        <v>0</v>
      </c>
      <c r="ED54">
        <v>0</v>
      </c>
      <c r="EE54">
        <v>9995.76037037037</v>
      </c>
      <c r="EF54">
        <v>0</v>
      </c>
      <c r="EG54">
        <v>1373.864074074074</v>
      </c>
      <c r="EH54">
        <v>-25.5056</v>
      </c>
      <c r="EI54">
        <v>548.1547777777778</v>
      </c>
      <c r="EJ54">
        <v>573.9438518518518</v>
      </c>
      <c r="EK54">
        <v>0.7755802222222223</v>
      </c>
      <c r="EL54">
        <v>558.1687407407406</v>
      </c>
      <c r="EM54">
        <v>27.48622592592593</v>
      </c>
      <c r="EN54">
        <v>2.390019629629629</v>
      </c>
      <c r="EO54">
        <v>2.32442962962963</v>
      </c>
      <c r="EP54">
        <v>20.29631851851852</v>
      </c>
      <c r="EQ54">
        <v>19.8467037037037</v>
      </c>
      <c r="ER54">
        <v>2000.029259259259</v>
      </c>
      <c r="ES54">
        <v>0.9799933703703703</v>
      </c>
      <c r="ET54">
        <v>0.02000695185185185</v>
      </c>
      <c r="EU54">
        <v>0</v>
      </c>
      <c r="EV54">
        <v>37.95432592592593</v>
      </c>
      <c r="EW54">
        <v>5.00078</v>
      </c>
      <c r="EX54">
        <v>3198.409259259259</v>
      </c>
      <c r="EY54">
        <v>16379.83333333333</v>
      </c>
      <c r="EZ54">
        <v>51.06</v>
      </c>
      <c r="FA54">
        <v>51.99755555555556</v>
      </c>
      <c r="FB54">
        <v>51.33077777777778</v>
      </c>
      <c r="FC54">
        <v>51.34003703703703</v>
      </c>
      <c r="FD54">
        <v>51.49281481481481</v>
      </c>
      <c r="FE54">
        <v>1955.118518518519</v>
      </c>
      <c r="FF54">
        <v>39.91</v>
      </c>
      <c r="FG54">
        <v>0</v>
      </c>
      <c r="FH54">
        <v>1694358776</v>
      </c>
      <c r="FI54">
        <v>0</v>
      </c>
      <c r="FJ54">
        <v>37.97362692307692</v>
      </c>
      <c r="FK54">
        <v>-1.257247869738136</v>
      </c>
      <c r="FL54">
        <v>203.3801706138092</v>
      </c>
      <c r="FM54">
        <v>3198.875769230769</v>
      </c>
      <c r="FN54">
        <v>15</v>
      </c>
      <c r="FO54">
        <v>1694356869.6</v>
      </c>
      <c r="FP54" t="s">
        <v>431</v>
      </c>
      <c r="FQ54">
        <v>1694356869.6</v>
      </c>
      <c r="FR54">
        <v>1694356865.6</v>
      </c>
      <c r="FS54">
        <v>1</v>
      </c>
      <c r="FT54">
        <v>-0.3</v>
      </c>
      <c r="FU54">
        <v>-0.068</v>
      </c>
      <c r="FV54">
        <v>-25.922</v>
      </c>
      <c r="FW54">
        <v>-3.813</v>
      </c>
      <c r="FX54">
        <v>420</v>
      </c>
      <c r="FY54">
        <v>23</v>
      </c>
      <c r="FZ54">
        <v>0.43</v>
      </c>
      <c r="GA54">
        <v>0.2</v>
      </c>
      <c r="GB54">
        <v>-25.3714575</v>
      </c>
      <c r="GC54">
        <v>-2.398114446529077</v>
      </c>
      <c r="GD54">
        <v>0.2379999862263655</v>
      </c>
      <c r="GE54">
        <v>0</v>
      </c>
      <c r="GF54">
        <v>0.7725607999999999</v>
      </c>
      <c r="GG54">
        <v>0.1209094784240133</v>
      </c>
      <c r="GH54">
        <v>0.01994142050757669</v>
      </c>
      <c r="GI54">
        <v>1</v>
      </c>
      <c r="GJ54">
        <v>1</v>
      </c>
      <c r="GK54">
        <v>2</v>
      </c>
      <c r="GL54" t="s">
        <v>432</v>
      </c>
      <c r="GM54">
        <v>3.10646</v>
      </c>
      <c r="GN54">
        <v>2.75804</v>
      </c>
      <c r="GO54">
        <v>0.101911</v>
      </c>
      <c r="GP54">
        <v>0.101598</v>
      </c>
      <c r="GQ54">
        <v>0.121149</v>
      </c>
      <c r="GR54">
        <v>0.10894</v>
      </c>
      <c r="GS54">
        <v>22615.7</v>
      </c>
      <c r="GT54">
        <v>21304.4</v>
      </c>
      <c r="GU54">
        <v>25766.2</v>
      </c>
      <c r="GV54">
        <v>24087.5</v>
      </c>
      <c r="GW54">
        <v>36420.2</v>
      </c>
      <c r="GX54">
        <v>31462.4</v>
      </c>
      <c r="GY54">
        <v>45097.8</v>
      </c>
      <c r="GZ54">
        <v>38183.7</v>
      </c>
      <c r="HA54">
        <v>1.74853</v>
      </c>
      <c r="HB54">
        <v>1.57017</v>
      </c>
      <c r="HC54">
        <v>-0.0981688</v>
      </c>
      <c r="HD54">
        <v>0</v>
      </c>
      <c r="HE54">
        <v>34.8888</v>
      </c>
      <c r="HF54">
        <v>999.9</v>
      </c>
      <c r="HG54">
        <v>42.1</v>
      </c>
      <c r="HH54">
        <v>38.7</v>
      </c>
      <c r="HI54">
        <v>34.4226</v>
      </c>
      <c r="HJ54">
        <v>61.3767</v>
      </c>
      <c r="HK54">
        <v>24.6474</v>
      </c>
      <c r="HL54">
        <v>1</v>
      </c>
      <c r="HM54">
        <v>1.47497</v>
      </c>
      <c r="HN54">
        <v>9.28105</v>
      </c>
      <c r="HO54">
        <v>20.0583</v>
      </c>
      <c r="HP54">
        <v>5.20696</v>
      </c>
      <c r="HQ54">
        <v>11.992</v>
      </c>
      <c r="HR54">
        <v>4.9609</v>
      </c>
      <c r="HS54">
        <v>3.2745</v>
      </c>
      <c r="HT54">
        <v>9999</v>
      </c>
      <c r="HU54">
        <v>9999</v>
      </c>
      <c r="HV54">
        <v>9999</v>
      </c>
      <c r="HW54">
        <v>154.8</v>
      </c>
      <c r="HX54">
        <v>1.86386</v>
      </c>
      <c r="HY54">
        <v>1.86005</v>
      </c>
      <c r="HZ54">
        <v>1.8584</v>
      </c>
      <c r="IA54">
        <v>1.85974</v>
      </c>
      <c r="IB54">
        <v>1.85974</v>
      </c>
      <c r="IC54">
        <v>1.85831</v>
      </c>
      <c r="ID54">
        <v>1.85745</v>
      </c>
      <c r="IE54">
        <v>1.85228</v>
      </c>
      <c r="IF54">
        <v>0</v>
      </c>
      <c r="IG54">
        <v>0</v>
      </c>
      <c r="IH54">
        <v>0</v>
      </c>
      <c r="II54">
        <v>0</v>
      </c>
      <c r="IJ54" t="s">
        <v>433</v>
      </c>
      <c r="IK54" t="s">
        <v>434</v>
      </c>
      <c r="IL54" t="s">
        <v>435</v>
      </c>
      <c r="IM54" t="s">
        <v>435</v>
      </c>
      <c r="IN54" t="s">
        <v>435</v>
      </c>
      <c r="IO54" t="s">
        <v>435</v>
      </c>
      <c r="IP54">
        <v>0</v>
      </c>
      <c r="IQ54">
        <v>100</v>
      </c>
      <c r="IR54">
        <v>100</v>
      </c>
      <c r="IS54">
        <v>-28.488</v>
      </c>
      <c r="IT54">
        <v>-3.994</v>
      </c>
      <c r="IU54">
        <v>-16.20539750299507</v>
      </c>
      <c r="IV54">
        <v>-0.02477319321892663</v>
      </c>
      <c r="IW54">
        <v>7.220195862635366E-06</v>
      </c>
      <c r="IX54">
        <v>-1.200035831751892E-09</v>
      </c>
      <c r="IY54">
        <v>-1.687842308663072</v>
      </c>
      <c r="IZ54">
        <v>-0.1467083373758089</v>
      </c>
      <c r="JA54">
        <v>0.003522864546959643</v>
      </c>
      <c r="JB54">
        <v>-3.696506598922489E-05</v>
      </c>
      <c r="JC54">
        <v>4</v>
      </c>
      <c r="JD54">
        <v>1987</v>
      </c>
      <c r="JE54">
        <v>1</v>
      </c>
      <c r="JF54">
        <v>38</v>
      </c>
      <c r="JG54">
        <v>31.8</v>
      </c>
      <c r="JH54">
        <v>31.8</v>
      </c>
      <c r="JI54">
        <v>1.5979</v>
      </c>
      <c r="JJ54">
        <v>2.68433</v>
      </c>
      <c r="JK54">
        <v>1.49658</v>
      </c>
      <c r="JL54">
        <v>2.39136</v>
      </c>
      <c r="JM54">
        <v>1.54907</v>
      </c>
      <c r="JN54">
        <v>2.40112</v>
      </c>
      <c r="JO54">
        <v>41.8486</v>
      </c>
      <c r="JP54">
        <v>15.6118</v>
      </c>
      <c r="JQ54">
        <v>18</v>
      </c>
      <c r="JR54">
        <v>504.69</v>
      </c>
      <c r="JS54">
        <v>399.063</v>
      </c>
      <c r="JT54">
        <v>25.5051</v>
      </c>
      <c r="JU54">
        <v>43.7315</v>
      </c>
      <c r="JV54">
        <v>29.9999</v>
      </c>
      <c r="JW54">
        <v>43.2593</v>
      </c>
      <c r="JX54">
        <v>43.0396</v>
      </c>
      <c r="JY54">
        <v>32.1072</v>
      </c>
      <c r="JZ54">
        <v>5.19466</v>
      </c>
      <c r="KA54">
        <v>44.56</v>
      </c>
      <c r="KB54">
        <v>20.8104</v>
      </c>
      <c r="KC54">
        <v>607.144</v>
      </c>
      <c r="KD54">
        <v>27.6187</v>
      </c>
      <c r="KE54">
        <v>98.5197</v>
      </c>
      <c r="KF54">
        <v>92.0151</v>
      </c>
    </row>
    <row r="55" spans="1:292">
      <c r="A55">
        <v>37</v>
      </c>
      <c r="B55">
        <v>1694358781</v>
      </c>
      <c r="C55">
        <v>272</v>
      </c>
      <c r="D55" t="s">
        <v>508</v>
      </c>
      <c r="E55" t="s">
        <v>509</v>
      </c>
      <c r="F55">
        <v>5</v>
      </c>
      <c r="G55" t="s">
        <v>428</v>
      </c>
      <c r="H55">
        <v>1694358773.214286</v>
      </c>
      <c r="I55">
        <f>(J55)/1000</f>
        <v>0</v>
      </c>
      <c r="J55">
        <f>IF(DO55, AM55, AG55)</f>
        <v>0</v>
      </c>
      <c r="K55">
        <f>IF(DO55, AH55, AF55)</f>
        <v>0</v>
      </c>
      <c r="L55">
        <f>DQ55 - IF(AT55&gt;1, K55*DK55*100.0/(AV55*EE55), 0)</f>
        <v>0</v>
      </c>
      <c r="M55">
        <f>((S55-I55/2)*L55-K55)/(S55+I55/2)</f>
        <v>0</v>
      </c>
      <c r="N55">
        <f>M55*(DX55+DY55)/1000.0</f>
        <v>0</v>
      </c>
      <c r="O55">
        <f>(DQ55 - IF(AT55&gt;1, K55*DK55*100.0/(AV55*EE55), 0))*(DX55+DY55)/1000.0</f>
        <v>0</v>
      </c>
      <c r="P55">
        <f>2.0/((1/R55-1/Q55)+SIGN(R55)*SQRT((1/R55-1/Q55)*(1/R55-1/Q55) + 4*DL55/((DL55+1)*(DL55+1))*(2*1/R55*1/Q55-1/Q55*1/Q55)))</f>
        <v>0</v>
      </c>
      <c r="Q55">
        <f>IF(LEFT(DM55,1)&lt;&gt;"0",IF(LEFT(DM55,1)="1",3.0,DN55),$D$5+$E$5*(EE55*DX55/($K$5*1000))+$F$5*(EE55*DX55/($K$5*1000))*MAX(MIN(DK55,$J$5),$I$5)*MAX(MIN(DK55,$J$5),$I$5)+$G$5*MAX(MIN(DK55,$J$5),$I$5)*(EE55*DX55/($K$5*1000))+$H$5*(EE55*DX55/($K$5*1000))*(EE55*DX55/($K$5*1000)))</f>
        <v>0</v>
      </c>
      <c r="R55">
        <f>I55*(1000-(1000*0.61365*exp(17.502*V55/(240.97+V55))/(DX55+DY55)+DS55)/2)/(1000*0.61365*exp(17.502*V55/(240.97+V55))/(DX55+DY55)-DS55)</f>
        <v>0</v>
      </c>
      <c r="S55">
        <f>1/((DL55+1)/(P55/1.6)+1/(Q55/1.37)) + DL55/((DL55+1)/(P55/1.6) + DL55/(Q55/1.37))</f>
        <v>0</v>
      </c>
      <c r="T55">
        <f>(DG55*DJ55)</f>
        <v>0</v>
      </c>
      <c r="U55">
        <f>(DZ55+(T55+2*0.95*5.67E-8*(((DZ55+$B$9)+273)^4-(DZ55+273)^4)-44100*I55)/(1.84*29.3*Q55+8*0.95*5.67E-8*(DZ55+273)^3))</f>
        <v>0</v>
      </c>
      <c r="V55">
        <f>($C$9*EA55+$D$9*EB55+$E$9*U55)</f>
        <v>0</v>
      </c>
      <c r="W55">
        <f>0.61365*exp(17.502*V55/(240.97+V55))</f>
        <v>0</v>
      </c>
      <c r="X55">
        <f>(Y55/Z55*100)</f>
        <v>0</v>
      </c>
      <c r="Y55">
        <f>DS55*(DX55+DY55)/1000</f>
        <v>0</v>
      </c>
      <c r="Z55">
        <f>0.61365*exp(17.502*DZ55/(240.97+DZ55))</f>
        <v>0</v>
      </c>
      <c r="AA55">
        <f>(W55-DS55*(DX55+DY55)/1000)</f>
        <v>0</v>
      </c>
      <c r="AB55">
        <f>(-I55*44100)</f>
        <v>0</v>
      </c>
      <c r="AC55">
        <f>2*29.3*Q55*0.92*(DZ55-V55)</f>
        <v>0</v>
      </c>
      <c r="AD55">
        <f>2*0.95*5.67E-8*(((DZ55+$B$9)+273)^4-(V55+273)^4)</f>
        <v>0</v>
      </c>
      <c r="AE55">
        <f>T55+AD55+AB55+AC55</f>
        <v>0</v>
      </c>
      <c r="AF55">
        <f>DW55*AT55*(DR55-DQ55*(1000-AT55*DT55)/(1000-AT55*DS55))/(100*DK55)</f>
        <v>0</v>
      </c>
      <c r="AG55">
        <f>1000*DW55*AT55*(DS55-DT55)/(100*DK55*(1000-AT55*DS55))</f>
        <v>0</v>
      </c>
      <c r="AH55">
        <f>(AI55 - AJ55 - DX55*1E3/(8.314*(DZ55+273.15)) * AL55/DW55 * AK55) * DW55/(100*DK55) * (1000 - DT55)/1000</f>
        <v>0</v>
      </c>
      <c r="AI55">
        <v>607.4657305824561</v>
      </c>
      <c r="AJ55">
        <v>589.2730848484846</v>
      </c>
      <c r="AK55">
        <v>3.423019227047478</v>
      </c>
      <c r="AL55">
        <v>65.94015128555453</v>
      </c>
      <c r="AM55">
        <f>(AO55 - AN55 + DX55*1E3/(8.314*(DZ55+273.15)) * AQ55/DW55 * AP55) * DW55/(100*DK55) * 1000/(1000 - AO55)</f>
        <v>0</v>
      </c>
      <c r="AN55">
        <v>27.4681966604459</v>
      </c>
      <c r="AO55">
        <v>28.21099090909091</v>
      </c>
      <c r="AP55">
        <v>-0.002470366645721325</v>
      </c>
      <c r="AQ55">
        <v>102.8695289206826</v>
      </c>
      <c r="AR55">
        <v>0</v>
      </c>
      <c r="AS55">
        <v>0</v>
      </c>
      <c r="AT55">
        <f>IF(AR55*$H$15&gt;=AV55,1.0,(AV55/(AV55-AR55*$H$15)))</f>
        <v>0</v>
      </c>
      <c r="AU55">
        <f>(AT55-1)*100</f>
        <v>0</v>
      </c>
      <c r="AV55">
        <f>MAX(0,($B$15+$C$15*EE55)/(1+$D$15*EE55)*DX55/(DZ55+273)*$E$15)</f>
        <v>0</v>
      </c>
      <c r="AW55" t="s">
        <v>429</v>
      </c>
      <c r="AX55" t="s">
        <v>429</v>
      </c>
      <c r="AY55">
        <v>0</v>
      </c>
      <c r="AZ55">
        <v>0</v>
      </c>
      <c r="BA55">
        <f>1-AY55/AZ55</f>
        <v>0</v>
      </c>
      <c r="BB55">
        <v>0</v>
      </c>
      <c r="BC55" t="s">
        <v>429</v>
      </c>
      <c r="BD55" t="s">
        <v>429</v>
      </c>
      <c r="BE55">
        <v>0</v>
      </c>
      <c r="BF55">
        <v>0</v>
      </c>
      <c r="BG55">
        <f>1-BE55/BF55</f>
        <v>0</v>
      </c>
      <c r="BH55">
        <v>0.5</v>
      </c>
      <c r="BI55">
        <f>DH55</f>
        <v>0</v>
      </c>
      <c r="BJ55">
        <f>K55</f>
        <v>0</v>
      </c>
      <c r="BK55">
        <f>BG55*BH55*BI55</f>
        <v>0</v>
      </c>
      <c r="BL55">
        <f>(BJ55-BB55)/BI55</f>
        <v>0</v>
      </c>
      <c r="BM55">
        <f>(AZ55-BF55)/BF55</f>
        <v>0</v>
      </c>
      <c r="BN55">
        <f>AY55/(BA55+AY55/BF55)</f>
        <v>0</v>
      </c>
      <c r="BO55" t="s">
        <v>429</v>
      </c>
      <c r="BP55">
        <v>0</v>
      </c>
      <c r="BQ55">
        <f>IF(BP55&lt;&gt;0, BP55, BN55)</f>
        <v>0</v>
      </c>
      <c r="BR55">
        <f>1-BQ55/BF55</f>
        <v>0</v>
      </c>
      <c r="BS55">
        <f>(BF55-BE55)/(BF55-BQ55)</f>
        <v>0</v>
      </c>
      <c r="BT55">
        <f>(AZ55-BF55)/(AZ55-BQ55)</f>
        <v>0</v>
      </c>
      <c r="BU55">
        <f>(BF55-BE55)/(BF55-AY55)</f>
        <v>0</v>
      </c>
      <c r="BV55">
        <f>(AZ55-BF55)/(AZ55-AY55)</f>
        <v>0</v>
      </c>
      <c r="BW55">
        <f>(BS55*BQ55/BE55)</f>
        <v>0</v>
      </c>
      <c r="BX55">
        <f>(1-BW55)</f>
        <v>0</v>
      </c>
      <c r="DG55">
        <f>$B$13*EF55+$C$13*EG55+$F$13*ER55*(1-EU55)</f>
        <v>0</v>
      </c>
      <c r="DH55">
        <f>DG55*DI55</f>
        <v>0</v>
      </c>
      <c r="DI55">
        <f>($B$13*$D$11+$C$13*$D$11+$F$13*((FE55+EW55)/MAX(FE55+EW55+FF55, 0.1)*$I$11+FF55/MAX(FE55+EW55+FF55, 0.1)*$J$11))/($B$13+$C$13+$F$13)</f>
        <v>0</v>
      </c>
      <c r="DJ55">
        <f>($B$13*$K$11+$C$13*$K$11+$F$13*((FE55+EW55)/MAX(FE55+EW55+FF55, 0.1)*$P$11+FF55/MAX(FE55+EW55+FF55, 0.1)*$Q$11))/($B$13+$C$13+$F$13)</f>
        <v>0</v>
      </c>
      <c r="DK55">
        <v>1.1</v>
      </c>
      <c r="DL55">
        <v>0.5</v>
      </c>
      <c r="DM55" t="s">
        <v>430</v>
      </c>
      <c r="DN55">
        <v>2</v>
      </c>
      <c r="DO55" t="b">
        <v>1</v>
      </c>
      <c r="DP55">
        <v>1694358773.214286</v>
      </c>
      <c r="DQ55">
        <v>548.3571428571429</v>
      </c>
      <c r="DR55">
        <v>573.9959642857143</v>
      </c>
      <c r="DS55">
        <v>28.24291785714286</v>
      </c>
      <c r="DT55">
        <v>27.47376071428571</v>
      </c>
      <c r="DU55">
        <v>576.6764999999999</v>
      </c>
      <c r="DV55">
        <v>32.23755357142858</v>
      </c>
      <c r="DW55">
        <v>500.0100714285714</v>
      </c>
      <c r="DX55">
        <v>84.56750357142857</v>
      </c>
      <c r="DY55">
        <v>0.1000294678571429</v>
      </c>
      <c r="DZ55">
        <v>31.997325</v>
      </c>
      <c r="EA55">
        <v>33.30601785714286</v>
      </c>
      <c r="EB55">
        <v>999.9000000000002</v>
      </c>
      <c r="EC55">
        <v>0</v>
      </c>
      <c r="ED55">
        <v>0</v>
      </c>
      <c r="EE55">
        <v>9994.925000000001</v>
      </c>
      <c r="EF55">
        <v>0</v>
      </c>
      <c r="EG55">
        <v>1383.316785714286</v>
      </c>
      <c r="EH55">
        <v>-25.63878571428571</v>
      </c>
      <c r="EI55">
        <v>564.2941785714286</v>
      </c>
      <c r="EJ55">
        <v>590.211</v>
      </c>
      <c r="EK55">
        <v>0.7691487857142858</v>
      </c>
      <c r="EL55">
        <v>573.9959642857143</v>
      </c>
      <c r="EM55">
        <v>27.47376071428571</v>
      </c>
      <c r="EN55">
        <v>2.388432857142857</v>
      </c>
      <c r="EO55">
        <v>2.323388214285715</v>
      </c>
      <c r="EP55">
        <v>20.285575</v>
      </c>
      <c r="EQ55">
        <v>19.83945714285714</v>
      </c>
      <c r="ER55">
        <v>2000.031785714286</v>
      </c>
      <c r="ES55">
        <v>0.9799934642857141</v>
      </c>
      <c r="ET55">
        <v>0.02000689285714285</v>
      </c>
      <c r="EU55">
        <v>0</v>
      </c>
      <c r="EV55">
        <v>37.94211785714286</v>
      </c>
      <c r="EW55">
        <v>5.00078</v>
      </c>
      <c r="EX55">
        <v>3198.162857142858</v>
      </c>
      <c r="EY55">
        <v>16379.86785714286</v>
      </c>
      <c r="EZ55">
        <v>51.0377857142857</v>
      </c>
      <c r="FA55">
        <v>51.99764285714286</v>
      </c>
      <c r="FB55">
        <v>51.31667857142856</v>
      </c>
      <c r="FC55">
        <v>51.33021428571429</v>
      </c>
      <c r="FD55">
        <v>51.49078571428571</v>
      </c>
      <c r="FE55">
        <v>1955.121428571428</v>
      </c>
      <c r="FF55">
        <v>39.91</v>
      </c>
      <c r="FG55">
        <v>0</v>
      </c>
      <c r="FH55">
        <v>1694358780.8</v>
      </c>
      <c r="FI55">
        <v>0</v>
      </c>
      <c r="FJ55">
        <v>37.94205769230769</v>
      </c>
      <c r="FK55">
        <v>-0.4008513016126792</v>
      </c>
      <c r="FL55">
        <v>-97.67076889263747</v>
      </c>
      <c r="FM55">
        <v>3196.285</v>
      </c>
      <c r="FN55">
        <v>15</v>
      </c>
      <c r="FO55">
        <v>1694356869.6</v>
      </c>
      <c r="FP55" t="s">
        <v>431</v>
      </c>
      <c r="FQ55">
        <v>1694356869.6</v>
      </c>
      <c r="FR55">
        <v>1694356865.6</v>
      </c>
      <c r="FS55">
        <v>1</v>
      </c>
      <c r="FT55">
        <v>-0.3</v>
      </c>
      <c r="FU55">
        <v>-0.068</v>
      </c>
      <c r="FV55">
        <v>-25.922</v>
      </c>
      <c r="FW55">
        <v>-3.813</v>
      </c>
      <c r="FX55">
        <v>420</v>
      </c>
      <c r="FY55">
        <v>23</v>
      </c>
      <c r="FZ55">
        <v>0.43</v>
      </c>
      <c r="GA55">
        <v>0.2</v>
      </c>
      <c r="GB55">
        <v>-25.55085853658537</v>
      </c>
      <c r="GC55">
        <v>-1.793836933797938</v>
      </c>
      <c r="GD55">
        <v>0.1825223567670812</v>
      </c>
      <c r="GE55">
        <v>0</v>
      </c>
      <c r="GF55">
        <v>0.7688264146341464</v>
      </c>
      <c r="GG55">
        <v>-0.01628544250871136</v>
      </c>
      <c r="GH55">
        <v>0.02262480679338134</v>
      </c>
      <c r="GI55">
        <v>1</v>
      </c>
      <c r="GJ55">
        <v>1</v>
      </c>
      <c r="GK55">
        <v>2</v>
      </c>
      <c r="GL55" t="s">
        <v>432</v>
      </c>
      <c r="GM55">
        <v>3.1065</v>
      </c>
      <c r="GN55">
        <v>2.75818</v>
      </c>
      <c r="GO55">
        <v>0.103994</v>
      </c>
      <c r="GP55">
        <v>0.103681</v>
      </c>
      <c r="GQ55">
        <v>0.121111</v>
      </c>
      <c r="GR55">
        <v>0.108994</v>
      </c>
      <c r="GS55">
        <v>22563.2</v>
      </c>
      <c r="GT55">
        <v>21255.3</v>
      </c>
      <c r="GU55">
        <v>25766.1</v>
      </c>
      <c r="GV55">
        <v>24087.8</v>
      </c>
      <c r="GW55">
        <v>36422.2</v>
      </c>
      <c r="GX55">
        <v>31461</v>
      </c>
      <c r="GY55">
        <v>45098</v>
      </c>
      <c r="GZ55">
        <v>38184</v>
      </c>
      <c r="HA55">
        <v>1.7484</v>
      </c>
      <c r="HB55">
        <v>1.57035</v>
      </c>
      <c r="HC55">
        <v>-0.0969879</v>
      </c>
      <c r="HD55">
        <v>0</v>
      </c>
      <c r="HE55">
        <v>34.8843</v>
      </c>
      <c r="HF55">
        <v>999.9</v>
      </c>
      <c r="HG55">
        <v>42.1</v>
      </c>
      <c r="HH55">
        <v>38.7</v>
      </c>
      <c r="HI55">
        <v>34.4189</v>
      </c>
      <c r="HJ55">
        <v>61.3867</v>
      </c>
      <c r="HK55">
        <v>24.6635</v>
      </c>
      <c r="HL55">
        <v>1</v>
      </c>
      <c r="HM55">
        <v>1.47499</v>
      </c>
      <c r="HN55">
        <v>9.28105</v>
      </c>
      <c r="HO55">
        <v>20.0582</v>
      </c>
      <c r="HP55">
        <v>5.20741</v>
      </c>
      <c r="HQ55">
        <v>11.992</v>
      </c>
      <c r="HR55">
        <v>4.9607</v>
      </c>
      <c r="HS55">
        <v>3.27433</v>
      </c>
      <c r="HT55">
        <v>9999</v>
      </c>
      <c r="HU55">
        <v>9999</v>
      </c>
      <c r="HV55">
        <v>9999</v>
      </c>
      <c r="HW55">
        <v>154.8</v>
      </c>
      <c r="HX55">
        <v>1.86386</v>
      </c>
      <c r="HY55">
        <v>1.86005</v>
      </c>
      <c r="HZ55">
        <v>1.85839</v>
      </c>
      <c r="IA55">
        <v>1.85974</v>
      </c>
      <c r="IB55">
        <v>1.85974</v>
      </c>
      <c r="IC55">
        <v>1.85833</v>
      </c>
      <c r="ID55">
        <v>1.85745</v>
      </c>
      <c r="IE55">
        <v>1.85227</v>
      </c>
      <c r="IF55">
        <v>0</v>
      </c>
      <c r="IG55">
        <v>0</v>
      </c>
      <c r="IH55">
        <v>0</v>
      </c>
      <c r="II55">
        <v>0</v>
      </c>
      <c r="IJ55" t="s">
        <v>433</v>
      </c>
      <c r="IK55" t="s">
        <v>434</v>
      </c>
      <c r="IL55" t="s">
        <v>435</v>
      </c>
      <c r="IM55" t="s">
        <v>435</v>
      </c>
      <c r="IN55" t="s">
        <v>435</v>
      </c>
      <c r="IO55" t="s">
        <v>435</v>
      </c>
      <c r="IP55">
        <v>0</v>
      </c>
      <c r="IQ55">
        <v>100</v>
      </c>
      <c r="IR55">
        <v>100</v>
      </c>
      <c r="IS55">
        <v>-28.783</v>
      </c>
      <c r="IT55">
        <v>-3.9935</v>
      </c>
      <c r="IU55">
        <v>-16.20539750299507</v>
      </c>
      <c r="IV55">
        <v>-0.02477319321892663</v>
      </c>
      <c r="IW55">
        <v>7.220195862635366E-06</v>
      </c>
      <c r="IX55">
        <v>-1.200035831751892E-09</v>
      </c>
      <c r="IY55">
        <v>-1.687842308663072</v>
      </c>
      <c r="IZ55">
        <v>-0.1467083373758089</v>
      </c>
      <c r="JA55">
        <v>0.003522864546959643</v>
      </c>
      <c r="JB55">
        <v>-3.696506598922489E-05</v>
      </c>
      <c r="JC55">
        <v>4</v>
      </c>
      <c r="JD55">
        <v>1987</v>
      </c>
      <c r="JE55">
        <v>1</v>
      </c>
      <c r="JF55">
        <v>38</v>
      </c>
      <c r="JG55">
        <v>31.9</v>
      </c>
      <c r="JH55">
        <v>31.9</v>
      </c>
      <c r="JI55">
        <v>1.63208</v>
      </c>
      <c r="JJ55">
        <v>2.68188</v>
      </c>
      <c r="JK55">
        <v>1.49658</v>
      </c>
      <c r="JL55">
        <v>2.39136</v>
      </c>
      <c r="JM55">
        <v>1.54907</v>
      </c>
      <c r="JN55">
        <v>2.36572</v>
      </c>
      <c r="JO55">
        <v>41.8223</v>
      </c>
      <c r="JP55">
        <v>15.6118</v>
      </c>
      <c r="JQ55">
        <v>18</v>
      </c>
      <c r="JR55">
        <v>504.629</v>
      </c>
      <c r="JS55">
        <v>399.192</v>
      </c>
      <c r="JT55">
        <v>25.4974</v>
      </c>
      <c r="JU55">
        <v>43.7315</v>
      </c>
      <c r="JV55">
        <v>29.9999</v>
      </c>
      <c r="JW55">
        <v>43.2625</v>
      </c>
      <c r="JX55">
        <v>43.0439</v>
      </c>
      <c r="JY55">
        <v>32.7748</v>
      </c>
      <c r="JZ55">
        <v>4.91303</v>
      </c>
      <c r="KA55">
        <v>44.56</v>
      </c>
      <c r="KB55">
        <v>20.8054</v>
      </c>
      <c r="KC55">
        <v>627.181</v>
      </c>
      <c r="KD55">
        <v>27.6339</v>
      </c>
      <c r="KE55">
        <v>98.51990000000001</v>
      </c>
      <c r="KF55">
        <v>92.0159</v>
      </c>
    </row>
    <row r="56" spans="1:292">
      <c r="A56">
        <v>38</v>
      </c>
      <c r="B56">
        <v>1694358786</v>
      </c>
      <c r="C56">
        <v>277</v>
      </c>
      <c r="D56" t="s">
        <v>510</v>
      </c>
      <c r="E56" t="s">
        <v>511</v>
      </c>
      <c r="F56">
        <v>5</v>
      </c>
      <c r="G56" t="s">
        <v>428</v>
      </c>
      <c r="H56">
        <v>1694358778.5</v>
      </c>
      <c r="I56">
        <f>(J56)/1000</f>
        <v>0</v>
      </c>
      <c r="J56">
        <f>IF(DO56, AM56, AG56)</f>
        <v>0</v>
      </c>
      <c r="K56">
        <f>IF(DO56, AH56, AF56)</f>
        <v>0</v>
      </c>
      <c r="L56">
        <f>DQ56 - IF(AT56&gt;1, K56*DK56*100.0/(AV56*EE56), 0)</f>
        <v>0</v>
      </c>
      <c r="M56">
        <f>((S56-I56/2)*L56-K56)/(S56+I56/2)</f>
        <v>0</v>
      </c>
      <c r="N56">
        <f>M56*(DX56+DY56)/1000.0</f>
        <v>0</v>
      </c>
      <c r="O56">
        <f>(DQ56 - IF(AT56&gt;1, K56*DK56*100.0/(AV56*EE56), 0))*(DX56+DY56)/1000.0</f>
        <v>0</v>
      </c>
      <c r="P56">
        <f>2.0/((1/R56-1/Q56)+SIGN(R56)*SQRT((1/R56-1/Q56)*(1/R56-1/Q56) + 4*DL56/((DL56+1)*(DL56+1))*(2*1/R56*1/Q56-1/Q56*1/Q56)))</f>
        <v>0</v>
      </c>
      <c r="Q56">
        <f>IF(LEFT(DM56,1)&lt;&gt;"0",IF(LEFT(DM56,1)="1",3.0,DN56),$D$5+$E$5*(EE56*DX56/($K$5*1000))+$F$5*(EE56*DX56/($K$5*1000))*MAX(MIN(DK56,$J$5),$I$5)*MAX(MIN(DK56,$J$5),$I$5)+$G$5*MAX(MIN(DK56,$J$5),$I$5)*(EE56*DX56/($K$5*1000))+$H$5*(EE56*DX56/($K$5*1000))*(EE56*DX56/($K$5*1000)))</f>
        <v>0</v>
      </c>
      <c r="R56">
        <f>I56*(1000-(1000*0.61365*exp(17.502*V56/(240.97+V56))/(DX56+DY56)+DS56)/2)/(1000*0.61365*exp(17.502*V56/(240.97+V56))/(DX56+DY56)-DS56)</f>
        <v>0</v>
      </c>
      <c r="S56">
        <f>1/((DL56+1)/(P56/1.6)+1/(Q56/1.37)) + DL56/((DL56+1)/(P56/1.6) + DL56/(Q56/1.37))</f>
        <v>0</v>
      </c>
      <c r="T56">
        <f>(DG56*DJ56)</f>
        <v>0</v>
      </c>
      <c r="U56">
        <f>(DZ56+(T56+2*0.95*5.67E-8*(((DZ56+$B$9)+273)^4-(DZ56+273)^4)-44100*I56)/(1.84*29.3*Q56+8*0.95*5.67E-8*(DZ56+273)^3))</f>
        <v>0</v>
      </c>
      <c r="V56">
        <f>($C$9*EA56+$D$9*EB56+$E$9*U56)</f>
        <v>0</v>
      </c>
      <c r="W56">
        <f>0.61365*exp(17.502*V56/(240.97+V56))</f>
        <v>0</v>
      </c>
      <c r="X56">
        <f>(Y56/Z56*100)</f>
        <v>0</v>
      </c>
      <c r="Y56">
        <f>DS56*(DX56+DY56)/1000</f>
        <v>0</v>
      </c>
      <c r="Z56">
        <f>0.61365*exp(17.502*DZ56/(240.97+DZ56))</f>
        <v>0</v>
      </c>
      <c r="AA56">
        <f>(W56-DS56*(DX56+DY56)/1000)</f>
        <v>0</v>
      </c>
      <c r="AB56">
        <f>(-I56*44100)</f>
        <v>0</v>
      </c>
      <c r="AC56">
        <f>2*29.3*Q56*0.92*(DZ56-V56)</f>
        <v>0</v>
      </c>
      <c r="AD56">
        <f>2*0.95*5.67E-8*(((DZ56+$B$9)+273)^4-(V56+273)^4)</f>
        <v>0</v>
      </c>
      <c r="AE56">
        <f>T56+AD56+AB56+AC56</f>
        <v>0</v>
      </c>
      <c r="AF56">
        <f>DW56*AT56*(DR56-DQ56*(1000-AT56*DT56)/(1000-AT56*DS56))/(100*DK56)</f>
        <v>0</v>
      </c>
      <c r="AG56">
        <f>1000*DW56*AT56*(DS56-DT56)/(100*DK56*(1000-AT56*DS56))</f>
        <v>0</v>
      </c>
      <c r="AH56">
        <f>(AI56 - AJ56 - DX56*1E3/(8.314*(DZ56+273.15)) * AL56/DW56 * AK56) * DW56/(100*DK56) * (1000 - DT56)/1000</f>
        <v>0</v>
      </c>
      <c r="AI56">
        <v>624.8606016104374</v>
      </c>
      <c r="AJ56">
        <v>606.5598666666666</v>
      </c>
      <c r="AK56">
        <v>3.464516808397455</v>
      </c>
      <c r="AL56">
        <v>65.94015128555453</v>
      </c>
      <c r="AM56">
        <f>(AO56 - AN56 + DX56*1E3/(8.314*(DZ56+273.15)) * AQ56/DW56 * AP56) * DW56/(100*DK56) * 1000/(1000 - AO56)</f>
        <v>0</v>
      </c>
      <c r="AN56">
        <v>27.50718838603391</v>
      </c>
      <c r="AO56">
        <v>28.21075575757575</v>
      </c>
      <c r="AP56">
        <v>-0.000562789127918536</v>
      </c>
      <c r="AQ56">
        <v>102.8695289206826</v>
      </c>
      <c r="AR56">
        <v>0</v>
      </c>
      <c r="AS56">
        <v>0</v>
      </c>
      <c r="AT56">
        <f>IF(AR56*$H$15&gt;=AV56,1.0,(AV56/(AV56-AR56*$H$15)))</f>
        <v>0</v>
      </c>
      <c r="AU56">
        <f>(AT56-1)*100</f>
        <v>0</v>
      </c>
      <c r="AV56">
        <f>MAX(0,($B$15+$C$15*EE56)/(1+$D$15*EE56)*DX56/(DZ56+273)*$E$15)</f>
        <v>0</v>
      </c>
      <c r="AW56" t="s">
        <v>429</v>
      </c>
      <c r="AX56" t="s">
        <v>429</v>
      </c>
      <c r="AY56">
        <v>0</v>
      </c>
      <c r="AZ56">
        <v>0</v>
      </c>
      <c r="BA56">
        <f>1-AY56/AZ56</f>
        <v>0</v>
      </c>
      <c r="BB56">
        <v>0</v>
      </c>
      <c r="BC56" t="s">
        <v>429</v>
      </c>
      <c r="BD56" t="s">
        <v>429</v>
      </c>
      <c r="BE56">
        <v>0</v>
      </c>
      <c r="BF56">
        <v>0</v>
      </c>
      <c r="BG56">
        <f>1-BE56/BF56</f>
        <v>0</v>
      </c>
      <c r="BH56">
        <v>0.5</v>
      </c>
      <c r="BI56">
        <f>DH56</f>
        <v>0</v>
      </c>
      <c r="BJ56">
        <f>K56</f>
        <v>0</v>
      </c>
      <c r="BK56">
        <f>BG56*BH56*BI56</f>
        <v>0</v>
      </c>
      <c r="BL56">
        <f>(BJ56-BB56)/BI56</f>
        <v>0</v>
      </c>
      <c r="BM56">
        <f>(AZ56-BF56)/BF56</f>
        <v>0</v>
      </c>
      <c r="BN56">
        <f>AY56/(BA56+AY56/BF56)</f>
        <v>0</v>
      </c>
      <c r="BO56" t="s">
        <v>429</v>
      </c>
      <c r="BP56">
        <v>0</v>
      </c>
      <c r="BQ56">
        <f>IF(BP56&lt;&gt;0, BP56, BN56)</f>
        <v>0</v>
      </c>
      <c r="BR56">
        <f>1-BQ56/BF56</f>
        <v>0</v>
      </c>
      <c r="BS56">
        <f>(BF56-BE56)/(BF56-BQ56)</f>
        <v>0</v>
      </c>
      <c r="BT56">
        <f>(AZ56-BF56)/(AZ56-BQ56)</f>
        <v>0</v>
      </c>
      <c r="BU56">
        <f>(BF56-BE56)/(BF56-AY56)</f>
        <v>0</v>
      </c>
      <c r="BV56">
        <f>(AZ56-BF56)/(AZ56-AY56)</f>
        <v>0</v>
      </c>
      <c r="BW56">
        <f>(BS56*BQ56/BE56)</f>
        <v>0</v>
      </c>
      <c r="BX56">
        <f>(1-BW56)</f>
        <v>0</v>
      </c>
      <c r="DG56">
        <f>$B$13*EF56+$C$13*EG56+$F$13*ER56*(1-EU56)</f>
        <v>0</v>
      </c>
      <c r="DH56">
        <f>DG56*DI56</f>
        <v>0</v>
      </c>
      <c r="DI56">
        <f>($B$13*$D$11+$C$13*$D$11+$F$13*((FE56+EW56)/MAX(FE56+EW56+FF56, 0.1)*$I$11+FF56/MAX(FE56+EW56+FF56, 0.1)*$J$11))/($B$13+$C$13+$F$13)</f>
        <v>0</v>
      </c>
      <c r="DJ56">
        <f>($B$13*$K$11+$C$13*$K$11+$F$13*((FE56+EW56)/MAX(FE56+EW56+FF56, 0.1)*$P$11+FF56/MAX(FE56+EW56+FF56, 0.1)*$Q$11))/($B$13+$C$13+$F$13)</f>
        <v>0</v>
      </c>
      <c r="DK56">
        <v>1.1</v>
      </c>
      <c r="DL56">
        <v>0.5</v>
      </c>
      <c r="DM56" t="s">
        <v>430</v>
      </c>
      <c r="DN56">
        <v>2</v>
      </c>
      <c r="DO56" t="b">
        <v>1</v>
      </c>
      <c r="DP56">
        <v>1694358778.5</v>
      </c>
      <c r="DQ56">
        <v>566.0122592592593</v>
      </c>
      <c r="DR56">
        <v>591.8048148148148</v>
      </c>
      <c r="DS56">
        <v>28.22271111111111</v>
      </c>
      <c r="DT56">
        <v>27.47386296296296</v>
      </c>
      <c r="DU56">
        <v>594.6471111111111</v>
      </c>
      <c r="DV56">
        <v>32.21661481481481</v>
      </c>
      <c r="DW56">
        <v>500.0264444444444</v>
      </c>
      <c r="DX56">
        <v>84.56760370370372</v>
      </c>
      <c r="DY56">
        <v>0.100023037037037</v>
      </c>
      <c r="DZ56">
        <v>31.99483703703703</v>
      </c>
      <c r="EA56">
        <v>33.30764814814815</v>
      </c>
      <c r="EB56">
        <v>999.9000000000001</v>
      </c>
      <c r="EC56">
        <v>0</v>
      </c>
      <c r="ED56">
        <v>0</v>
      </c>
      <c r="EE56">
        <v>9994.902592592593</v>
      </c>
      <c r="EF56">
        <v>0</v>
      </c>
      <c r="EG56">
        <v>1362.487407407408</v>
      </c>
      <c r="EH56">
        <v>-25.79257407407407</v>
      </c>
      <c r="EI56">
        <v>582.4504074074074</v>
      </c>
      <c r="EJ56">
        <v>608.5237407407409</v>
      </c>
      <c r="EK56">
        <v>0.7488339259259258</v>
      </c>
      <c r="EL56">
        <v>591.8048148148148</v>
      </c>
      <c r="EM56">
        <v>27.47386296296296</v>
      </c>
      <c r="EN56">
        <v>2.386726666666667</v>
      </c>
      <c r="EO56">
        <v>2.3234</v>
      </c>
      <c r="EP56">
        <v>20.2740037037037</v>
      </c>
      <c r="EQ56">
        <v>19.83954444444444</v>
      </c>
      <c r="ER56">
        <v>2000.051111111112</v>
      </c>
      <c r="ES56">
        <v>0.9799937407407406</v>
      </c>
      <c r="ET56">
        <v>0.02000662222222222</v>
      </c>
      <c r="EU56">
        <v>0</v>
      </c>
      <c r="EV56">
        <v>37.93271481481482</v>
      </c>
      <c r="EW56">
        <v>5.00078</v>
      </c>
      <c r="EX56">
        <v>3139.948148148148</v>
      </c>
      <c r="EY56">
        <v>16380.02222222222</v>
      </c>
      <c r="EZ56">
        <v>51.0137037037037</v>
      </c>
      <c r="FA56">
        <v>51.98359259259259</v>
      </c>
      <c r="FB56">
        <v>51.34929629629629</v>
      </c>
      <c r="FC56">
        <v>51.32159259259259</v>
      </c>
      <c r="FD56">
        <v>51.43722222222222</v>
      </c>
      <c r="FE56">
        <v>1955.140740740741</v>
      </c>
      <c r="FF56">
        <v>39.91</v>
      </c>
      <c r="FG56">
        <v>0</v>
      </c>
      <c r="FH56">
        <v>1694358785.6</v>
      </c>
      <c r="FI56">
        <v>0</v>
      </c>
      <c r="FJ56">
        <v>37.92563076923077</v>
      </c>
      <c r="FK56">
        <v>-0.09883763023694013</v>
      </c>
      <c r="FL56">
        <v>-1092.579144523188</v>
      </c>
      <c r="FM56">
        <v>3142.463846153846</v>
      </c>
      <c r="FN56">
        <v>15</v>
      </c>
      <c r="FO56">
        <v>1694356869.6</v>
      </c>
      <c r="FP56" t="s">
        <v>431</v>
      </c>
      <c r="FQ56">
        <v>1694356869.6</v>
      </c>
      <c r="FR56">
        <v>1694356865.6</v>
      </c>
      <c r="FS56">
        <v>1</v>
      </c>
      <c r="FT56">
        <v>-0.3</v>
      </c>
      <c r="FU56">
        <v>-0.068</v>
      </c>
      <c r="FV56">
        <v>-25.922</v>
      </c>
      <c r="FW56">
        <v>-3.813</v>
      </c>
      <c r="FX56">
        <v>420</v>
      </c>
      <c r="FY56">
        <v>23</v>
      </c>
      <c r="FZ56">
        <v>0.43</v>
      </c>
      <c r="GA56">
        <v>0.2</v>
      </c>
      <c r="GB56">
        <v>-25.67999512195122</v>
      </c>
      <c r="GC56">
        <v>-1.705118466898994</v>
      </c>
      <c r="GD56">
        <v>0.1724885700719699</v>
      </c>
      <c r="GE56">
        <v>0</v>
      </c>
      <c r="GF56">
        <v>0.7565785365853659</v>
      </c>
      <c r="GG56">
        <v>-0.1932401602787449</v>
      </c>
      <c r="GH56">
        <v>0.0343204935180401</v>
      </c>
      <c r="GI56">
        <v>1</v>
      </c>
      <c r="GJ56">
        <v>1</v>
      </c>
      <c r="GK56">
        <v>2</v>
      </c>
      <c r="GL56" t="s">
        <v>432</v>
      </c>
      <c r="GM56">
        <v>3.10661</v>
      </c>
      <c r="GN56">
        <v>2.75825</v>
      </c>
      <c r="GO56">
        <v>0.106074</v>
      </c>
      <c r="GP56">
        <v>0.105729</v>
      </c>
      <c r="GQ56">
        <v>0.121115</v>
      </c>
      <c r="GR56">
        <v>0.10913</v>
      </c>
      <c r="GS56">
        <v>22511</v>
      </c>
      <c r="GT56">
        <v>21207</v>
      </c>
      <c r="GU56">
        <v>25766.3</v>
      </c>
      <c r="GV56">
        <v>24088</v>
      </c>
      <c r="GW56">
        <v>36422.3</v>
      </c>
      <c r="GX56">
        <v>31456.5</v>
      </c>
      <c r="GY56">
        <v>45098</v>
      </c>
      <c r="GZ56">
        <v>38184.1</v>
      </c>
      <c r="HA56">
        <v>1.74892</v>
      </c>
      <c r="HB56">
        <v>1.57023</v>
      </c>
      <c r="HC56">
        <v>-0.098303</v>
      </c>
      <c r="HD56">
        <v>0</v>
      </c>
      <c r="HE56">
        <v>34.8843</v>
      </c>
      <c r="HF56">
        <v>999.9</v>
      </c>
      <c r="HG56">
        <v>42.1</v>
      </c>
      <c r="HH56">
        <v>38.7</v>
      </c>
      <c r="HI56">
        <v>34.4189</v>
      </c>
      <c r="HJ56">
        <v>61.3967</v>
      </c>
      <c r="HK56">
        <v>24.6034</v>
      </c>
      <c r="HL56">
        <v>1</v>
      </c>
      <c r="HM56">
        <v>1.47483</v>
      </c>
      <c r="HN56">
        <v>9.28105</v>
      </c>
      <c r="HO56">
        <v>20.0584</v>
      </c>
      <c r="HP56">
        <v>5.20681</v>
      </c>
      <c r="HQ56">
        <v>11.992</v>
      </c>
      <c r="HR56">
        <v>4.96065</v>
      </c>
      <c r="HS56">
        <v>3.27425</v>
      </c>
      <c r="HT56">
        <v>9999</v>
      </c>
      <c r="HU56">
        <v>9999</v>
      </c>
      <c r="HV56">
        <v>9999</v>
      </c>
      <c r="HW56">
        <v>154.8</v>
      </c>
      <c r="HX56">
        <v>1.86386</v>
      </c>
      <c r="HY56">
        <v>1.86005</v>
      </c>
      <c r="HZ56">
        <v>1.85838</v>
      </c>
      <c r="IA56">
        <v>1.85974</v>
      </c>
      <c r="IB56">
        <v>1.85974</v>
      </c>
      <c r="IC56">
        <v>1.85833</v>
      </c>
      <c r="ID56">
        <v>1.85744</v>
      </c>
      <c r="IE56">
        <v>1.85226</v>
      </c>
      <c r="IF56">
        <v>0</v>
      </c>
      <c r="IG56">
        <v>0</v>
      </c>
      <c r="IH56">
        <v>0</v>
      </c>
      <c r="II56">
        <v>0</v>
      </c>
      <c r="IJ56" t="s">
        <v>433</v>
      </c>
      <c r="IK56" t="s">
        <v>434</v>
      </c>
      <c r="IL56" t="s">
        <v>435</v>
      </c>
      <c r="IM56" t="s">
        <v>435</v>
      </c>
      <c r="IN56" t="s">
        <v>435</v>
      </c>
      <c r="IO56" t="s">
        <v>435</v>
      </c>
      <c r="IP56">
        <v>0</v>
      </c>
      <c r="IQ56">
        <v>100</v>
      </c>
      <c r="IR56">
        <v>100</v>
      </c>
      <c r="IS56">
        <v>-29.079</v>
      </c>
      <c r="IT56">
        <v>-3.9935</v>
      </c>
      <c r="IU56">
        <v>-16.20539750299507</v>
      </c>
      <c r="IV56">
        <v>-0.02477319321892663</v>
      </c>
      <c r="IW56">
        <v>7.220195862635366E-06</v>
      </c>
      <c r="IX56">
        <v>-1.200035831751892E-09</v>
      </c>
      <c r="IY56">
        <v>-1.687842308663072</v>
      </c>
      <c r="IZ56">
        <v>-0.1467083373758089</v>
      </c>
      <c r="JA56">
        <v>0.003522864546959643</v>
      </c>
      <c r="JB56">
        <v>-3.696506598922489E-05</v>
      </c>
      <c r="JC56">
        <v>4</v>
      </c>
      <c r="JD56">
        <v>1987</v>
      </c>
      <c r="JE56">
        <v>1</v>
      </c>
      <c r="JF56">
        <v>38</v>
      </c>
      <c r="JG56">
        <v>31.9</v>
      </c>
      <c r="JH56">
        <v>32</v>
      </c>
      <c r="JI56">
        <v>1.6687</v>
      </c>
      <c r="JJ56">
        <v>2.68311</v>
      </c>
      <c r="JK56">
        <v>1.49658</v>
      </c>
      <c r="JL56">
        <v>2.39258</v>
      </c>
      <c r="JM56">
        <v>1.54907</v>
      </c>
      <c r="JN56">
        <v>2.3877</v>
      </c>
      <c r="JO56">
        <v>41.8486</v>
      </c>
      <c r="JP56">
        <v>15.6118</v>
      </c>
      <c r="JQ56">
        <v>18</v>
      </c>
      <c r="JR56">
        <v>504.995</v>
      </c>
      <c r="JS56">
        <v>399.145</v>
      </c>
      <c r="JT56">
        <v>25.491</v>
      </c>
      <c r="JU56">
        <v>43.7315</v>
      </c>
      <c r="JV56">
        <v>29.9999</v>
      </c>
      <c r="JW56">
        <v>43.266</v>
      </c>
      <c r="JX56">
        <v>43.0496</v>
      </c>
      <c r="JY56">
        <v>33.5162</v>
      </c>
      <c r="JZ56">
        <v>4.91303</v>
      </c>
      <c r="KA56">
        <v>44.56</v>
      </c>
      <c r="KB56">
        <v>20.7997</v>
      </c>
      <c r="KC56">
        <v>640.582</v>
      </c>
      <c r="KD56">
        <v>27.6321</v>
      </c>
      <c r="KE56">
        <v>98.52</v>
      </c>
      <c r="KF56">
        <v>92.0164</v>
      </c>
    </row>
    <row r="57" spans="1:292">
      <c r="A57">
        <v>39</v>
      </c>
      <c r="B57">
        <v>1694358791</v>
      </c>
      <c r="C57">
        <v>282</v>
      </c>
      <c r="D57" t="s">
        <v>512</v>
      </c>
      <c r="E57" t="s">
        <v>513</v>
      </c>
      <c r="F57">
        <v>5</v>
      </c>
      <c r="G57" t="s">
        <v>428</v>
      </c>
      <c r="H57">
        <v>1694358783.214286</v>
      </c>
      <c r="I57">
        <f>(J57)/1000</f>
        <v>0</v>
      </c>
      <c r="J57">
        <f>IF(DO57, AM57, AG57)</f>
        <v>0</v>
      </c>
      <c r="K57">
        <f>IF(DO57, AH57, AF57)</f>
        <v>0</v>
      </c>
      <c r="L57">
        <f>DQ57 - IF(AT57&gt;1, K57*DK57*100.0/(AV57*EE57), 0)</f>
        <v>0</v>
      </c>
      <c r="M57">
        <f>((S57-I57/2)*L57-K57)/(S57+I57/2)</f>
        <v>0</v>
      </c>
      <c r="N57">
        <f>M57*(DX57+DY57)/1000.0</f>
        <v>0</v>
      </c>
      <c r="O57">
        <f>(DQ57 - IF(AT57&gt;1, K57*DK57*100.0/(AV57*EE57), 0))*(DX57+DY57)/1000.0</f>
        <v>0</v>
      </c>
      <c r="P57">
        <f>2.0/((1/R57-1/Q57)+SIGN(R57)*SQRT((1/R57-1/Q57)*(1/R57-1/Q57) + 4*DL57/((DL57+1)*(DL57+1))*(2*1/R57*1/Q57-1/Q57*1/Q57)))</f>
        <v>0</v>
      </c>
      <c r="Q57">
        <f>IF(LEFT(DM57,1)&lt;&gt;"0",IF(LEFT(DM57,1)="1",3.0,DN57),$D$5+$E$5*(EE57*DX57/($K$5*1000))+$F$5*(EE57*DX57/($K$5*1000))*MAX(MIN(DK57,$J$5),$I$5)*MAX(MIN(DK57,$J$5),$I$5)+$G$5*MAX(MIN(DK57,$J$5),$I$5)*(EE57*DX57/($K$5*1000))+$H$5*(EE57*DX57/($K$5*1000))*(EE57*DX57/($K$5*1000)))</f>
        <v>0</v>
      </c>
      <c r="R57">
        <f>I57*(1000-(1000*0.61365*exp(17.502*V57/(240.97+V57))/(DX57+DY57)+DS57)/2)/(1000*0.61365*exp(17.502*V57/(240.97+V57))/(DX57+DY57)-DS57)</f>
        <v>0</v>
      </c>
      <c r="S57">
        <f>1/((DL57+1)/(P57/1.6)+1/(Q57/1.37)) + DL57/((DL57+1)/(P57/1.6) + DL57/(Q57/1.37))</f>
        <v>0</v>
      </c>
      <c r="T57">
        <f>(DG57*DJ57)</f>
        <v>0</v>
      </c>
      <c r="U57">
        <f>(DZ57+(T57+2*0.95*5.67E-8*(((DZ57+$B$9)+273)^4-(DZ57+273)^4)-44100*I57)/(1.84*29.3*Q57+8*0.95*5.67E-8*(DZ57+273)^3))</f>
        <v>0</v>
      </c>
      <c r="V57">
        <f>($C$9*EA57+$D$9*EB57+$E$9*U57)</f>
        <v>0</v>
      </c>
      <c r="W57">
        <f>0.61365*exp(17.502*V57/(240.97+V57))</f>
        <v>0</v>
      </c>
      <c r="X57">
        <f>(Y57/Z57*100)</f>
        <v>0</v>
      </c>
      <c r="Y57">
        <f>DS57*(DX57+DY57)/1000</f>
        <v>0</v>
      </c>
      <c r="Z57">
        <f>0.61365*exp(17.502*DZ57/(240.97+DZ57))</f>
        <v>0</v>
      </c>
      <c r="AA57">
        <f>(W57-DS57*(DX57+DY57)/1000)</f>
        <v>0</v>
      </c>
      <c r="AB57">
        <f>(-I57*44100)</f>
        <v>0</v>
      </c>
      <c r="AC57">
        <f>2*29.3*Q57*0.92*(DZ57-V57)</f>
        <v>0</v>
      </c>
      <c r="AD57">
        <f>2*0.95*5.67E-8*(((DZ57+$B$9)+273)^4-(V57+273)^4)</f>
        <v>0</v>
      </c>
      <c r="AE57">
        <f>T57+AD57+AB57+AC57</f>
        <v>0</v>
      </c>
      <c r="AF57">
        <f>DW57*AT57*(DR57-DQ57*(1000-AT57*DT57)/(1000-AT57*DS57))/(100*DK57)</f>
        <v>0</v>
      </c>
      <c r="AG57">
        <f>1000*DW57*AT57*(DS57-DT57)/(100*DK57*(1000-AT57*DS57))</f>
        <v>0</v>
      </c>
      <c r="AH57">
        <f>(AI57 - AJ57 - DX57*1E3/(8.314*(DZ57+273.15)) * AL57/DW57 * AK57) * DW57/(100*DK57) * (1000 - DT57)/1000</f>
        <v>0</v>
      </c>
      <c r="AI57">
        <v>642.0890827428339</v>
      </c>
      <c r="AJ57">
        <v>623.79416969697</v>
      </c>
      <c r="AK57">
        <v>3.454850501614541</v>
      </c>
      <c r="AL57">
        <v>65.94015128555453</v>
      </c>
      <c r="AM57">
        <f>(AO57 - AN57 + DX57*1E3/(8.314*(DZ57+273.15)) * AQ57/DW57 * AP57) * DW57/(100*DK57) * 1000/(1000 - AO57)</f>
        <v>0</v>
      </c>
      <c r="AN57">
        <v>27.52437893853612</v>
      </c>
      <c r="AO57">
        <v>28.21800909090909</v>
      </c>
      <c r="AP57">
        <v>0.0003898222635565675</v>
      </c>
      <c r="AQ57">
        <v>102.8695289206826</v>
      </c>
      <c r="AR57">
        <v>0</v>
      </c>
      <c r="AS57">
        <v>0</v>
      </c>
      <c r="AT57">
        <f>IF(AR57*$H$15&gt;=AV57,1.0,(AV57/(AV57-AR57*$H$15)))</f>
        <v>0</v>
      </c>
      <c r="AU57">
        <f>(AT57-1)*100</f>
        <v>0</v>
      </c>
      <c r="AV57">
        <f>MAX(0,($B$15+$C$15*EE57)/(1+$D$15*EE57)*DX57/(DZ57+273)*$E$15)</f>
        <v>0</v>
      </c>
      <c r="AW57" t="s">
        <v>429</v>
      </c>
      <c r="AX57" t="s">
        <v>429</v>
      </c>
      <c r="AY57">
        <v>0</v>
      </c>
      <c r="AZ57">
        <v>0</v>
      </c>
      <c r="BA57">
        <f>1-AY57/AZ57</f>
        <v>0</v>
      </c>
      <c r="BB57">
        <v>0</v>
      </c>
      <c r="BC57" t="s">
        <v>429</v>
      </c>
      <c r="BD57" t="s">
        <v>429</v>
      </c>
      <c r="BE57">
        <v>0</v>
      </c>
      <c r="BF57">
        <v>0</v>
      </c>
      <c r="BG57">
        <f>1-BE57/BF57</f>
        <v>0</v>
      </c>
      <c r="BH57">
        <v>0.5</v>
      </c>
      <c r="BI57">
        <f>DH57</f>
        <v>0</v>
      </c>
      <c r="BJ57">
        <f>K57</f>
        <v>0</v>
      </c>
      <c r="BK57">
        <f>BG57*BH57*BI57</f>
        <v>0</v>
      </c>
      <c r="BL57">
        <f>(BJ57-BB57)/BI57</f>
        <v>0</v>
      </c>
      <c r="BM57">
        <f>(AZ57-BF57)/BF57</f>
        <v>0</v>
      </c>
      <c r="BN57">
        <f>AY57/(BA57+AY57/BF57)</f>
        <v>0</v>
      </c>
      <c r="BO57" t="s">
        <v>429</v>
      </c>
      <c r="BP57">
        <v>0</v>
      </c>
      <c r="BQ57">
        <f>IF(BP57&lt;&gt;0, BP57, BN57)</f>
        <v>0</v>
      </c>
      <c r="BR57">
        <f>1-BQ57/BF57</f>
        <v>0</v>
      </c>
      <c r="BS57">
        <f>(BF57-BE57)/(BF57-BQ57)</f>
        <v>0</v>
      </c>
      <c r="BT57">
        <f>(AZ57-BF57)/(AZ57-BQ57)</f>
        <v>0</v>
      </c>
      <c r="BU57">
        <f>(BF57-BE57)/(BF57-AY57)</f>
        <v>0</v>
      </c>
      <c r="BV57">
        <f>(AZ57-BF57)/(AZ57-AY57)</f>
        <v>0</v>
      </c>
      <c r="BW57">
        <f>(BS57*BQ57/BE57)</f>
        <v>0</v>
      </c>
      <c r="BX57">
        <f>(1-BW57)</f>
        <v>0</v>
      </c>
      <c r="DG57">
        <f>$B$13*EF57+$C$13*EG57+$F$13*ER57*(1-EU57)</f>
        <v>0</v>
      </c>
      <c r="DH57">
        <f>DG57*DI57</f>
        <v>0</v>
      </c>
      <c r="DI57">
        <f>($B$13*$D$11+$C$13*$D$11+$F$13*((FE57+EW57)/MAX(FE57+EW57+FF57, 0.1)*$I$11+FF57/MAX(FE57+EW57+FF57, 0.1)*$J$11))/($B$13+$C$13+$F$13)</f>
        <v>0</v>
      </c>
      <c r="DJ57">
        <f>($B$13*$K$11+$C$13*$K$11+$F$13*((FE57+EW57)/MAX(FE57+EW57+FF57, 0.1)*$P$11+FF57/MAX(FE57+EW57+FF57, 0.1)*$Q$11))/($B$13+$C$13+$F$13)</f>
        <v>0</v>
      </c>
      <c r="DK57">
        <v>1.1</v>
      </c>
      <c r="DL57">
        <v>0.5</v>
      </c>
      <c r="DM57" t="s">
        <v>430</v>
      </c>
      <c r="DN57">
        <v>2</v>
      </c>
      <c r="DO57" t="b">
        <v>1</v>
      </c>
      <c r="DP57">
        <v>1694358783.214286</v>
      </c>
      <c r="DQ57">
        <v>581.7704642857143</v>
      </c>
      <c r="DR57">
        <v>607.6483214285715</v>
      </c>
      <c r="DS57">
        <v>28.21426785714286</v>
      </c>
      <c r="DT57">
        <v>27.5003</v>
      </c>
      <c r="DU57">
        <v>610.6838571428571</v>
      </c>
      <c r="DV57">
        <v>32.20786428571429</v>
      </c>
      <c r="DW57">
        <v>500.019892857143</v>
      </c>
      <c r="DX57">
        <v>84.56813571428572</v>
      </c>
      <c r="DY57">
        <v>0.09996739285714286</v>
      </c>
      <c r="DZ57">
        <v>31.99251785714285</v>
      </c>
      <c r="EA57">
        <v>33.30424642857142</v>
      </c>
      <c r="EB57">
        <v>999.9000000000002</v>
      </c>
      <c r="EC57">
        <v>0</v>
      </c>
      <c r="ED57">
        <v>0</v>
      </c>
      <c r="EE57">
        <v>9993.654285714287</v>
      </c>
      <c r="EF57">
        <v>0</v>
      </c>
      <c r="EG57">
        <v>1308.861785714286</v>
      </c>
      <c r="EH57">
        <v>-25.87792857142858</v>
      </c>
      <c r="EI57">
        <v>598.6612142857144</v>
      </c>
      <c r="EJ57">
        <v>624.8318214285715</v>
      </c>
      <c r="EK57">
        <v>0.7139523214285715</v>
      </c>
      <c r="EL57">
        <v>607.6483214285715</v>
      </c>
      <c r="EM57">
        <v>27.5003</v>
      </c>
      <c r="EN57">
        <v>2.386026785714285</v>
      </c>
      <c r="EO57">
        <v>2.325649642857143</v>
      </c>
      <c r="EP57">
        <v>20.26926428571429</v>
      </c>
      <c r="EQ57">
        <v>19.85516071428572</v>
      </c>
      <c r="ER57">
        <v>2000.046428571428</v>
      </c>
      <c r="ES57">
        <v>0.9799938214285712</v>
      </c>
      <c r="ET57">
        <v>0.02000657142857143</v>
      </c>
      <c r="EU57">
        <v>0</v>
      </c>
      <c r="EV57">
        <v>37.88686785714285</v>
      </c>
      <c r="EW57">
        <v>5.00078</v>
      </c>
      <c r="EX57">
        <v>3057.509285714287</v>
      </c>
      <c r="EY57">
        <v>16379.98571428572</v>
      </c>
      <c r="EZ57">
        <v>51.00875000000001</v>
      </c>
      <c r="FA57">
        <v>51.97525</v>
      </c>
      <c r="FB57">
        <v>51.31671428571428</v>
      </c>
      <c r="FC57">
        <v>51.31014285714285</v>
      </c>
      <c r="FD57">
        <v>51.44610714285714</v>
      </c>
      <c r="FE57">
        <v>1955.136428571428</v>
      </c>
      <c r="FF57">
        <v>39.91</v>
      </c>
      <c r="FG57">
        <v>0</v>
      </c>
      <c r="FH57">
        <v>1694358791</v>
      </c>
      <c r="FI57">
        <v>0</v>
      </c>
      <c r="FJ57">
        <v>37.877112</v>
      </c>
      <c r="FK57">
        <v>-1.607969246377401</v>
      </c>
      <c r="FL57">
        <v>-1226.546151334677</v>
      </c>
      <c r="FM57">
        <v>3046.654</v>
      </c>
      <c r="FN57">
        <v>15</v>
      </c>
      <c r="FO57">
        <v>1694356869.6</v>
      </c>
      <c r="FP57" t="s">
        <v>431</v>
      </c>
      <c r="FQ57">
        <v>1694356869.6</v>
      </c>
      <c r="FR57">
        <v>1694356865.6</v>
      </c>
      <c r="FS57">
        <v>1</v>
      </c>
      <c r="FT57">
        <v>-0.3</v>
      </c>
      <c r="FU57">
        <v>-0.068</v>
      </c>
      <c r="FV57">
        <v>-25.922</v>
      </c>
      <c r="FW57">
        <v>-3.813</v>
      </c>
      <c r="FX57">
        <v>420</v>
      </c>
      <c r="FY57">
        <v>23</v>
      </c>
      <c r="FZ57">
        <v>0.43</v>
      </c>
      <c r="GA57">
        <v>0.2</v>
      </c>
      <c r="GB57">
        <v>-25.81157750000001</v>
      </c>
      <c r="GC57">
        <v>-1.256790619136925</v>
      </c>
      <c r="GD57">
        <v>0.1316811062519978</v>
      </c>
      <c r="GE57">
        <v>0</v>
      </c>
      <c r="GF57">
        <v>0.7379109999999999</v>
      </c>
      <c r="GG57">
        <v>-0.4561509793621022</v>
      </c>
      <c r="GH57">
        <v>0.04601581339333252</v>
      </c>
      <c r="GI57">
        <v>1</v>
      </c>
      <c r="GJ57">
        <v>1</v>
      </c>
      <c r="GK57">
        <v>2</v>
      </c>
      <c r="GL57" t="s">
        <v>432</v>
      </c>
      <c r="GM57">
        <v>3.1066</v>
      </c>
      <c r="GN57">
        <v>2.7582</v>
      </c>
      <c r="GO57">
        <v>0.108118</v>
      </c>
      <c r="GP57">
        <v>0.10776</v>
      </c>
      <c r="GQ57">
        <v>0.121128</v>
      </c>
      <c r="GR57">
        <v>0.109141</v>
      </c>
      <c r="GS57">
        <v>22459.5</v>
      </c>
      <c r="GT57">
        <v>21158.9</v>
      </c>
      <c r="GU57">
        <v>25766.3</v>
      </c>
      <c r="GV57">
        <v>24088.1</v>
      </c>
      <c r="GW57">
        <v>36422.1</v>
      </c>
      <c r="GX57">
        <v>31456.6</v>
      </c>
      <c r="GY57">
        <v>45098.1</v>
      </c>
      <c r="GZ57">
        <v>38184.4</v>
      </c>
      <c r="HA57">
        <v>1.74863</v>
      </c>
      <c r="HB57">
        <v>1.5704</v>
      </c>
      <c r="HC57">
        <v>-0.0984371</v>
      </c>
      <c r="HD57">
        <v>0</v>
      </c>
      <c r="HE57">
        <v>34.8843</v>
      </c>
      <c r="HF57">
        <v>999.9</v>
      </c>
      <c r="HG57">
        <v>42.1</v>
      </c>
      <c r="HH57">
        <v>38.7</v>
      </c>
      <c r="HI57">
        <v>34.4186</v>
      </c>
      <c r="HJ57">
        <v>61.4067</v>
      </c>
      <c r="HK57">
        <v>24.6154</v>
      </c>
      <c r="HL57">
        <v>1</v>
      </c>
      <c r="HM57">
        <v>1.47457</v>
      </c>
      <c r="HN57">
        <v>9.28105</v>
      </c>
      <c r="HO57">
        <v>20.0582</v>
      </c>
      <c r="HP57">
        <v>5.20621</v>
      </c>
      <c r="HQ57">
        <v>11.992</v>
      </c>
      <c r="HR57">
        <v>4.9606</v>
      </c>
      <c r="HS57">
        <v>3.2744</v>
      </c>
      <c r="HT57">
        <v>9999</v>
      </c>
      <c r="HU57">
        <v>9999</v>
      </c>
      <c r="HV57">
        <v>9999</v>
      </c>
      <c r="HW57">
        <v>154.8</v>
      </c>
      <c r="HX57">
        <v>1.86386</v>
      </c>
      <c r="HY57">
        <v>1.86005</v>
      </c>
      <c r="HZ57">
        <v>1.85838</v>
      </c>
      <c r="IA57">
        <v>1.85974</v>
      </c>
      <c r="IB57">
        <v>1.85974</v>
      </c>
      <c r="IC57">
        <v>1.85833</v>
      </c>
      <c r="ID57">
        <v>1.85745</v>
      </c>
      <c r="IE57">
        <v>1.85227</v>
      </c>
      <c r="IF57">
        <v>0</v>
      </c>
      <c r="IG57">
        <v>0</v>
      </c>
      <c r="IH57">
        <v>0</v>
      </c>
      <c r="II57">
        <v>0</v>
      </c>
      <c r="IJ57" t="s">
        <v>433</v>
      </c>
      <c r="IK57" t="s">
        <v>434</v>
      </c>
      <c r="IL57" t="s">
        <v>435</v>
      </c>
      <c r="IM57" t="s">
        <v>435</v>
      </c>
      <c r="IN57" t="s">
        <v>435</v>
      </c>
      <c r="IO57" t="s">
        <v>435</v>
      </c>
      <c r="IP57">
        <v>0</v>
      </c>
      <c r="IQ57">
        <v>100</v>
      </c>
      <c r="IR57">
        <v>100</v>
      </c>
      <c r="IS57">
        <v>-29.371</v>
      </c>
      <c r="IT57">
        <v>-3.9938</v>
      </c>
      <c r="IU57">
        <v>-16.20539750299507</v>
      </c>
      <c r="IV57">
        <v>-0.02477319321892663</v>
      </c>
      <c r="IW57">
        <v>7.220195862635366E-06</v>
      </c>
      <c r="IX57">
        <v>-1.200035831751892E-09</v>
      </c>
      <c r="IY57">
        <v>-1.687842308663072</v>
      </c>
      <c r="IZ57">
        <v>-0.1467083373758089</v>
      </c>
      <c r="JA57">
        <v>0.003522864546959643</v>
      </c>
      <c r="JB57">
        <v>-3.696506598922489E-05</v>
      </c>
      <c r="JC57">
        <v>4</v>
      </c>
      <c r="JD57">
        <v>1987</v>
      </c>
      <c r="JE57">
        <v>1</v>
      </c>
      <c r="JF57">
        <v>38</v>
      </c>
      <c r="JG57">
        <v>32</v>
      </c>
      <c r="JH57">
        <v>32.1</v>
      </c>
      <c r="JI57">
        <v>1.70166</v>
      </c>
      <c r="JJ57">
        <v>2.67944</v>
      </c>
      <c r="JK57">
        <v>1.49658</v>
      </c>
      <c r="JL57">
        <v>2.39258</v>
      </c>
      <c r="JM57">
        <v>1.54907</v>
      </c>
      <c r="JN57">
        <v>2.38647</v>
      </c>
      <c r="JO57">
        <v>41.8223</v>
      </c>
      <c r="JP57">
        <v>15.603</v>
      </c>
      <c r="JQ57">
        <v>18</v>
      </c>
      <c r="JR57">
        <v>504.819</v>
      </c>
      <c r="JS57">
        <v>399.281</v>
      </c>
      <c r="JT57">
        <v>25.485</v>
      </c>
      <c r="JU57">
        <v>43.7315</v>
      </c>
      <c r="JV57">
        <v>30</v>
      </c>
      <c r="JW57">
        <v>43.2694</v>
      </c>
      <c r="JX57">
        <v>43.0552</v>
      </c>
      <c r="JY57">
        <v>34.1728</v>
      </c>
      <c r="JZ57">
        <v>4.63852</v>
      </c>
      <c r="KA57">
        <v>44.56</v>
      </c>
      <c r="KB57">
        <v>20.791</v>
      </c>
      <c r="KC57">
        <v>660.6180000000001</v>
      </c>
      <c r="KD57">
        <v>27.6357</v>
      </c>
      <c r="KE57">
        <v>98.52030000000001</v>
      </c>
      <c r="KF57">
        <v>92.017</v>
      </c>
    </row>
    <row r="58" spans="1:292">
      <c r="A58">
        <v>40</v>
      </c>
      <c r="B58">
        <v>1694358796</v>
      </c>
      <c r="C58">
        <v>287</v>
      </c>
      <c r="D58" t="s">
        <v>514</v>
      </c>
      <c r="E58" t="s">
        <v>515</v>
      </c>
      <c r="F58">
        <v>5</v>
      </c>
      <c r="G58" t="s">
        <v>428</v>
      </c>
      <c r="H58">
        <v>1694358788.5</v>
      </c>
      <c r="I58">
        <f>(J58)/1000</f>
        <v>0</v>
      </c>
      <c r="J58">
        <f>IF(DO58, AM58, AG58)</f>
        <v>0</v>
      </c>
      <c r="K58">
        <f>IF(DO58, AH58, AF58)</f>
        <v>0</v>
      </c>
      <c r="L58">
        <f>DQ58 - IF(AT58&gt;1, K58*DK58*100.0/(AV58*EE58), 0)</f>
        <v>0</v>
      </c>
      <c r="M58">
        <f>((S58-I58/2)*L58-K58)/(S58+I58/2)</f>
        <v>0</v>
      </c>
      <c r="N58">
        <f>M58*(DX58+DY58)/1000.0</f>
        <v>0</v>
      </c>
      <c r="O58">
        <f>(DQ58 - IF(AT58&gt;1, K58*DK58*100.0/(AV58*EE58), 0))*(DX58+DY58)/1000.0</f>
        <v>0</v>
      </c>
      <c r="P58">
        <f>2.0/((1/R58-1/Q58)+SIGN(R58)*SQRT((1/R58-1/Q58)*(1/R58-1/Q58) + 4*DL58/((DL58+1)*(DL58+1))*(2*1/R58*1/Q58-1/Q58*1/Q58)))</f>
        <v>0</v>
      </c>
      <c r="Q58">
        <f>IF(LEFT(DM58,1)&lt;&gt;"0",IF(LEFT(DM58,1)="1",3.0,DN58),$D$5+$E$5*(EE58*DX58/($K$5*1000))+$F$5*(EE58*DX58/($K$5*1000))*MAX(MIN(DK58,$J$5),$I$5)*MAX(MIN(DK58,$J$5),$I$5)+$G$5*MAX(MIN(DK58,$J$5),$I$5)*(EE58*DX58/($K$5*1000))+$H$5*(EE58*DX58/($K$5*1000))*(EE58*DX58/($K$5*1000)))</f>
        <v>0</v>
      </c>
      <c r="R58">
        <f>I58*(1000-(1000*0.61365*exp(17.502*V58/(240.97+V58))/(DX58+DY58)+DS58)/2)/(1000*0.61365*exp(17.502*V58/(240.97+V58))/(DX58+DY58)-DS58)</f>
        <v>0</v>
      </c>
      <c r="S58">
        <f>1/((DL58+1)/(P58/1.6)+1/(Q58/1.37)) + DL58/((DL58+1)/(P58/1.6) + DL58/(Q58/1.37))</f>
        <v>0</v>
      </c>
      <c r="T58">
        <f>(DG58*DJ58)</f>
        <v>0</v>
      </c>
      <c r="U58">
        <f>(DZ58+(T58+2*0.95*5.67E-8*(((DZ58+$B$9)+273)^4-(DZ58+273)^4)-44100*I58)/(1.84*29.3*Q58+8*0.95*5.67E-8*(DZ58+273)^3))</f>
        <v>0</v>
      </c>
      <c r="V58">
        <f>($C$9*EA58+$D$9*EB58+$E$9*U58)</f>
        <v>0</v>
      </c>
      <c r="W58">
        <f>0.61365*exp(17.502*V58/(240.97+V58))</f>
        <v>0</v>
      </c>
      <c r="X58">
        <f>(Y58/Z58*100)</f>
        <v>0</v>
      </c>
      <c r="Y58">
        <f>DS58*(DX58+DY58)/1000</f>
        <v>0</v>
      </c>
      <c r="Z58">
        <f>0.61365*exp(17.502*DZ58/(240.97+DZ58))</f>
        <v>0</v>
      </c>
      <c r="AA58">
        <f>(W58-DS58*(DX58+DY58)/1000)</f>
        <v>0</v>
      </c>
      <c r="AB58">
        <f>(-I58*44100)</f>
        <v>0</v>
      </c>
      <c r="AC58">
        <f>2*29.3*Q58*0.92*(DZ58-V58)</f>
        <v>0</v>
      </c>
      <c r="AD58">
        <f>2*0.95*5.67E-8*(((DZ58+$B$9)+273)^4-(V58+273)^4)</f>
        <v>0</v>
      </c>
      <c r="AE58">
        <f>T58+AD58+AB58+AC58</f>
        <v>0</v>
      </c>
      <c r="AF58">
        <f>DW58*AT58*(DR58-DQ58*(1000-AT58*DT58)/(1000-AT58*DS58))/(100*DK58)</f>
        <v>0</v>
      </c>
      <c r="AG58">
        <f>1000*DW58*AT58*(DS58-DT58)/(100*DK58*(1000-AT58*DS58))</f>
        <v>0</v>
      </c>
      <c r="AH58">
        <f>(AI58 - AJ58 - DX58*1E3/(8.314*(DZ58+273.15)) * AL58/DW58 * AK58) * DW58/(100*DK58) * (1000 - DT58)/1000</f>
        <v>0</v>
      </c>
      <c r="AI58">
        <v>659.4108679039466</v>
      </c>
      <c r="AJ58">
        <v>641.0177575757576</v>
      </c>
      <c r="AK58">
        <v>3.447279998684656</v>
      </c>
      <c r="AL58">
        <v>65.94015128555453</v>
      </c>
      <c r="AM58">
        <f>(AO58 - AN58 + DX58*1E3/(8.314*(DZ58+273.15)) * AQ58/DW58 * AP58) * DW58/(100*DK58) * 1000/(1000 - AO58)</f>
        <v>0</v>
      </c>
      <c r="AN58">
        <v>27.53938008228867</v>
      </c>
      <c r="AO58">
        <v>28.21767393939394</v>
      </c>
      <c r="AP58">
        <v>-7.923539572738839E-05</v>
      </c>
      <c r="AQ58">
        <v>102.8695289206826</v>
      </c>
      <c r="AR58">
        <v>0</v>
      </c>
      <c r="AS58">
        <v>0</v>
      </c>
      <c r="AT58">
        <f>IF(AR58*$H$15&gt;=AV58,1.0,(AV58/(AV58-AR58*$H$15)))</f>
        <v>0</v>
      </c>
      <c r="AU58">
        <f>(AT58-1)*100</f>
        <v>0</v>
      </c>
      <c r="AV58">
        <f>MAX(0,($B$15+$C$15*EE58)/(1+$D$15*EE58)*DX58/(DZ58+273)*$E$15)</f>
        <v>0</v>
      </c>
      <c r="AW58" t="s">
        <v>429</v>
      </c>
      <c r="AX58" t="s">
        <v>429</v>
      </c>
      <c r="AY58">
        <v>0</v>
      </c>
      <c r="AZ58">
        <v>0</v>
      </c>
      <c r="BA58">
        <f>1-AY58/AZ58</f>
        <v>0</v>
      </c>
      <c r="BB58">
        <v>0</v>
      </c>
      <c r="BC58" t="s">
        <v>429</v>
      </c>
      <c r="BD58" t="s">
        <v>429</v>
      </c>
      <c r="BE58">
        <v>0</v>
      </c>
      <c r="BF58">
        <v>0</v>
      </c>
      <c r="BG58">
        <f>1-BE58/BF58</f>
        <v>0</v>
      </c>
      <c r="BH58">
        <v>0.5</v>
      </c>
      <c r="BI58">
        <f>DH58</f>
        <v>0</v>
      </c>
      <c r="BJ58">
        <f>K58</f>
        <v>0</v>
      </c>
      <c r="BK58">
        <f>BG58*BH58*BI58</f>
        <v>0</v>
      </c>
      <c r="BL58">
        <f>(BJ58-BB58)/BI58</f>
        <v>0</v>
      </c>
      <c r="BM58">
        <f>(AZ58-BF58)/BF58</f>
        <v>0</v>
      </c>
      <c r="BN58">
        <f>AY58/(BA58+AY58/BF58)</f>
        <v>0</v>
      </c>
      <c r="BO58" t="s">
        <v>429</v>
      </c>
      <c r="BP58">
        <v>0</v>
      </c>
      <c r="BQ58">
        <f>IF(BP58&lt;&gt;0, BP58, BN58)</f>
        <v>0</v>
      </c>
      <c r="BR58">
        <f>1-BQ58/BF58</f>
        <v>0</v>
      </c>
      <c r="BS58">
        <f>(BF58-BE58)/(BF58-BQ58)</f>
        <v>0</v>
      </c>
      <c r="BT58">
        <f>(AZ58-BF58)/(AZ58-BQ58)</f>
        <v>0</v>
      </c>
      <c r="BU58">
        <f>(BF58-BE58)/(BF58-AY58)</f>
        <v>0</v>
      </c>
      <c r="BV58">
        <f>(AZ58-BF58)/(AZ58-AY58)</f>
        <v>0</v>
      </c>
      <c r="BW58">
        <f>(BS58*BQ58/BE58)</f>
        <v>0</v>
      </c>
      <c r="BX58">
        <f>(1-BW58)</f>
        <v>0</v>
      </c>
      <c r="DG58">
        <f>$B$13*EF58+$C$13*EG58+$F$13*ER58*(1-EU58)</f>
        <v>0</v>
      </c>
      <c r="DH58">
        <f>DG58*DI58</f>
        <v>0</v>
      </c>
      <c r="DI58">
        <f>($B$13*$D$11+$C$13*$D$11+$F$13*((FE58+EW58)/MAX(FE58+EW58+FF58, 0.1)*$I$11+FF58/MAX(FE58+EW58+FF58, 0.1)*$J$11))/($B$13+$C$13+$F$13)</f>
        <v>0</v>
      </c>
      <c r="DJ58">
        <f>($B$13*$K$11+$C$13*$K$11+$F$13*((FE58+EW58)/MAX(FE58+EW58+FF58, 0.1)*$P$11+FF58/MAX(FE58+EW58+FF58, 0.1)*$Q$11))/($B$13+$C$13+$F$13)</f>
        <v>0</v>
      </c>
      <c r="DK58">
        <v>1.1</v>
      </c>
      <c r="DL58">
        <v>0.5</v>
      </c>
      <c r="DM58" t="s">
        <v>430</v>
      </c>
      <c r="DN58">
        <v>2</v>
      </c>
      <c r="DO58" t="b">
        <v>1</v>
      </c>
      <c r="DP58">
        <v>1694358788.5</v>
      </c>
      <c r="DQ58">
        <v>599.4715925925926</v>
      </c>
      <c r="DR58">
        <v>625.4366666666667</v>
      </c>
      <c r="DS58">
        <v>28.21434074074074</v>
      </c>
      <c r="DT58">
        <v>27.52491111111111</v>
      </c>
      <c r="DU58">
        <v>628.695037037037</v>
      </c>
      <c r="DV58">
        <v>32.20793703703703</v>
      </c>
      <c r="DW58">
        <v>500.0314444444445</v>
      </c>
      <c r="DX58">
        <v>84.56780740740741</v>
      </c>
      <c r="DY58">
        <v>0.1000502814814815</v>
      </c>
      <c r="DZ58">
        <v>31.98838148148148</v>
      </c>
      <c r="EA58">
        <v>33.29552592592593</v>
      </c>
      <c r="EB58">
        <v>999.9000000000001</v>
      </c>
      <c r="EC58">
        <v>0</v>
      </c>
      <c r="ED58">
        <v>0</v>
      </c>
      <c r="EE58">
        <v>9992.545925925926</v>
      </c>
      <c r="EF58">
        <v>0</v>
      </c>
      <c r="EG58">
        <v>1259.18962962963</v>
      </c>
      <c r="EH58">
        <v>-25.96527777777778</v>
      </c>
      <c r="EI58">
        <v>616.8762222222222</v>
      </c>
      <c r="EJ58">
        <v>643.1393333333333</v>
      </c>
      <c r="EK58">
        <v>0.6894209629629631</v>
      </c>
      <c r="EL58">
        <v>625.4366666666667</v>
      </c>
      <c r="EM58">
        <v>27.52491111111111</v>
      </c>
      <c r="EN58">
        <v>2.386023703703704</v>
      </c>
      <c r="EO58">
        <v>2.327721111111111</v>
      </c>
      <c r="EP58">
        <v>20.26923333333333</v>
      </c>
      <c r="EQ58">
        <v>19.86953333333333</v>
      </c>
      <c r="ER58">
        <v>1999.998148148148</v>
      </c>
      <c r="ES58">
        <v>0.9799932222222222</v>
      </c>
      <c r="ET58">
        <v>0.02000715925925926</v>
      </c>
      <c r="EU58">
        <v>0</v>
      </c>
      <c r="EV58">
        <v>37.83022962962963</v>
      </c>
      <c r="EW58">
        <v>5.00078</v>
      </c>
      <c r="EX58">
        <v>3020.528888888889</v>
      </c>
      <c r="EY58">
        <v>16379.58148148148</v>
      </c>
      <c r="EZ58">
        <v>51.02066666666666</v>
      </c>
      <c r="FA58">
        <v>51.96733333333333</v>
      </c>
      <c r="FB58">
        <v>51.34929629629629</v>
      </c>
      <c r="FC58">
        <v>51.30085185185185</v>
      </c>
      <c r="FD58">
        <v>51.44414814814814</v>
      </c>
      <c r="FE58">
        <v>1955.086666666667</v>
      </c>
      <c r="FF58">
        <v>39.9111111111111</v>
      </c>
      <c r="FG58">
        <v>0</v>
      </c>
      <c r="FH58">
        <v>1694358795.8</v>
      </c>
      <c r="FI58">
        <v>0</v>
      </c>
      <c r="FJ58">
        <v>37.811688</v>
      </c>
      <c r="FK58">
        <v>-1.261646166744717</v>
      </c>
      <c r="FL58">
        <v>465.220001311665</v>
      </c>
      <c r="FM58">
        <v>3022.6976</v>
      </c>
      <c r="FN58">
        <v>15</v>
      </c>
      <c r="FO58">
        <v>1694356869.6</v>
      </c>
      <c r="FP58" t="s">
        <v>431</v>
      </c>
      <c r="FQ58">
        <v>1694356869.6</v>
      </c>
      <c r="FR58">
        <v>1694356865.6</v>
      </c>
      <c r="FS58">
        <v>1</v>
      </c>
      <c r="FT58">
        <v>-0.3</v>
      </c>
      <c r="FU58">
        <v>-0.068</v>
      </c>
      <c r="FV58">
        <v>-25.922</v>
      </c>
      <c r="FW58">
        <v>-3.813</v>
      </c>
      <c r="FX58">
        <v>420</v>
      </c>
      <c r="FY58">
        <v>23</v>
      </c>
      <c r="FZ58">
        <v>0.43</v>
      </c>
      <c r="GA58">
        <v>0.2</v>
      </c>
      <c r="GB58">
        <v>-25.9018425</v>
      </c>
      <c r="GC58">
        <v>-1.009993621013185</v>
      </c>
      <c r="GD58">
        <v>0.1116999057463793</v>
      </c>
      <c r="GE58">
        <v>0</v>
      </c>
      <c r="GF58">
        <v>0.707308175</v>
      </c>
      <c r="GG58">
        <v>-0.2805186754221408</v>
      </c>
      <c r="GH58">
        <v>0.03000406920226614</v>
      </c>
      <c r="GI58">
        <v>1</v>
      </c>
      <c r="GJ58">
        <v>1</v>
      </c>
      <c r="GK58">
        <v>2</v>
      </c>
      <c r="GL58" t="s">
        <v>432</v>
      </c>
      <c r="GM58">
        <v>3.10655</v>
      </c>
      <c r="GN58">
        <v>2.75804</v>
      </c>
      <c r="GO58">
        <v>0.110133</v>
      </c>
      <c r="GP58">
        <v>0.109744</v>
      </c>
      <c r="GQ58">
        <v>0.121127</v>
      </c>
      <c r="GR58">
        <v>0.109137</v>
      </c>
      <c r="GS58">
        <v>22408.8</v>
      </c>
      <c r="GT58">
        <v>21111.9</v>
      </c>
      <c r="GU58">
        <v>25766.3</v>
      </c>
      <c r="GV58">
        <v>24088.1</v>
      </c>
      <c r="GW58">
        <v>36422.3</v>
      </c>
      <c r="GX58">
        <v>31457</v>
      </c>
      <c r="GY58">
        <v>45098</v>
      </c>
      <c r="GZ58">
        <v>38184.5</v>
      </c>
      <c r="HA58">
        <v>1.74865</v>
      </c>
      <c r="HB58">
        <v>1.57055</v>
      </c>
      <c r="HC58">
        <v>-0.0993013</v>
      </c>
      <c r="HD58">
        <v>0</v>
      </c>
      <c r="HE58">
        <v>34.8843</v>
      </c>
      <c r="HF58">
        <v>999.9</v>
      </c>
      <c r="HG58">
        <v>42</v>
      </c>
      <c r="HH58">
        <v>38.7</v>
      </c>
      <c r="HI58">
        <v>34.3391</v>
      </c>
      <c r="HJ58">
        <v>61.5967</v>
      </c>
      <c r="HK58">
        <v>24.6194</v>
      </c>
      <c r="HL58">
        <v>1</v>
      </c>
      <c r="HM58">
        <v>1.47463</v>
      </c>
      <c r="HN58">
        <v>9.28105</v>
      </c>
      <c r="HO58">
        <v>20.0582</v>
      </c>
      <c r="HP58">
        <v>5.20621</v>
      </c>
      <c r="HQ58">
        <v>11.992</v>
      </c>
      <c r="HR58">
        <v>4.96065</v>
      </c>
      <c r="HS58">
        <v>3.27425</v>
      </c>
      <c r="HT58">
        <v>9999</v>
      </c>
      <c r="HU58">
        <v>9999</v>
      </c>
      <c r="HV58">
        <v>9999</v>
      </c>
      <c r="HW58">
        <v>154.8</v>
      </c>
      <c r="HX58">
        <v>1.86386</v>
      </c>
      <c r="HY58">
        <v>1.86006</v>
      </c>
      <c r="HZ58">
        <v>1.85838</v>
      </c>
      <c r="IA58">
        <v>1.85974</v>
      </c>
      <c r="IB58">
        <v>1.85974</v>
      </c>
      <c r="IC58">
        <v>1.85831</v>
      </c>
      <c r="ID58">
        <v>1.85745</v>
      </c>
      <c r="IE58">
        <v>1.85227</v>
      </c>
      <c r="IF58">
        <v>0</v>
      </c>
      <c r="IG58">
        <v>0</v>
      </c>
      <c r="IH58">
        <v>0</v>
      </c>
      <c r="II58">
        <v>0</v>
      </c>
      <c r="IJ58" t="s">
        <v>433</v>
      </c>
      <c r="IK58" t="s">
        <v>434</v>
      </c>
      <c r="IL58" t="s">
        <v>435</v>
      </c>
      <c r="IM58" t="s">
        <v>435</v>
      </c>
      <c r="IN58" t="s">
        <v>435</v>
      </c>
      <c r="IO58" t="s">
        <v>435</v>
      </c>
      <c r="IP58">
        <v>0</v>
      </c>
      <c r="IQ58">
        <v>100</v>
      </c>
      <c r="IR58">
        <v>100</v>
      </c>
      <c r="IS58">
        <v>-29.658</v>
      </c>
      <c r="IT58">
        <v>-3.9938</v>
      </c>
      <c r="IU58">
        <v>-16.20539750299507</v>
      </c>
      <c r="IV58">
        <v>-0.02477319321892663</v>
      </c>
      <c r="IW58">
        <v>7.220195862635366E-06</v>
      </c>
      <c r="IX58">
        <v>-1.200035831751892E-09</v>
      </c>
      <c r="IY58">
        <v>-1.687842308663072</v>
      </c>
      <c r="IZ58">
        <v>-0.1467083373758089</v>
      </c>
      <c r="JA58">
        <v>0.003522864546959643</v>
      </c>
      <c r="JB58">
        <v>-3.696506598922489E-05</v>
      </c>
      <c r="JC58">
        <v>4</v>
      </c>
      <c r="JD58">
        <v>1987</v>
      </c>
      <c r="JE58">
        <v>1</v>
      </c>
      <c r="JF58">
        <v>38</v>
      </c>
      <c r="JG58">
        <v>32.1</v>
      </c>
      <c r="JH58">
        <v>32.2</v>
      </c>
      <c r="JI58">
        <v>1.73828</v>
      </c>
      <c r="JJ58">
        <v>2.67822</v>
      </c>
      <c r="JK58">
        <v>1.49658</v>
      </c>
      <c r="JL58">
        <v>2.39258</v>
      </c>
      <c r="JM58">
        <v>1.54907</v>
      </c>
      <c r="JN58">
        <v>2.39746</v>
      </c>
      <c r="JO58">
        <v>41.8223</v>
      </c>
      <c r="JP58">
        <v>15.5943</v>
      </c>
      <c r="JQ58">
        <v>18</v>
      </c>
      <c r="JR58">
        <v>504.864</v>
      </c>
      <c r="JS58">
        <v>399.395</v>
      </c>
      <c r="JT58">
        <v>25.48</v>
      </c>
      <c r="JU58">
        <v>43.7315</v>
      </c>
      <c r="JV58">
        <v>30.0001</v>
      </c>
      <c r="JW58">
        <v>43.2739</v>
      </c>
      <c r="JX58">
        <v>43.0596</v>
      </c>
      <c r="JY58">
        <v>34.9047</v>
      </c>
      <c r="JZ58">
        <v>4.3634</v>
      </c>
      <c r="KA58">
        <v>44.56</v>
      </c>
      <c r="KB58">
        <v>20.7716</v>
      </c>
      <c r="KC58">
        <v>674.03</v>
      </c>
      <c r="KD58">
        <v>27.6369</v>
      </c>
      <c r="KE58">
        <v>98.52</v>
      </c>
      <c r="KF58">
        <v>92.01730000000001</v>
      </c>
    </row>
    <row r="59" spans="1:292">
      <c r="A59">
        <v>41</v>
      </c>
      <c r="B59">
        <v>1694358801</v>
      </c>
      <c r="C59">
        <v>292</v>
      </c>
      <c r="D59" t="s">
        <v>516</v>
      </c>
      <c r="E59" t="s">
        <v>517</v>
      </c>
      <c r="F59">
        <v>5</v>
      </c>
      <c r="G59" t="s">
        <v>428</v>
      </c>
      <c r="H59">
        <v>1694358793.214286</v>
      </c>
      <c r="I59">
        <f>(J59)/1000</f>
        <v>0</v>
      </c>
      <c r="J59">
        <f>IF(DO59, AM59, AG59)</f>
        <v>0</v>
      </c>
      <c r="K59">
        <f>IF(DO59, AH59, AF59)</f>
        <v>0</v>
      </c>
      <c r="L59">
        <f>DQ59 - IF(AT59&gt;1, K59*DK59*100.0/(AV59*EE59), 0)</f>
        <v>0</v>
      </c>
      <c r="M59">
        <f>((S59-I59/2)*L59-K59)/(S59+I59/2)</f>
        <v>0</v>
      </c>
      <c r="N59">
        <f>M59*(DX59+DY59)/1000.0</f>
        <v>0</v>
      </c>
      <c r="O59">
        <f>(DQ59 - IF(AT59&gt;1, K59*DK59*100.0/(AV59*EE59), 0))*(DX59+DY59)/1000.0</f>
        <v>0</v>
      </c>
      <c r="P59">
        <f>2.0/((1/R59-1/Q59)+SIGN(R59)*SQRT((1/R59-1/Q59)*(1/R59-1/Q59) + 4*DL59/((DL59+1)*(DL59+1))*(2*1/R59*1/Q59-1/Q59*1/Q59)))</f>
        <v>0</v>
      </c>
      <c r="Q59">
        <f>IF(LEFT(DM59,1)&lt;&gt;"0",IF(LEFT(DM59,1)="1",3.0,DN59),$D$5+$E$5*(EE59*DX59/($K$5*1000))+$F$5*(EE59*DX59/($K$5*1000))*MAX(MIN(DK59,$J$5),$I$5)*MAX(MIN(DK59,$J$5),$I$5)+$G$5*MAX(MIN(DK59,$J$5),$I$5)*(EE59*DX59/($K$5*1000))+$H$5*(EE59*DX59/($K$5*1000))*(EE59*DX59/($K$5*1000)))</f>
        <v>0</v>
      </c>
      <c r="R59">
        <f>I59*(1000-(1000*0.61365*exp(17.502*V59/(240.97+V59))/(DX59+DY59)+DS59)/2)/(1000*0.61365*exp(17.502*V59/(240.97+V59))/(DX59+DY59)-DS59)</f>
        <v>0</v>
      </c>
      <c r="S59">
        <f>1/((DL59+1)/(P59/1.6)+1/(Q59/1.37)) + DL59/((DL59+1)/(P59/1.6) + DL59/(Q59/1.37))</f>
        <v>0</v>
      </c>
      <c r="T59">
        <f>(DG59*DJ59)</f>
        <v>0</v>
      </c>
      <c r="U59">
        <f>(DZ59+(T59+2*0.95*5.67E-8*(((DZ59+$B$9)+273)^4-(DZ59+273)^4)-44100*I59)/(1.84*29.3*Q59+8*0.95*5.67E-8*(DZ59+273)^3))</f>
        <v>0</v>
      </c>
      <c r="V59">
        <f>($C$9*EA59+$D$9*EB59+$E$9*U59)</f>
        <v>0</v>
      </c>
      <c r="W59">
        <f>0.61365*exp(17.502*V59/(240.97+V59))</f>
        <v>0</v>
      </c>
      <c r="X59">
        <f>(Y59/Z59*100)</f>
        <v>0</v>
      </c>
      <c r="Y59">
        <f>DS59*(DX59+DY59)/1000</f>
        <v>0</v>
      </c>
      <c r="Z59">
        <f>0.61365*exp(17.502*DZ59/(240.97+DZ59))</f>
        <v>0</v>
      </c>
      <c r="AA59">
        <f>(W59-DS59*(DX59+DY59)/1000)</f>
        <v>0</v>
      </c>
      <c r="AB59">
        <f>(-I59*44100)</f>
        <v>0</v>
      </c>
      <c r="AC59">
        <f>2*29.3*Q59*0.92*(DZ59-V59)</f>
        <v>0</v>
      </c>
      <c r="AD59">
        <f>2*0.95*5.67E-8*(((DZ59+$B$9)+273)^4-(V59+273)^4)</f>
        <v>0</v>
      </c>
      <c r="AE59">
        <f>T59+AD59+AB59+AC59</f>
        <v>0</v>
      </c>
      <c r="AF59">
        <f>DW59*AT59*(DR59-DQ59*(1000-AT59*DT59)/(1000-AT59*DS59))/(100*DK59)</f>
        <v>0</v>
      </c>
      <c r="AG59">
        <f>1000*DW59*AT59*(DS59-DT59)/(100*DK59*(1000-AT59*DS59))</f>
        <v>0</v>
      </c>
      <c r="AH59">
        <f>(AI59 - AJ59 - DX59*1E3/(8.314*(DZ59+273.15)) * AL59/DW59 * AK59) * DW59/(100*DK59) * (1000 - DT59)/1000</f>
        <v>0</v>
      </c>
      <c r="AI59">
        <v>676.7366915329197</v>
      </c>
      <c r="AJ59">
        <v>658.2222121212121</v>
      </c>
      <c r="AK59">
        <v>3.447267491050154</v>
      </c>
      <c r="AL59">
        <v>65.94015128555453</v>
      </c>
      <c r="AM59">
        <f>(AO59 - AN59 + DX59*1E3/(8.314*(DZ59+273.15)) * AQ59/DW59 * AP59) * DW59/(100*DK59) * 1000/(1000 - AO59)</f>
        <v>0</v>
      </c>
      <c r="AN59">
        <v>27.53072716796143</v>
      </c>
      <c r="AO59">
        <v>28.21497333333333</v>
      </c>
      <c r="AP59">
        <v>0.0001078817552398511</v>
      </c>
      <c r="AQ59">
        <v>102.8695289206826</v>
      </c>
      <c r="AR59">
        <v>0</v>
      </c>
      <c r="AS59">
        <v>0</v>
      </c>
      <c r="AT59">
        <f>IF(AR59*$H$15&gt;=AV59,1.0,(AV59/(AV59-AR59*$H$15)))</f>
        <v>0</v>
      </c>
      <c r="AU59">
        <f>(AT59-1)*100</f>
        <v>0</v>
      </c>
      <c r="AV59">
        <f>MAX(0,($B$15+$C$15*EE59)/(1+$D$15*EE59)*DX59/(DZ59+273)*$E$15)</f>
        <v>0</v>
      </c>
      <c r="AW59" t="s">
        <v>429</v>
      </c>
      <c r="AX59" t="s">
        <v>429</v>
      </c>
      <c r="AY59">
        <v>0</v>
      </c>
      <c r="AZ59">
        <v>0</v>
      </c>
      <c r="BA59">
        <f>1-AY59/AZ59</f>
        <v>0</v>
      </c>
      <c r="BB59">
        <v>0</v>
      </c>
      <c r="BC59" t="s">
        <v>429</v>
      </c>
      <c r="BD59" t="s">
        <v>429</v>
      </c>
      <c r="BE59">
        <v>0</v>
      </c>
      <c r="BF59">
        <v>0</v>
      </c>
      <c r="BG59">
        <f>1-BE59/BF59</f>
        <v>0</v>
      </c>
      <c r="BH59">
        <v>0.5</v>
      </c>
      <c r="BI59">
        <f>DH59</f>
        <v>0</v>
      </c>
      <c r="BJ59">
        <f>K59</f>
        <v>0</v>
      </c>
      <c r="BK59">
        <f>BG59*BH59*BI59</f>
        <v>0</v>
      </c>
      <c r="BL59">
        <f>(BJ59-BB59)/BI59</f>
        <v>0</v>
      </c>
      <c r="BM59">
        <f>(AZ59-BF59)/BF59</f>
        <v>0</v>
      </c>
      <c r="BN59">
        <f>AY59/(BA59+AY59/BF59)</f>
        <v>0</v>
      </c>
      <c r="BO59" t="s">
        <v>429</v>
      </c>
      <c r="BP59">
        <v>0</v>
      </c>
      <c r="BQ59">
        <f>IF(BP59&lt;&gt;0, BP59, BN59)</f>
        <v>0</v>
      </c>
      <c r="BR59">
        <f>1-BQ59/BF59</f>
        <v>0</v>
      </c>
      <c r="BS59">
        <f>(BF59-BE59)/(BF59-BQ59)</f>
        <v>0</v>
      </c>
      <c r="BT59">
        <f>(AZ59-BF59)/(AZ59-BQ59)</f>
        <v>0</v>
      </c>
      <c r="BU59">
        <f>(BF59-BE59)/(BF59-AY59)</f>
        <v>0</v>
      </c>
      <c r="BV59">
        <f>(AZ59-BF59)/(AZ59-AY59)</f>
        <v>0</v>
      </c>
      <c r="BW59">
        <f>(BS59*BQ59/BE59)</f>
        <v>0</v>
      </c>
      <c r="BX59">
        <f>(1-BW59)</f>
        <v>0</v>
      </c>
      <c r="DG59">
        <f>$B$13*EF59+$C$13*EG59+$F$13*ER59*(1-EU59)</f>
        <v>0</v>
      </c>
      <c r="DH59">
        <f>DG59*DI59</f>
        <v>0</v>
      </c>
      <c r="DI59">
        <f>($B$13*$D$11+$C$13*$D$11+$F$13*((FE59+EW59)/MAX(FE59+EW59+FF59, 0.1)*$I$11+FF59/MAX(FE59+EW59+FF59, 0.1)*$J$11))/($B$13+$C$13+$F$13)</f>
        <v>0</v>
      </c>
      <c r="DJ59">
        <f>($B$13*$K$11+$C$13*$K$11+$F$13*((FE59+EW59)/MAX(FE59+EW59+FF59, 0.1)*$P$11+FF59/MAX(FE59+EW59+FF59, 0.1)*$Q$11))/($B$13+$C$13+$F$13)</f>
        <v>0</v>
      </c>
      <c r="DK59">
        <v>1.1</v>
      </c>
      <c r="DL59">
        <v>0.5</v>
      </c>
      <c r="DM59" t="s">
        <v>430</v>
      </c>
      <c r="DN59">
        <v>2</v>
      </c>
      <c r="DO59" t="b">
        <v>1</v>
      </c>
      <c r="DP59">
        <v>1694358793.214286</v>
      </c>
      <c r="DQ59">
        <v>615.2613928571428</v>
      </c>
      <c r="DR59">
        <v>641.2946071428572</v>
      </c>
      <c r="DS59">
        <v>28.21737857142857</v>
      </c>
      <c r="DT59">
        <v>27.53229285714286</v>
      </c>
      <c r="DU59">
        <v>644.7584642857142</v>
      </c>
      <c r="DV59">
        <v>32.21109285714285</v>
      </c>
      <c r="DW59">
        <v>500.0400357142858</v>
      </c>
      <c r="DX59">
        <v>84.56691428571428</v>
      </c>
      <c r="DY59">
        <v>0.1001132535714286</v>
      </c>
      <c r="DZ59">
        <v>31.983375</v>
      </c>
      <c r="EA59">
        <v>33.28859642857143</v>
      </c>
      <c r="EB59">
        <v>999.9000000000002</v>
      </c>
      <c r="EC59">
        <v>0</v>
      </c>
      <c r="ED59">
        <v>0</v>
      </c>
      <c r="EE59">
        <v>9993.589285714286</v>
      </c>
      <c r="EF59">
        <v>0</v>
      </c>
      <c r="EG59">
        <v>1269.624285714286</v>
      </c>
      <c r="EH59">
        <v>-26.03328214285714</v>
      </c>
      <c r="EI59">
        <v>633.1264642857142</v>
      </c>
      <c r="EJ59">
        <v>659.4508928571429</v>
      </c>
      <c r="EK59">
        <v>0.6850845714285713</v>
      </c>
      <c r="EL59">
        <v>641.2946071428572</v>
      </c>
      <c r="EM59">
        <v>27.53229285714286</v>
      </c>
      <c r="EN59">
        <v>2.386256071428571</v>
      </c>
      <c r="EO59">
        <v>2.328320357142857</v>
      </c>
      <c r="EP59">
        <v>20.2708</v>
      </c>
      <c r="EQ59">
        <v>19.87368571428572</v>
      </c>
      <c r="ER59">
        <v>2000</v>
      </c>
      <c r="ES59">
        <v>0.9799930357142858</v>
      </c>
      <c r="ET59">
        <v>0.02000731785714286</v>
      </c>
      <c r="EU59">
        <v>0</v>
      </c>
      <c r="EV59">
        <v>37.786025</v>
      </c>
      <c r="EW59">
        <v>5.00078</v>
      </c>
      <c r="EX59">
        <v>3060.513214285714</v>
      </c>
      <c r="EY59">
        <v>16379.6</v>
      </c>
      <c r="EZ59">
        <v>51.02207142857142</v>
      </c>
      <c r="FA59">
        <v>51.9685</v>
      </c>
      <c r="FB59">
        <v>51.31007142857143</v>
      </c>
      <c r="FC59">
        <v>51.3035</v>
      </c>
      <c r="FD59">
        <v>51.48410714285713</v>
      </c>
      <c r="FE59">
        <v>1955.087142857143</v>
      </c>
      <c r="FF59">
        <v>39.9125</v>
      </c>
      <c r="FG59">
        <v>0</v>
      </c>
      <c r="FH59">
        <v>1694358801.2</v>
      </c>
      <c r="FI59">
        <v>0</v>
      </c>
      <c r="FJ59">
        <v>37.75315</v>
      </c>
      <c r="FK59">
        <v>-0.3829777855723199</v>
      </c>
      <c r="FL59">
        <v>1005.836240089295</v>
      </c>
      <c r="FM59">
        <v>3066.176538461538</v>
      </c>
      <c r="FN59">
        <v>15</v>
      </c>
      <c r="FO59">
        <v>1694356869.6</v>
      </c>
      <c r="FP59" t="s">
        <v>431</v>
      </c>
      <c r="FQ59">
        <v>1694356869.6</v>
      </c>
      <c r="FR59">
        <v>1694356865.6</v>
      </c>
      <c r="FS59">
        <v>1</v>
      </c>
      <c r="FT59">
        <v>-0.3</v>
      </c>
      <c r="FU59">
        <v>-0.068</v>
      </c>
      <c r="FV59">
        <v>-25.922</v>
      </c>
      <c r="FW59">
        <v>-3.813</v>
      </c>
      <c r="FX59">
        <v>420</v>
      </c>
      <c r="FY59">
        <v>23</v>
      </c>
      <c r="FZ59">
        <v>0.43</v>
      </c>
      <c r="GA59">
        <v>0.2</v>
      </c>
      <c r="GB59">
        <v>-26.00323902439025</v>
      </c>
      <c r="GC59">
        <v>-0.8642989547038448</v>
      </c>
      <c r="GD59">
        <v>0.09833681016381642</v>
      </c>
      <c r="GE59">
        <v>0</v>
      </c>
      <c r="GF59">
        <v>0.6903366585365854</v>
      </c>
      <c r="GG59">
        <v>-0.09108645993031257</v>
      </c>
      <c r="GH59">
        <v>0.01412503966859917</v>
      </c>
      <c r="GI59">
        <v>1</v>
      </c>
      <c r="GJ59">
        <v>1</v>
      </c>
      <c r="GK59">
        <v>2</v>
      </c>
      <c r="GL59" t="s">
        <v>432</v>
      </c>
      <c r="GM59">
        <v>3.10645</v>
      </c>
      <c r="GN59">
        <v>2.75762</v>
      </c>
      <c r="GO59">
        <v>0.11212</v>
      </c>
      <c r="GP59">
        <v>0.111727</v>
      </c>
      <c r="GQ59">
        <v>0.121114</v>
      </c>
      <c r="GR59">
        <v>0.109155</v>
      </c>
      <c r="GS59">
        <v>22358.6</v>
      </c>
      <c r="GT59">
        <v>21064.7</v>
      </c>
      <c r="GU59">
        <v>25766.2</v>
      </c>
      <c r="GV59">
        <v>24088</v>
      </c>
      <c r="GW59">
        <v>36423.1</v>
      </c>
      <c r="GX59">
        <v>31456.4</v>
      </c>
      <c r="GY59">
        <v>45098.1</v>
      </c>
      <c r="GZ59">
        <v>38184.3</v>
      </c>
      <c r="HA59">
        <v>1.7485</v>
      </c>
      <c r="HB59">
        <v>1.57068</v>
      </c>
      <c r="HC59">
        <v>-0.0987574</v>
      </c>
      <c r="HD59">
        <v>0</v>
      </c>
      <c r="HE59">
        <v>34.8811</v>
      </c>
      <c r="HF59">
        <v>999.9</v>
      </c>
      <c r="HG59">
        <v>42</v>
      </c>
      <c r="HH59">
        <v>38.7</v>
      </c>
      <c r="HI59">
        <v>34.3401</v>
      </c>
      <c r="HJ59">
        <v>61.3667</v>
      </c>
      <c r="HK59">
        <v>24.6595</v>
      </c>
      <c r="HL59">
        <v>1</v>
      </c>
      <c r="HM59">
        <v>1.47465</v>
      </c>
      <c r="HN59">
        <v>9.28105</v>
      </c>
      <c r="HO59">
        <v>20.0581</v>
      </c>
      <c r="HP59">
        <v>5.20651</v>
      </c>
      <c r="HQ59">
        <v>11.992</v>
      </c>
      <c r="HR59">
        <v>4.96065</v>
      </c>
      <c r="HS59">
        <v>3.27428</v>
      </c>
      <c r="HT59">
        <v>9999</v>
      </c>
      <c r="HU59">
        <v>9999</v>
      </c>
      <c r="HV59">
        <v>9999</v>
      </c>
      <c r="HW59">
        <v>154.8</v>
      </c>
      <c r="HX59">
        <v>1.86386</v>
      </c>
      <c r="HY59">
        <v>1.86005</v>
      </c>
      <c r="HZ59">
        <v>1.85838</v>
      </c>
      <c r="IA59">
        <v>1.85974</v>
      </c>
      <c r="IB59">
        <v>1.85974</v>
      </c>
      <c r="IC59">
        <v>1.85833</v>
      </c>
      <c r="ID59">
        <v>1.85745</v>
      </c>
      <c r="IE59">
        <v>1.85226</v>
      </c>
      <c r="IF59">
        <v>0</v>
      </c>
      <c r="IG59">
        <v>0</v>
      </c>
      <c r="IH59">
        <v>0</v>
      </c>
      <c r="II59">
        <v>0</v>
      </c>
      <c r="IJ59" t="s">
        <v>433</v>
      </c>
      <c r="IK59" t="s">
        <v>434</v>
      </c>
      <c r="IL59" t="s">
        <v>435</v>
      </c>
      <c r="IM59" t="s">
        <v>435</v>
      </c>
      <c r="IN59" t="s">
        <v>435</v>
      </c>
      <c r="IO59" t="s">
        <v>435</v>
      </c>
      <c r="IP59">
        <v>0</v>
      </c>
      <c r="IQ59">
        <v>100</v>
      </c>
      <c r="IR59">
        <v>100</v>
      </c>
      <c r="IS59">
        <v>-29.945</v>
      </c>
      <c r="IT59">
        <v>-3.9937</v>
      </c>
      <c r="IU59">
        <v>-16.20539750299507</v>
      </c>
      <c r="IV59">
        <v>-0.02477319321892663</v>
      </c>
      <c r="IW59">
        <v>7.220195862635366E-06</v>
      </c>
      <c r="IX59">
        <v>-1.200035831751892E-09</v>
      </c>
      <c r="IY59">
        <v>-1.687842308663072</v>
      </c>
      <c r="IZ59">
        <v>-0.1467083373758089</v>
      </c>
      <c r="JA59">
        <v>0.003522864546959643</v>
      </c>
      <c r="JB59">
        <v>-3.696506598922489E-05</v>
      </c>
      <c r="JC59">
        <v>4</v>
      </c>
      <c r="JD59">
        <v>1987</v>
      </c>
      <c r="JE59">
        <v>1</v>
      </c>
      <c r="JF59">
        <v>38</v>
      </c>
      <c r="JG59">
        <v>32.2</v>
      </c>
      <c r="JH59">
        <v>32.3</v>
      </c>
      <c r="JI59">
        <v>1.77002</v>
      </c>
      <c r="JJ59">
        <v>2.677</v>
      </c>
      <c r="JK59">
        <v>1.49658</v>
      </c>
      <c r="JL59">
        <v>2.39258</v>
      </c>
      <c r="JM59">
        <v>1.54785</v>
      </c>
      <c r="JN59">
        <v>2.40967</v>
      </c>
      <c r="JO59">
        <v>41.8223</v>
      </c>
      <c r="JP59">
        <v>15.603</v>
      </c>
      <c r="JQ59">
        <v>18</v>
      </c>
      <c r="JR59">
        <v>504.79</v>
      </c>
      <c r="JS59">
        <v>399.501</v>
      </c>
      <c r="JT59">
        <v>25.4725</v>
      </c>
      <c r="JU59">
        <v>43.7315</v>
      </c>
      <c r="JV59">
        <v>30.0001</v>
      </c>
      <c r="JW59">
        <v>43.2777</v>
      </c>
      <c r="JX59">
        <v>43.0652</v>
      </c>
      <c r="JY59">
        <v>35.555</v>
      </c>
      <c r="JZ59">
        <v>4.3634</v>
      </c>
      <c r="KA59">
        <v>44.56</v>
      </c>
      <c r="KB59">
        <v>20.7716</v>
      </c>
      <c r="KC59">
        <v>694.069</v>
      </c>
      <c r="KD59">
        <v>27.6479</v>
      </c>
      <c r="KE59">
        <v>98.52</v>
      </c>
      <c r="KF59">
        <v>92.0167</v>
      </c>
    </row>
    <row r="60" spans="1:292">
      <c r="A60">
        <v>42</v>
      </c>
      <c r="B60">
        <v>1694358806</v>
      </c>
      <c r="C60">
        <v>297</v>
      </c>
      <c r="D60" t="s">
        <v>518</v>
      </c>
      <c r="E60" t="s">
        <v>519</v>
      </c>
      <c r="F60">
        <v>5</v>
      </c>
      <c r="G60" t="s">
        <v>428</v>
      </c>
      <c r="H60">
        <v>1694358798.5</v>
      </c>
      <c r="I60">
        <f>(J60)/1000</f>
        <v>0</v>
      </c>
      <c r="J60">
        <f>IF(DO60, AM60, AG60)</f>
        <v>0</v>
      </c>
      <c r="K60">
        <f>IF(DO60, AH60, AF60)</f>
        <v>0</v>
      </c>
      <c r="L60">
        <f>DQ60 - IF(AT60&gt;1, K60*DK60*100.0/(AV60*EE60), 0)</f>
        <v>0</v>
      </c>
      <c r="M60">
        <f>((S60-I60/2)*L60-K60)/(S60+I60/2)</f>
        <v>0</v>
      </c>
      <c r="N60">
        <f>M60*(DX60+DY60)/1000.0</f>
        <v>0</v>
      </c>
      <c r="O60">
        <f>(DQ60 - IF(AT60&gt;1, K60*DK60*100.0/(AV60*EE60), 0))*(DX60+DY60)/1000.0</f>
        <v>0</v>
      </c>
      <c r="P60">
        <f>2.0/((1/R60-1/Q60)+SIGN(R60)*SQRT((1/R60-1/Q60)*(1/R60-1/Q60) + 4*DL60/((DL60+1)*(DL60+1))*(2*1/R60*1/Q60-1/Q60*1/Q60)))</f>
        <v>0</v>
      </c>
      <c r="Q60">
        <f>IF(LEFT(DM60,1)&lt;&gt;"0",IF(LEFT(DM60,1)="1",3.0,DN60),$D$5+$E$5*(EE60*DX60/($K$5*1000))+$F$5*(EE60*DX60/($K$5*1000))*MAX(MIN(DK60,$J$5),$I$5)*MAX(MIN(DK60,$J$5),$I$5)+$G$5*MAX(MIN(DK60,$J$5),$I$5)*(EE60*DX60/($K$5*1000))+$H$5*(EE60*DX60/($K$5*1000))*(EE60*DX60/($K$5*1000)))</f>
        <v>0</v>
      </c>
      <c r="R60">
        <f>I60*(1000-(1000*0.61365*exp(17.502*V60/(240.97+V60))/(DX60+DY60)+DS60)/2)/(1000*0.61365*exp(17.502*V60/(240.97+V60))/(DX60+DY60)-DS60)</f>
        <v>0</v>
      </c>
      <c r="S60">
        <f>1/((DL60+1)/(P60/1.6)+1/(Q60/1.37)) + DL60/((DL60+1)/(P60/1.6) + DL60/(Q60/1.37))</f>
        <v>0</v>
      </c>
      <c r="T60">
        <f>(DG60*DJ60)</f>
        <v>0</v>
      </c>
      <c r="U60">
        <f>(DZ60+(T60+2*0.95*5.67E-8*(((DZ60+$B$9)+273)^4-(DZ60+273)^4)-44100*I60)/(1.84*29.3*Q60+8*0.95*5.67E-8*(DZ60+273)^3))</f>
        <v>0</v>
      </c>
      <c r="V60">
        <f>($C$9*EA60+$D$9*EB60+$E$9*U60)</f>
        <v>0</v>
      </c>
      <c r="W60">
        <f>0.61365*exp(17.502*V60/(240.97+V60))</f>
        <v>0</v>
      </c>
      <c r="X60">
        <f>(Y60/Z60*100)</f>
        <v>0</v>
      </c>
      <c r="Y60">
        <f>DS60*(DX60+DY60)/1000</f>
        <v>0</v>
      </c>
      <c r="Z60">
        <f>0.61365*exp(17.502*DZ60/(240.97+DZ60))</f>
        <v>0</v>
      </c>
      <c r="AA60">
        <f>(W60-DS60*(DX60+DY60)/1000)</f>
        <v>0</v>
      </c>
      <c r="AB60">
        <f>(-I60*44100)</f>
        <v>0</v>
      </c>
      <c r="AC60">
        <f>2*29.3*Q60*0.92*(DZ60-V60)</f>
        <v>0</v>
      </c>
      <c r="AD60">
        <f>2*0.95*5.67E-8*(((DZ60+$B$9)+273)^4-(V60+273)^4)</f>
        <v>0</v>
      </c>
      <c r="AE60">
        <f>T60+AD60+AB60+AC60</f>
        <v>0</v>
      </c>
      <c r="AF60">
        <f>DW60*AT60*(DR60-DQ60*(1000-AT60*DT60)/(1000-AT60*DS60))/(100*DK60)</f>
        <v>0</v>
      </c>
      <c r="AG60">
        <f>1000*DW60*AT60*(DS60-DT60)/(100*DK60*(1000-AT60*DS60))</f>
        <v>0</v>
      </c>
      <c r="AH60">
        <f>(AI60 - AJ60 - DX60*1E3/(8.314*(DZ60+273.15)) * AL60/DW60 * AK60) * DW60/(100*DK60) * (1000 - DT60)/1000</f>
        <v>0</v>
      </c>
      <c r="AI60">
        <v>694.0304131181808</v>
      </c>
      <c r="AJ60">
        <v>675.5063757575753</v>
      </c>
      <c r="AK60">
        <v>3.457626195151809</v>
      </c>
      <c r="AL60">
        <v>65.94015128555453</v>
      </c>
      <c r="AM60">
        <f>(AO60 - AN60 + DX60*1E3/(8.314*(DZ60+273.15)) * AQ60/DW60 * AP60) * DW60/(100*DK60) * 1000/(1000 - AO60)</f>
        <v>0</v>
      </c>
      <c r="AN60">
        <v>27.53905916498362</v>
      </c>
      <c r="AO60">
        <v>28.20876363636363</v>
      </c>
      <c r="AP60">
        <v>-0.000133022516599482</v>
      </c>
      <c r="AQ60">
        <v>102.8695289206826</v>
      </c>
      <c r="AR60">
        <v>0</v>
      </c>
      <c r="AS60">
        <v>0</v>
      </c>
      <c r="AT60">
        <f>IF(AR60*$H$15&gt;=AV60,1.0,(AV60/(AV60-AR60*$H$15)))</f>
        <v>0</v>
      </c>
      <c r="AU60">
        <f>(AT60-1)*100</f>
        <v>0</v>
      </c>
      <c r="AV60">
        <f>MAX(0,($B$15+$C$15*EE60)/(1+$D$15*EE60)*DX60/(DZ60+273)*$E$15)</f>
        <v>0</v>
      </c>
      <c r="AW60" t="s">
        <v>429</v>
      </c>
      <c r="AX60" t="s">
        <v>429</v>
      </c>
      <c r="AY60">
        <v>0</v>
      </c>
      <c r="AZ60">
        <v>0</v>
      </c>
      <c r="BA60">
        <f>1-AY60/AZ60</f>
        <v>0</v>
      </c>
      <c r="BB60">
        <v>0</v>
      </c>
      <c r="BC60" t="s">
        <v>429</v>
      </c>
      <c r="BD60" t="s">
        <v>429</v>
      </c>
      <c r="BE60">
        <v>0</v>
      </c>
      <c r="BF60">
        <v>0</v>
      </c>
      <c r="BG60">
        <f>1-BE60/BF60</f>
        <v>0</v>
      </c>
      <c r="BH60">
        <v>0.5</v>
      </c>
      <c r="BI60">
        <f>DH60</f>
        <v>0</v>
      </c>
      <c r="BJ60">
        <f>K60</f>
        <v>0</v>
      </c>
      <c r="BK60">
        <f>BG60*BH60*BI60</f>
        <v>0</v>
      </c>
      <c r="BL60">
        <f>(BJ60-BB60)/BI60</f>
        <v>0</v>
      </c>
      <c r="BM60">
        <f>(AZ60-BF60)/BF60</f>
        <v>0</v>
      </c>
      <c r="BN60">
        <f>AY60/(BA60+AY60/BF60)</f>
        <v>0</v>
      </c>
      <c r="BO60" t="s">
        <v>429</v>
      </c>
      <c r="BP60">
        <v>0</v>
      </c>
      <c r="BQ60">
        <f>IF(BP60&lt;&gt;0, BP60, BN60)</f>
        <v>0</v>
      </c>
      <c r="BR60">
        <f>1-BQ60/BF60</f>
        <v>0</v>
      </c>
      <c r="BS60">
        <f>(BF60-BE60)/(BF60-BQ60)</f>
        <v>0</v>
      </c>
      <c r="BT60">
        <f>(AZ60-BF60)/(AZ60-BQ60)</f>
        <v>0</v>
      </c>
      <c r="BU60">
        <f>(BF60-BE60)/(BF60-AY60)</f>
        <v>0</v>
      </c>
      <c r="BV60">
        <f>(AZ60-BF60)/(AZ60-AY60)</f>
        <v>0</v>
      </c>
      <c r="BW60">
        <f>(BS60*BQ60/BE60)</f>
        <v>0</v>
      </c>
      <c r="BX60">
        <f>(1-BW60)</f>
        <v>0</v>
      </c>
      <c r="DG60">
        <f>$B$13*EF60+$C$13*EG60+$F$13*ER60*(1-EU60)</f>
        <v>0</v>
      </c>
      <c r="DH60">
        <f>DG60*DI60</f>
        <v>0</v>
      </c>
      <c r="DI60">
        <f>($B$13*$D$11+$C$13*$D$11+$F$13*((FE60+EW60)/MAX(FE60+EW60+FF60, 0.1)*$I$11+FF60/MAX(FE60+EW60+FF60, 0.1)*$J$11))/($B$13+$C$13+$F$13)</f>
        <v>0</v>
      </c>
      <c r="DJ60">
        <f>($B$13*$K$11+$C$13*$K$11+$F$13*((FE60+EW60)/MAX(FE60+EW60+FF60, 0.1)*$P$11+FF60/MAX(FE60+EW60+FF60, 0.1)*$Q$11))/($B$13+$C$13+$F$13)</f>
        <v>0</v>
      </c>
      <c r="DK60">
        <v>1.1</v>
      </c>
      <c r="DL60">
        <v>0.5</v>
      </c>
      <c r="DM60" t="s">
        <v>430</v>
      </c>
      <c r="DN60">
        <v>2</v>
      </c>
      <c r="DO60" t="b">
        <v>1</v>
      </c>
      <c r="DP60">
        <v>1694358798.5</v>
      </c>
      <c r="DQ60">
        <v>632.9682222222223</v>
      </c>
      <c r="DR60">
        <v>659.0815185185186</v>
      </c>
      <c r="DS60">
        <v>28.21546666666666</v>
      </c>
      <c r="DT60">
        <v>27.53602962962963</v>
      </c>
      <c r="DU60">
        <v>662.7693333333334</v>
      </c>
      <c r="DV60">
        <v>32.20911111111111</v>
      </c>
      <c r="DW60">
        <v>500.0128148148148</v>
      </c>
      <c r="DX60">
        <v>84.56656666666667</v>
      </c>
      <c r="DY60">
        <v>0.09998846296296297</v>
      </c>
      <c r="DZ60">
        <v>31.97595555555555</v>
      </c>
      <c r="EA60">
        <v>33.2850962962963</v>
      </c>
      <c r="EB60">
        <v>999.9000000000001</v>
      </c>
      <c r="EC60">
        <v>0</v>
      </c>
      <c r="ED60">
        <v>0</v>
      </c>
      <c r="EE60">
        <v>9991.872592592592</v>
      </c>
      <c r="EF60">
        <v>0</v>
      </c>
      <c r="EG60">
        <v>1306.113333333333</v>
      </c>
      <c r="EH60">
        <v>-26.11331111111111</v>
      </c>
      <c r="EI60">
        <v>651.3461851851853</v>
      </c>
      <c r="EJ60">
        <v>677.743888888889</v>
      </c>
      <c r="EK60">
        <v>0.6794414444444444</v>
      </c>
      <c r="EL60">
        <v>659.0815185185186</v>
      </c>
      <c r="EM60">
        <v>27.53602962962963</v>
      </c>
      <c r="EN60">
        <v>2.386084814814815</v>
      </c>
      <c r="EO60">
        <v>2.328626296296296</v>
      </c>
      <c r="EP60">
        <v>20.26963703703704</v>
      </c>
      <c r="EQ60">
        <v>19.87580740740741</v>
      </c>
      <c r="ER60">
        <v>2000.002592592593</v>
      </c>
      <c r="ES60">
        <v>0.9799929629629628</v>
      </c>
      <c r="ET60">
        <v>0.02000739259259259</v>
      </c>
      <c r="EU60">
        <v>0</v>
      </c>
      <c r="EV60">
        <v>37.72220370370371</v>
      </c>
      <c r="EW60">
        <v>5.00078</v>
      </c>
      <c r="EX60">
        <v>3101.234444444444</v>
      </c>
      <c r="EY60">
        <v>16379.62222222222</v>
      </c>
      <c r="EZ60">
        <v>51.01125925925925</v>
      </c>
      <c r="FA60">
        <v>51.96266666666666</v>
      </c>
      <c r="FB60">
        <v>51.32855555555556</v>
      </c>
      <c r="FC60">
        <v>51.29618518518519</v>
      </c>
      <c r="FD60">
        <v>51.4604074074074</v>
      </c>
      <c r="FE60">
        <v>1955.08962962963</v>
      </c>
      <c r="FF60">
        <v>39.91259259259259</v>
      </c>
      <c r="FG60">
        <v>0</v>
      </c>
      <c r="FH60">
        <v>1694358806</v>
      </c>
      <c r="FI60">
        <v>0</v>
      </c>
      <c r="FJ60">
        <v>37.71027307692308</v>
      </c>
      <c r="FK60">
        <v>-0.3975692273202549</v>
      </c>
      <c r="FL60">
        <v>-163.3097432122556</v>
      </c>
      <c r="FM60">
        <v>3096.625769230769</v>
      </c>
      <c r="FN60">
        <v>15</v>
      </c>
      <c r="FO60">
        <v>1694356869.6</v>
      </c>
      <c r="FP60" t="s">
        <v>431</v>
      </c>
      <c r="FQ60">
        <v>1694356869.6</v>
      </c>
      <c r="FR60">
        <v>1694356865.6</v>
      </c>
      <c r="FS60">
        <v>1</v>
      </c>
      <c r="FT60">
        <v>-0.3</v>
      </c>
      <c r="FU60">
        <v>-0.068</v>
      </c>
      <c r="FV60">
        <v>-25.922</v>
      </c>
      <c r="FW60">
        <v>-3.813</v>
      </c>
      <c r="FX60">
        <v>420</v>
      </c>
      <c r="FY60">
        <v>23</v>
      </c>
      <c r="FZ60">
        <v>0.43</v>
      </c>
      <c r="GA60">
        <v>0.2</v>
      </c>
      <c r="GB60">
        <v>-26.05483414634147</v>
      </c>
      <c r="GC60">
        <v>-1.008449477351981</v>
      </c>
      <c r="GD60">
        <v>0.1095254811865682</v>
      </c>
      <c r="GE60">
        <v>0</v>
      </c>
      <c r="GF60">
        <v>0.682358</v>
      </c>
      <c r="GG60">
        <v>-0.0410274773519145</v>
      </c>
      <c r="GH60">
        <v>0.006711317492698795</v>
      </c>
      <c r="GI60">
        <v>1</v>
      </c>
      <c r="GJ60">
        <v>1</v>
      </c>
      <c r="GK60">
        <v>2</v>
      </c>
      <c r="GL60" t="s">
        <v>432</v>
      </c>
      <c r="GM60">
        <v>3.10654</v>
      </c>
      <c r="GN60">
        <v>2.75781</v>
      </c>
      <c r="GO60">
        <v>0.114096</v>
      </c>
      <c r="GP60">
        <v>0.113665</v>
      </c>
      <c r="GQ60">
        <v>0.1211</v>
      </c>
      <c r="GR60">
        <v>0.109143</v>
      </c>
      <c r="GS60">
        <v>22309.2</v>
      </c>
      <c r="GT60">
        <v>21018.9</v>
      </c>
      <c r="GU60">
        <v>25766.6</v>
      </c>
      <c r="GV60">
        <v>24088.1</v>
      </c>
      <c r="GW60">
        <v>36424.2</v>
      </c>
      <c r="GX60">
        <v>31457.2</v>
      </c>
      <c r="GY60">
        <v>45098.5</v>
      </c>
      <c r="GZ60">
        <v>38184.5</v>
      </c>
      <c r="HA60">
        <v>1.74877</v>
      </c>
      <c r="HB60">
        <v>1.57087</v>
      </c>
      <c r="HC60">
        <v>-0.09861590000000001</v>
      </c>
      <c r="HD60">
        <v>0</v>
      </c>
      <c r="HE60">
        <v>34.876</v>
      </c>
      <c r="HF60">
        <v>999.9</v>
      </c>
      <c r="HG60">
        <v>42</v>
      </c>
      <c r="HH60">
        <v>38.6</v>
      </c>
      <c r="HI60">
        <v>34.1537</v>
      </c>
      <c r="HJ60">
        <v>61.3467</v>
      </c>
      <c r="HK60">
        <v>24.6635</v>
      </c>
      <c r="HL60">
        <v>1</v>
      </c>
      <c r="HM60">
        <v>1.47466</v>
      </c>
      <c r="HN60">
        <v>9.28105</v>
      </c>
      <c r="HO60">
        <v>20.0582</v>
      </c>
      <c r="HP60">
        <v>5.20711</v>
      </c>
      <c r="HQ60">
        <v>11.992</v>
      </c>
      <c r="HR60">
        <v>4.96095</v>
      </c>
      <c r="HS60">
        <v>3.2745</v>
      </c>
      <c r="HT60">
        <v>9999</v>
      </c>
      <c r="HU60">
        <v>9999</v>
      </c>
      <c r="HV60">
        <v>9999</v>
      </c>
      <c r="HW60">
        <v>154.8</v>
      </c>
      <c r="HX60">
        <v>1.86386</v>
      </c>
      <c r="HY60">
        <v>1.86005</v>
      </c>
      <c r="HZ60">
        <v>1.85838</v>
      </c>
      <c r="IA60">
        <v>1.85974</v>
      </c>
      <c r="IB60">
        <v>1.85975</v>
      </c>
      <c r="IC60">
        <v>1.85833</v>
      </c>
      <c r="ID60">
        <v>1.85745</v>
      </c>
      <c r="IE60">
        <v>1.85226</v>
      </c>
      <c r="IF60">
        <v>0</v>
      </c>
      <c r="IG60">
        <v>0</v>
      </c>
      <c r="IH60">
        <v>0</v>
      </c>
      <c r="II60">
        <v>0</v>
      </c>
      <c r="IJ60" t="s">
        <v>433</v>
      </c>
      <c r="IK60" t="s">
        <v>434</v>
      </c>
      <c r="IL60" t="s">
        <v>435</v>
      </c>
      <c r="IM60" t="s">
        <v>435</v>
      </c>
      <c r="IN60" t="s">
        <v>435</v>
      </c>
      <c r="IO60" t="s">
        <v>435</v>
      </c>
      <c r="IP60">
        <v>0</v>
      </c>
      <c r="IQ60">
        <v>100</v>
      </c>
      <c r="IR60">
        <v>100</v>
      </c>
      <c r="IS60">
        <v>-30.229</v>
      </c>
      <c r="IT60">
        <v>-3.9933</v>
      </c>
      <c r="IU60">
        <v>-16.20539750299507</v>
      </c>
      <c r="IV60">
        <v>-0.02477319321892663</v>
      </c>
      <c r="IW60">
        <v>7.220195862635366E-06</v>
      </c>
      <c r="IX60">
        <v>-1.200035831751892E-09</v>
      </c>
      <c r="IY60">
        <v>-1.687842308663072</v>
      </c>
      <c r="IZ60">
        <v>-0.1467083373758089</v>
      </c>
      <c r="JA60">
        <v>0.003522864546959643</v>
      </c>
      <c r="JB60">
        <v>-3.696506598922489E-05</v>
      </c>
      <c r="JC60">
        <v>4</v>
      </c>
      <c r="JD60">
        <v>1987</v>
      </c>
      <c r="JE60">
        <v>1</v>
      </c>
      <c r="JF60">
        <v>38</v>
      </c>
      <c r="JG60">
        <v>32.3</v>
      </c>
      <c r="JH60">
        <v>32.3</v>
      </c>
      <c r="JI60">
        <v>1.80664</v>
      </c>
      <c r="JJ60">
        <v>2.67578</v>
      </c>
      <c r="JK60">
        <v>1.49658</v>
      </c>
      <c r="JL60">
        <v>2.39258</v>
      </c>
      <c r="JM60">
        <v>1.54907</v>
      </c>
      <c r="JN60">
        <v>2.40845</v>
      </c>
      <c r="JO60">
        <v>41.8223</v>
      </c>
      <c r="JP60">
        <v>15.603</v>
      </c>
      <c r="JQ60">
        <v>18</v>
      </c>
      <c r="JR60">
        <v>504.996</v>
      </c>
      <c r="JS60">
        <v>399.646</v>
      </c>
      <c r="JT60">
        <v>25.4644</v>
      </c>
      <c r="JU60">
        <v>43.7315</v>
      </c>
      <c r="JV60">
        <v>30.0001</v>
      </c>
      <c r="JW60">
        <v>43.2818</v>
      </c>
      <c r="JX60">
        <v>43.0697</v>
      </c>
      <c r="JY60">
        <v>36.2792</v>
      </c>
      <c r="JZ60">
        <v>4.08411</v>
      </c>
      <c r="KA60">
        <v>44.56</v>
      </c>
      <c r="KB60">
        <v>20.772</v>
      </c>
      <c r="KC60">
        <v>707.4299999999999</v>
      </c>
      <c r="KD60">
        <v>27.6609</v>
      </c>
      <c r="KE60">
        <v>98.5211</v>
      </c>
      <c r="KF60">
        <v>92.0172</v>
      </c>
    </row>
    <row r="61" spans="1:292">
      <c r="A61">
        <v>43</v>
      </c>
      <c r="B61">
        <v>1694358811</v>
      </c>
      <c r="C61">
        <v>302</v>
      </c>
      <c r="D61" t="s">
        <v>520</v>
      </c>
      <c r="E61" t="s">
        <v>521</v>
      </c>
      <c r="F61">
        <v>5</v>
      </c>
      <c r="G61" t="s">
        <v>428</v>
      </c>
      <c r="H61">
        <v>1694358803.214286</v>
      </c>
      <c r="I61">
        <f>(J61)/1000</f>
        <v>0</v>
      </c>
      <c r="J61">
        <f>IF(DO61, AM61, AG61)</f>
        <v>0</v>
      </c>
      <c r="K61">
        <f>IF(DO61, AH61, AF61)</f>
        <v>0</v>
      </c>
      <c r="L61">
        <f>DQ61 - IF(AT61&gt;1, K61*DK61*100.0/(AV61*EE61), 0)</f>
        <v>0</v>
      </c>
      <c r="M61">
        <f>((S61-I61/2)*L61-K61)/(S61+I61/2)</f>
        <v>0</v>
      </c>
      <c r="N61">
        <f>M61*(DX61+DY61)/1000.0</f>
        <v>0</v>
      </c>
      <c r="O61">
        <f>(DQ61 - IF(AT61&gt;1, K61*DK61*100.0/(AV61*EE61), 0))*(DX61+DY61)/1000.0</f>
        <v>0</v>
      </c>
      <c r="P61">
        <f>2.0/((1/R61-1/Q61)+SIGN(R61)*SQRT((1/R61-1/Q61)*(1/R61-1/Q61) + 4*DL61/((DL61+1)*(DL61+1))*(2*1/R61*1/Q61-1/Q61*1/Q61)))</f>
        <v>0</v>
      </c>
      <c r="Q61">
        <f>IF(LEFT(DM61,1)&lt;&gt;"0",IF(LEFT(DM61,1)="1",3.0,DN61),$D$5+$E$5*(EE61*DX61/($K$5*1000))+$F$5*(EE61*DX61/($K$5*1000))*MAX(MIN(DK61,$J$5),$I$5)*MAX(MIN(DK61,$J$5),$I$5)+$G$5*MAX(MIN(DK61,$J$5),$I$5)*(EE61*DX61/($K$5*1000))+$H$5*(EE61*DX61/($K$5*1000))*(EE61*DX61/($K$5*1000)))</f>
        <v>0</v>
      </c>
      <c r="R61">
        <f>I61*(1000-(1000*0.61365*exp(17.502*V61/(240.97+V61))/(DX61+DY61)+DS61)/2)/(1000*0.61365*exp(17.502*V61/(240.97+V61))/(DX61+DY61)-DS61)</f>
        <v>0</v>
      </c>
      <c r="S61">
        <f>1/((DL61+1)/(P61/1.6)+1/(Q61/1.37)) + DL61/((DL61+1)/(P61/1.6) + DL61/(Q61/1.37))</f>
        <v>0</v>
      </c>
      <c r="T61">
        <f>(DG61*DJ61)</f>
        <v>0</v>
      </c>
      <c r="U61">
        <f>(DZ61+(T61+2*0.95*5.67E-8*(((DZ61+$B$9)+273)^4-(DZ61+273)^4)-44100*I61)/(1.84*29.3*Q61+8*0.95*5.67E-8*(DZ61+273)^3))</f>
        <v>0</v>
      </c>
      <c r="V61">
        <f>($C$9*EA61+$D$9*EB61+$E$9*U61)</f>
        <v>0</v>
      </c>
      <c r="W61">
        <f>0.61365*exp(17.502*V61/(240.97+V61))</f>
        <v>0</v>
      </c>
      <c r="X61">
        <f>(Y61/Z61*100)</f>
        <v>0</v>
      </c>
      <c r="Y61">
        <f>DS61*(DX61+DY61)/1000</f>
        <v>0</v>
      </c>
      <c r="Z61">
        <f>0.61365*exp(17.502*DZ61/(240.97+DZ61))</f>
        <v>0</v>
      </c>
      <c r="AA61">
        <f>(W61-DS61*(DX61+DY61)/1000)</f>
        <v>0</v>
      </c>
      <c r="AB61">
        <f>(-I61*44100)</f>
        <v>0</v>
      </c>
      <c r="AC61">
        <f>2*29.3*Q61*0.92*(DZ61-V61)</f>
        <v>0</v>
      </c>
      <c r="AD61">
        <f>2*0.95*5.67E-8*(((DZ61+$B$9)+273)^4-(V61+273)^4)</f>
        <v>0</v>
      </c>
      <c r="AE61">
        <f>T61+AD61+AB61+AC61</f>
        <v>0</v>
      </c>
      <c r="AF61">
        <f>DW61*AT61*(DR61-DQ61*(1000-AT61*DT61)/(1000-AT61*DS61))/(100*DK61)</f>
        <v>0</v>
      </c>
      <c r="AG61">
        <f>1000*DW61*AT61*(DS61-DT61)/(100*DK61*(1000-AT61*DS61))</f>
        <v>0</v>
      </c>
      <c r="AH61">
        <f>(AI61 - AJ61 - DX61*1E3/(8.314*(DZ61+273.15)) * AL61/DW61 * AK61) * DW61/(100*DK61) * (1000 - DT61)/1000</f>
        <v>0</v>
      </c>
      <c r="AI61">
        <v>711.2206994987322</v>
      </c>
      <c r="AJ61">
        <v>692.7779636363636</v>
      </c>
      <c r="AK61">
        <v>3.452657465334559</v>
      </c>
      <c r="AL61">
        <v>65.94015128555453</v>
      </c>
      <c r="AM61">
        <f>(AO61 - AN61 + DX61*1E3/(8.314*(DZ61+273.15)) * AQ61/DW61 * AP61) * DW61/(100*DK61) * 1000/(1000 - AO61)</f>
        <v>0</v>
      </c>
      <c r="AN61">
        <v>27.55126137780886</v>
      </c>
      <c r="AO61">
        <v>28.20804606060605</v>
      </c>
      <c r="AP61">
        <v>-1.346264815116764E-05</v>
      </c>
      <c r="AQ61">
        <v>102.8695289206826</v>
      </c>
      <c r="AR61">
        <v>0</v>
      </c>
      <c r="AS61">
        <v>0</v>
      </c>
      <c r="AT61">
        <f>IF(AR61*$H$15&gt;=AV61,1.0,(AV61/(AV61-AR61*$H$15)))</f>
        <v>0</v>
      </c>
      <c r="AU61">
        <f>(AT61-1)*100</f>
        <v>0</v>
      </c>
      <c r="AV61">
        <f>MAX(0,($B$15+$C$15*EE61)/(1+$D$15*EE61)*DX61/(DZ61+273)*$E$15)</f>
        <v>0</v>
      </c>
      <c r="AW61" t="s">
        <v>429</v>
      </c>
      <c r="AX61" t="s">
        <v>429</v>
      </c>
      <c r="AY61">
        <v>0</v>
      </c>
      <c r="AZ61">
        <v>0</v>
      </c>
      <c r="BA61">
        <f>1-AY61/AZ61</f>
        <v>0</v>
      </c>
      <c r="BB61">
        <v>0</v>
      </c>
      <c r="BC61" t="s">
        <v>429</v>
      </c>
      <c r="BD61" t="s">
        <v>429</v>
      </c>
      <c r="BE61">
        <v>0</v>
      </c>
      <c r="BF61">
        <v>0</v>
      </c>
      <c r="BG61">
        <f>1-BE61/BF61</f>
        <v>0</v>
      </c>
      <c r="BH61">
        <v>0.5</v>
      </c>
      <c r="BI61">
        <f>DH61</f>
        <v>0</v>
      </c>
      <c r="BJ61">
        <f>K61</f>
        <v>0</v>
      </c>
      <c r="BK61">
        <f>BG61*BH61*BI61</f>
        <v>0</v>
      </c>
      <c r="BL61">
        <f>(BJ61-BB61)/BI61</f>
        <v>0</v>
      </c>
      <c r="BM61">
        <f>(AZ61-BF61)/BF61</f>
        <v>0</v>
      </c>
      <c r="BN61">
        <f>AY61/(BA61+AY61/BF61)</f>
        <v>0</v>
      </c>
      <c r="BO61" t="s">
        <v>429</v>
      </c>
      <c r="BP61">
        <v>0</v>
      </c>
      <c r="BQ61">
        <f>IF(BP61&lt;&gt;0, BP61, BN61)</f>
        <v>0</v>
      </c>
      <c r="BR61">
        <f>1-BQ61/BF61</f>
        <v>0</v>
      </c>
      <c r="BS61">
        <f>(BF61-BE61)/(BF61-BQ61)</f>
        <v>0</v>
      </c>
      <c r="BT61">
        <f>(AZ61-BF61)/(AZ61-BQ61)</f>
        <v>0</v>
      </c>
      <c r="BU61">
        <f>(BF61-BE61)/(BF61-AY61)</f>
        <v>0</v>
      </c>
      <c r="BV61">
        <f>(AZ61-BF61)/(AZ61-AY61)</f>
        <v>0</v>
      </c>
      <c r="BW61">
        <f>(BS61*BQ61/BE61)</f>
        <v>0</v>
      </c>
      <c r="BX61">
        <f>(1-BW61)</f>
        <v>0</v>
      </c>
      <c r="DG61">
        <f>$B$13*EF61+$C$13*EG61+$F$13*ER61*(1-EU61)</f>
        <v>0</v>
      </c>
      <c r="DH61">
        <f>DG61*DI61</f>
        <v>0</v>
      </c>
      <c r="DI61">
        <f>($B$13*$D$11+$C$13*$D$11+$F$13*((FE61+EW61)/MAX(FE61+EW61+FF61, 0.1)*$I$11+FF61/MAX(FE61+EW61+FF61, 0.1)*$J$11))/($B$13+$C$13+$F$13)</f>
        <v>0</v>
      </c>
      <c r="DJ61">
        <f>($B$13*$K$11+$C$13*$K$11+$F$13*((FE61+EW61)/MAX(FE61+EW61+FF61, 0.1)*$P$11+FF61/MAX(FE61+EW61+FF61, 0.1)*$Q$11))/($B$13+$C$13+$F$13)</f>
        <v>0</v>
      </c>
      <c r="DK61">
        <v>1.1</v>
      </c>
      <c r="DL61">
        <v>0.5</v>
      </c>
      <c r="DM61" t="s">
        <v>430</v>
      </c>
      <c r="DN61">
        <v>2</v>
      </c>
      <c r="DO61" t="b">
        <v>1</v>
      </c>
      <c r="DP61">
        <v>1694358803.214286</v>
      </c>
      <c r="DQ61">
        <v>648.7776071428571</v>
      </c>
      <c r="DR61">
        <v>674.9272500000001</v>
      </c>
      <c r="DS61">
        <v>28.21218214285714</v>
      </c>
      <c r="DT61">
        <v>27.54061071428572</v>
      </c>
      <c r="DU61">
        <v>678.8473214285714</v>
      </c>
      <c r="DV61">
        <v>32.20571785714286</v>
      </c>
      <c r="DW61">
        <v>500.0028928571428</v>
      </c>
      <c r="DX61">
        <v>84.56707857142858</v>
      </c>
      <c r="DY61">
        <v>0.09999090714285715</v>
      </c>
      <c r="DZ61">
        <v>31.97039642857143</v>
      </c>
      <c r="EA61">
        <v>33.28820714285714</v>
      </c>
      <c r="EB61">
        <v>999.9000000000002</v>
      </c>
      <c r="EC61">
        <v>0</v>
      </c>
      <c r="ED61">
        <v>0</v>
      </c>
      <c r="EE61">
        <v>9987.944285714286</v>
      </c>
      <c r="EF61">
        <v>0</v>
      </c>
      <c r="EG61">
        <v>1303.604285714286</v>
      </c>
      <c r="EH61">
        <v>-26.14951785714286</v>
      </c>
      <c r="EI61">
        <v>667.6125</v>
      </c>
      <c r="EJ61">
        <v>694.0416428571431</v>
      </c>
      <c r="EK61">
        <v>0.6715796785714286</v>
      </c>
      <c r="EL61">
        <v>674.9272500000001</v>
      </c>
      <c r="EM61">
        <v>27.54061071428572</v>
      </c>
      <c r="EN61">
        <v>2.385822142857143</v>
      </c>
      <c r="EO61">
        <v>2.329028214285715</v>
      </c>
      <c r="EP61">
        <v>20.26786071428571</v>
      </c>
      <c r="EQ61">
        <v>19.87858928571429</v>
      </c>
      <c r="ER61">
        <v>2000.010714285714</v>
      </c>
      <c r="ES61">
        <v>0.9799932499999998</v>
      </c>
      <c r="ET61">
        <v>0.02000711428571428</v>
      </c>
      <c r="EU61">
        <v>0</v>
      </c>
      <c r="EV61">
        <v>37.69625357142858</v>
      </c>
      <c r="EW61">
        <v>5.00078</v>
      </c>
      <c r="EX61">
        <v>3061.461071428572</v>
      </c>
      <c r="EY61">
        <v>16379.69285714285</v>
      </c>
      <c r="EZ61">
        <v>51.01539285714286</v>
      </c>
      <c r="FA61">
        <v>51.96399999999999</v>
      </c>
      <c r="FB61">
        <v>51.32575000000001</v>
      </c>
      <c r="FC61">
        <v>51.29</v>
      </c>
      <c r="FD61">
        <v>51.38592857142857</v>
      </c>
      <c r="FE61">
        <v>1955.098928571429</v>
      </c>
      <c r="FF61">
        <v>39.91178571428571</v>
      </c>
      <c r="FG61">
        <v>0</v>
      </c>
      <c r="FH61">
        <v>1694358810.8</v>
      </c>
      <c r="FI61">
        <v>0</v>
      </c>
      <c r="FJ61">
        <v>37.67381923076923</v>
      </c>
      <c r="FK61">
        <v>-0.5219179444055402</v>
      </c>
      <c r="FL61">
        <v>-991.1377785964878</v>
      </c>
      <c r="FM61">
        <v>3059.542307692308</v>
      </c>
      <c r="FN61">
        <v>15</v>
      </c>
      <c r="FO61">
        <v>1694356869.6</v>
      </c>
      <c r="FP61" t="s">
        <v>431</v>
      </c>
      <c r="FQ61">
        <v>1694356869.6</v>
      </c>
      <c r="FR61">
        <v>1694356865.6</v>
      </c>
      <c r="FS61">
        <v>1</v>
      </c>
      <c r="FT61">
        <v>-0.3</v>
      </c>
      <c r="FU61">
        <v>-0.068</v>
      </c>
      <c r="FV61">
        <v>-25.922</v>
      </c>
      <c r="FW61">
        <v>-3.813</v>
      </c>
      <c r="FX61">
        <v>420</v>
      </c>
      <c r="FY61">
        <v>23</v>
      </c>
      <c r="FZ61">
        <v>0.43</v>
      </c>
      <c r="GA61">
        <v>0.2</v>
      </c>
      <c r="GB61">
        <v>-26.10258780487804</v>
      </c>
      <c r="GC61">
        <v>-0.4827344947735484</v>
      </c>
      <c r="GD61">
        <v>0.07965483830824807</v>
      </c>
      <c r="GE61">
        <v>0</v>
      </c>
      <c r="GF61">
        <v>0.6763356829268292</v>
      </c>
      <c r="GG61">
        <v>-0.08761609756097472</v>
      </c>
      <c r="GH61">
        <v>0.01090457735716928</v>
      </c>
      <c r="GI61">
        <v>1</v>
      </c>
      <c r="GJ61">
        <v>1</v>
      </c>
      <c r="GK61">
        <v>2</v>
      </c>
      <c r="GL61" t="s">
        <v>432</v>
      </c>
      <c r="GM61">
        <v>3.10646</v>
      </c>
      <c r="GN61">
        <v>2.75816</v>
      </c>
      <c r="GO61">
        <v>0.116041</v>
      </c>
      <c r="GP61">
        <v>0.115599</v>
      </c>
      <c r="GQ61">
        <v>0.1211</v>
      </c>
      <c r="GR61">
        <v>0.109205</v>
      </c>
      <c r="GS61">
        <v>22260.3</v>
      </c>
      <c r="GT61">
        <v>20973.1</v>
      </c>
      <c r="GU61">
        <v>25766.6</v>
      </c>
      <c r="GV61">
        <v>24088.2</v>
      </c>
      <c r="GW61">
        <v>36424.2</v>
      </c>
      <c r="GX61">
        <v>31455.3</v>
      </c>
      <c r="GY61">
        <v>45098.2</v>
      </c>
      <c r="GZ61">
        <v>38184.6</v>
      </c>
      <c r="HA61">
        <v>1.74892</v>
      </c>
      <c r="HB61">
        <v>1.5711</v>
      </c>
      <c r="HC61">
        <v>-0.0971407</v>
      </c>
      <c r="HD61">
        <v>0</v>
      </c>
      <c r="HE61">
        <v>34.872</v>
      </c>
      <c r="HF61">
        <v>999.9</v>
      </c>
      <c r="HG61">
        <v>42</v>
      </c>
      <c r="HH61">
        <v>38.6</v>
      </c>
      <c r="HI61">
        <v>34.1508</v>
      </c>
      <c r="HJ61">
        <v>61.3867</v>
      </c>
      <c r="HK61">
        <v>24.5072</v>
      </c>
      <c r="HL61">
        <v>1</v>
      </c>
      <c r="HM61">
        <v>1.47494</v>
      </c>
      <c r="HN61">
        <v>9.28105</v>
      </c>
      <c r="HO61">
        <v>20.0583</v>
      </c>
      <c r="HP61">
        <v>5.20681</v>
      </c>
      <c r="HQ61">
        <v>11.992</v>
      </c>
      <c r="HR61">
        <v>4.961</v>
      </c>
      <c r="HS61">
        <v>3.27435</v>
      </c>
      <c r="HT61">
        <v>9999</v>
      </c>
      <c r="HU61">
        <v>9999</v>
      </c>
      <c r="HV61">
        <v>9999</v>
      </c>
      <c r="HW61">
        <v>154.8</v>
      </c>
      <c r="HX61">
        <v>1.86386</v>
      </c>
      <c r="HY61">
        <v>1.86005</v>
      </c>
      <c r="HZ61">
        <v>1.85839</v>
      </c>
      <c r="IA61">
        <v>1.85974</v>
      </c>
      <c r="IB61">
        <v>1.85975</v>
      </c>
      <c r="IC61">
        <v>1.85833</v>
      </c>
      <c r="ID61">
        <v>1.85745</v>
      </c>
      <c r="IE61">
        <v>1.85228</v>
      </c>
      <c r="IF61">
        <v>0</v>
      </c>
      <c r="IG61">
        <v>0</v>
      </c>
      <c r="IH61">
        <v>0</v>
      </c>
      <c r="II61">
        <v>0</v>
      </c>
      <c r="IJ61" t="s">
        <v>433</v>
      </c>
      <c r="IK61" t="s">
        <v>434</v>
      </c>
      <c r="IL61" t="s">
        <v>435</v>
      </c>
      <c r="IM61" t="s">
        <v>435</v>
      </c>
      <c r="IN61" t="s">
        <v>435</v>
      </c>
      <c r="IO61" t="s">
        <v>435</v>
      </c>
      <c r="IP61">
        <v>0</v>
      </c>
      <c r="IQ61">
        <v>100</v>
      </c>
      <c r="IR61">
        <v>100</v>
      </c>
      <c r="IS61">
        <v>-30.51</v>
      </c>
      <c r="IT61">
        <v>-3.9934</v>
      </c>
      <c r="IU61">
        <v>-16.20539750299507</v>
      </c>
      <c r="IV61">
        <v>-0.02477319321892663</v>
      </c>
      <c r="IW61">
        <v>7.220195862635366E-06</v>
      </c>
      <c r="IX61">
        <v>-1.200035831751892E-09</v>
      </c>
      <c r="IY61">
        <v>-1.687842308663072</v>
      </c>
      <c r="IZ61">
        <v>-0.1467083373758089</v>
      </c>
      <c r="JA61">
        <v>0.003522864546959643</v>
      </c>
      <c r="JB61">
        <v>-3.696506598922489E-05</v>
      </c>
      <c r="JC61">
        <v>4</v>
      </c>
      <c r="JD61">
        <v>1987</v>
      </c>
      <c r="JE61">
        <v>1</v>
      </c>
      <c r="JF61">
        <v>38</v>
      </c>
      <c r="JG61">
        <v>32.4</v>
      </c>
      <c r="JH61">
        <v>32.4</v>
      </c>
      <c r="JI61">
        <v>1.83838</v>
      </c>
      <c r="JJ61">
        <v>2.67212</v>
      </c>
      <c r="JK61">
        <v>1.49658</v>
      </c>
      <c r="JL61">
        <v>2.39258</v>
      </c>
      <c r="JM61">
        <v>1.54785</v>
      </c>
      <c r="JN61">
        <v>2.42432</v>
      </c>
      <c r="JO61">
        <v>41.7961</v>
      </c>
      <c r="JP61">
        <v>15.603</v>
      </c>
      <c r="JQ61">
        <v>18</v>
      </c>
      <c r="JR61">
        <v>505.115</v>
      </c>
      <c r="JS61">
        <v>399.807</v>
      </c>
      <c r="JT61">
        <v>25.4576</v>
      </c>
      <c r="JU61">
        <v>43.7315</v>
      </c>
      <c r="JV61">
        <v>30.0001</v>
      </c>
      <c r="JW61">
        <v>43.2851</v>
      </c>
      <c r="JX61">
        <v>43.0741</v>
      </c>
      <c r="JY61">
        <v>36.9168</v>
      </c>
      <c r="JZ61">
        <v>3.8017</v>
      </c>
      <c r="KA61">
        <v>44.56</v>
      </c>
      <c r="KB61">
        <v>20.772</v>
      </c>
      <c r="KC61">
        <v>727.47</v>
      </c>
      <c r="KD61">
        <v>27.6681</v>
      </c>
      <c r="KE61">
        <v>98.5209</v>
      </c>
      <c r="KF61">
        <v>92.01739999999999</v>
      </c>
    </row>
    <row r="62" spans="1:292">
      <c r="A62">
        <v>44</v>
      </c>
      <c r="B62">
        <v>1694358816</v>
      </c>
      <c r="C62">
        <v>307</v>
      </c>
      <c r="D62" t="s">
        <v>522</v>
      </c>
      <c r="E62" t="s">
        <v>523</v>
      </c>
      <c r="F62">
        <v>5</v>
      </c>
      <c r="G62" t="s">
        <v>428</v>
      </c>
      <c r="H62">
        <v>1694358808.5</v>
      </c>
      <c r="I62">
        <f>(J62)/1000</f>
        <v>0</v>
      </c>
      <c r="J62">
        <f>IF(DO62, AM62, AG62)</f>
        <v>0</v>
      </c>
      <c r="K62">
        <f>IF(DO62, AH62, AF62)</f>
        <v>0</v>
      </c>
      <c r="L62">
        <f>DQ62 - IF(AT62&gt;1, K62*DK62*100.0/(AV62*EE62), 0)</f>
        <v>0</v>
      </c>
      <c r="M62">
        <f>((S62-I62/2)*L62-K62)/(S62+I62/2)</f>
        <v>0</v>
      </c>
      <c r="N62">
        <f>M62*(DX62+DY62)/1000.0</f>
        <v>0</v>
      </c>
      <c r="O62">
        <f>(DQ62 - IF(AT62&gt;1, K62*DK62*100.0/(AV62*EE62), 0))*(DX62+DY62)/1000.0</f>
        <v>0</v>
      </c>
      <c r="P62">
        <f>2.0/((1/R62-1/Q62)+SIGN(R62)*SQRT((1/R62-1/Q62)*(1/R62-1/Q62) + 4*DL62/((DL62+1)*(DL62+1))*(2*1/R62*1/Q62-1/Q62*1/Q62)))</f>
        <v>0</v>
      </c>
      <c r="Q62">
        <f>IF(LEFT(DM62,1)&lt;&gt;"0",IF(LEFT(DM62,1)="1",3.0,DN62),$D$5+$E$5*(EE62*DX62/($K$5*1000))+$F$5*(EE62*DX62/($K$5*1000))*MAX(MIN(DK62,$J$5),$I$5)*MAX(MIN(DK62,$J$5),$I$5)+$G$5*MAX(MIN(DK62,$J$5),$I$5)*(EE62*DX62/($K$5*1000))+$H$5*(EE62*DX62/($K$5*1000))*(EE62*DX62/($K$5*1000)))</f>
        <v>0</v>
      </c>
      <c r="R62">
        <f>I62*(1000-(1000*0.61365*exp(17.502*V62/(240.97+V62))/(DX62+DY62)+DS62)/2)/(1000*0.61365*exp(17.502*V62/(240.97+V62))/(DX62+DY62)-DS62)</f>
        <v>0</v>
      </c>
      <c r="S62">
        <f>1/((DL62+1)/(P62/1.6)+1/(Q62/1.37)) + DL62/((DL62+1)/(P62/1.6) + DL62/(Q62/1.37))</f>
        <v>0</v>
      </c>
      <c r="T62">
        <f>(DG62*DJ62)</f>
        <v>0</v>
      </c>
      <c r="U62">
        <f>(DZ62+(T62+2*0.95*5.67E-8*(((DZ62+$B$9)+273)^4-(DZ62+273)^4)-44100*I62)/(1.84*29.3*Q62+8*0.95*5.67E-8*(DZ62+273)^3))</f>
        <v>0</v>
      </c>
      <c r="V62">
        <f>($C$9*EA62+$D$9*EB62+$E$9*U62)</f>
        <v>0</v>
      </c>
      <c r="W62">
        <f>0.61365*exp(17.502*V62/(240.97+V62))</f>
        <v>0</v>
      </c>
      <c r="X62">
        <f>(Y62/Z62*100)</f>
        <v>0</v>
      </c>
      <c r="Y62">
        <f>DS62*(DX62+DY62)/1000</f>
        <v>0</v>
      </c>
      <c r="Z62">
        <f>0.61365*exp(17.502*DZ62/(240.97+DZ62))</f>
        <v>0</v>
      </c>
      <c r="AA62">
        <f>(W62-DS62*(DX62+DY62)/1000)</f>
        <v>0</v>
      </c>
      <c r="AB62">
        <f>(-I62*44100)</f>
        <v>0</v>
      </c>
      <c r="AC62">
        <f>2*29.3*Q62*0.92*(DZ62-V62)</f>
        <v>0</v>
      </c>
      <c r="AD62">
        <f>2*0.95*5.67E-8*(((DZ62+$B$9)+273)^4-(V62+273)^4)</f>
        <v>0</v>
      </c>
      <c r="AE62">
        <f>T62+AD62+AB62+AC62</f>
        <v>0</v>
      </c>
      <c r="AF62">
        <f>DW62*AT62*(DR62-DQ62*(1000-AT62*DT62)/(1000-AT62*DS62))/(100*DK62)</f>
        <v>0</v>
      </c>
      <c r="AG62">
        <f>1000*DW62*AT62*(DS62-DT62)/(100*DK62*(1000-AT62*DS62))</f>
        <v>0</v>
      </c>
      <c r="AH62">
        <f>(AI62 - AJ62 - DX62*1E3/(8.314*(DZ62+273.15)) * AL62/DW62 * AK62) * DW62/(100*DK62) * (1000 - DT62)/1000</f>
        <v>0</v>
      </c>
      <c r="AI62">
        <v>728.6215308175205</v>
      </c>
      <c r="AJ62">
        <v>709.9895757575758</v>
      </c>
      <c r="AK62">
        <v>3.438770620698962</v>
      </c>
      <c r="AL62">
        <v>65.94015128555453</v>
      </c>
      <c r="AM62">
        <f>(AO62 - AN62 + DX62*1E3/(8.314*(DZ62+273.15)) * AQ62/DW62 * AP62) * DW62/(100*DK62) * 1000/(1000 - AO62)</f>
        <v>0</v>
      </c>
      <c r="AN62">
        <v>27.55187860482258</v>
      </c>
      <c r="AO62">
        <v>28.20636242424242</v>
      </c>
      <c r="AP62">
        <v>1.754118536643306E-05</v>
      </c>
      <c r="AQ62">
        <v>102.8695289206826</v>
      </c>
      <c r="AR62">
        <v>0</v>
      </c>
      <c r="AS62">
        <v>0</v>
      </c>
      <c r="AT62">
        <f>IF(AR62*$H$15&gt;=AV62,1.0,(AV62/(AV62-AR62*$H$15)))</f>
        <v>0</v>
      </c>
      <c r="AU62">
        <f>(AT62-1)*100</f>
        <v>0</v>
      </c>
      <c r="AV62">
        <f>MAX(0,($B$15+$C$15*EE62)/(1+$D$15*EE62)*DX62/(DZ62+273)*$E$15)</f>
        <v>0</v>
      </c>
      <c r="AW62" t="s">
        <v>429</v>
      </c>
      <c r="AX62" t="s">
        <v>429</v>
      </c>
      <c r="AY62">
        <v>0</v>
      </c>
      <c r="AZ62">
        <v>0</v>
      </c>
      <c r="BA62">
        <f>1-AY62/AZ62</f>
        <v>0</v>
      </c>
      <c r="BB62">
        <v>0</v>
      </c>
      <c r="BC62" t="s">
        <v>429</v>
      </c>
      <c r="BD62" t="s">
        <v>429</v>
      </c>
      <c r="BE62">
        <v>0</v>
      </c>
      <c r="BF62">
        <v>0</v>
      </c>
      <c r="BG62">
        <f>1-BE62/BF62</f>
        <v>0</v>
      </c>
      <c r="BH62">
        <v>0.5</v>
      </c>
      <c r="BI62">
        <f>DH62</f>
        <v>0</v>
      </c>
      <c r="BJ62">
        <f>K62</f>
        <v>0</v>
      </c>
      <c r="BK62">
        <f>BG62*BH62*BI62</f>
        <v>0</v>
      </c>
      <c r="BL62">
        <f>(BJ62-BB62)/BI62</f>
        <v>0</v>
      </c>
      <c r="BM62">
        <f>(AZ62-BF62)/BF62</f>
        <v>0</v>
      </c>
      <c r="BN62">
        <f>AY62/(BA62+AY62/BF62)</f>
        <v>0</v>
      </c>
      <c r="BO62" t="s">
        <v>429</v>
      </c>
      <c r="BP62">
        <v>0</v>
      </c>
      <c r="BQ62">
        <f>IF(BP62&lt;&gt;0, BP62, BN62)</f>
        <v>0</v>
      </c>
      <c r="BR62">
        <f>1-BQ62/BF62</f>
        <v>0</v>
      </c>
      <c r="BS62">
        <f>(BF62-BE62)/(BF62-BQ62)</f>
        <v>0</v>
      </c>
      <c r="BT62">
        <f>(AZ62-BF62)/(AZ62-BQ62)</f>
        <v>0</v>
      </c>
      <c r="BU62">
        <f>(BF62-BE62)/(BF62-AY62)</f>
        <v>0</v>
      </c>
      <c r="BV62">
        <f>(AZ62-BF62)/(AZ62-AY62)</f>
        <v>0</v>
      </c>
      <c r="BW62">
        <f>(BS62*BQ62/BE62)</f>
        <v>0</v>
      </c>
      <c r="BX62">
        <f>(1-BW62)</f>
        <v>0</v>
      </c>
      <c r="DG62">
        <f>$B$13*EF62+$C$13*EG62+$F$13*ER62*(1-EU62)</f>
        <v>0</v>
      </c>
      <c r="DH62">
        <f>DG62*DI62</f>
        <v>0</v>
      </c>
      <c r="DI62">
        <f>($B$13*$D$11+$C$13*$D$11+$F$13*((FE62+EW62)/MAX(FE62+EW62+FF62, 0.1)*$I$11+FF62/MAX(FE62+EW62+FF62, 0.1)*$J$11))/($B$13+$C$13+$F$13)</f>
        <v>0</v>
      </c>
      <c r="DJ62">
        <f>($B$13*$K$11+$C$13*$K$11+$F$13*((FE62+EW62)/MAX(FE62+EW62+FF62, 0.1)*$P$11+FF62/MAX(FE62+EW62+FF62, 0.1)*$Q$11))/($B$13+$C$13+$F$13)</f>
        <v>0</v>
      </c>
      <c r="DK62">
        <v>1.1</v>
      </c>
      <c r="DL62">
        <v>0.5</v>
      </c>
      <c r="DM62" t="s">
        <v>430</v>
      </c>
      <c r="DN62">
        <v>2</v>
      </c>
      <c r="DO62" t="b">
        <v>1</v>
      </c>
      <c r="DP62">
        <v>1694358808.5</v>
      </c>
      <c r="DQ62">
        <v>666.5131481481482</v>
      </c>
      <c r="DR62">
        <v>692.6980000000002</v>
      </c>
      <c r="DS62">
        <v>28.20862222222223</v>
      </c>
      <c r="DT62">
        <v>27.54702592592592</v>
      </c>
      <c r="DU62">
        <v>696.8813333333333</v>
      </c>
      <c r="DV62">
        <v>32.20201851851852</v>
      </c>
      <c r="DW62">
        <v>500.0061481481481</v>
      </c>
      <c r="DX62">
        <v>84.56781481481481</v>
      </c>
      <c r="DY62">
        <v>0.09999272592592592</v>
      </c>
      <c r="DZ62">
        <v>31.9636962962963</v>
      </c>
      <c r="EA62">
        <v>33.28631481481482</v>
      </c>
      <c r="EB62">
        <v>999.9000000000001</v>
      </c>
      <c r="EC62">
        <v>0</v>
      </c>
      <c r="ED62">
        <v>0</v>
      </c>
      <c r="EE62">
        <v>9982.916666666666</v>
      </c>
      <c r="EF62">
        <v>0</v>
      </c>
      <c r="EG62">
        <v>1258.33962962963</v>
      </c>
      <c r="EH62">
        <v>-26.18478888888889</v>
      </c>
      <c r="EI62">
        <v>685.8604444444446</v>
      </c>
      <c r="EJ62">
        <v>712.3204074074075</v>
      </c>
      <c r="EK62">
        <v>0.6616</v>
      </c>
      <c r="EL62">
        <v>692.6980000000002</v>
      </c>
      <c r="EM62">
        <v>27.54702592592592</v>
      </c>
      <c r="EN62">
        <v>2.385541851851852</v>
      </c>
      <c r="EO62">
        <v>2.329591481481482</v>
      </c>
      <c r="EP62">
        <v>20.26595925925926</v>
      </c>
      <c r="EQ62">
        <v>19.88248148148148</v>
      </c>
      <c r="ER62">
        <v>1999.987407407407</v>
      </c>
      <c r="ES62">
        <v>0.9799933333333333</v>
      </c>
      <c r="ET62">
        <v>0.02000705555555555</v>
      </c>
      <c r="EU62">
        <v>0</v>
      </c>
      <c r="EV62">
        <v>37.62357777777778</v>
      </c>
      <c r="EW62">
        <v>5.00078</v>
      </c>
      <c r="EX62">
        <v>2991.169259259259</v>
      </c>
      <c r="EY62">
        <v>16379.5037037037</v>
      </c>
      <c r="EZ62">
        <v>51.00444444444444</v>
      </c>
      <c r="FA62">
        <v>51.958</v>
      </c>
      <c r="FB62">
        <v>51.33314814814815</v>
      </c>
      <c r="FC62">
        <v>51.27525925925925</v>
      </c>
      <c r="FD62">
        <v>51.32851851851851</v>
      </c>
      <c r="FE62">
        <v>1955.077407407407</v>
      </c>
      <c r="FF62">
        <v>39.91</v>
      </c>
      <c r="FG62">
        <v>0</v>
      </c>
      <c r="FH62">
        <v>1694358815.6</v>
      </c>
      <c r="FI62">
        <v>0</v>
      </c>
      <c r="FJ62">
        <v>37.63255384615385</v>
      </c>
      <c r="FK62">
        <v>-0.7440888766628454</v>
      </c>
      <c r="FL62">
        <v>-763.4694021347897</v>
      </c>
      <c r="FM62">
        <v>2996.869230769231</v>
      </c>
      <c r="FN62">
        <v>15</v>
      </c>
      <c r="FO62">
        <v>1694356869.6</v>
      </c>
      <c r="FP62" t="s">
        <v>431</v>
      </c>
      <c r="FQ62">
        <v>1694356869.6</v>
      </c>
      <c r="FR62">
        <v>1694356865.6</v>
      </c>
      <c r="FS62">
        <v>1</v>
      </c>
      <c r="FT62">
        <v>-0.3</v>
      </c>
      <c r="FU62">
        <v>-0.068</v>
      </c>
      <c r="FV62">
        <v>-25.922</v>
      </c>
      <c r="FW62">
        <v>-3.813</v>
      </c>
      <c r="FX62">
        <v>420</v>
      </c>
      <c r="FY62">
        <v>23</v>
      </c>
      <c r="FZ62">
        <v>0.43</v>
      </c>
      <c r="GA62">
        <v>0.2</v>
      </c>
      <c r="GB62">
        <v>-26.1708675</v>
      </c>
      <c r="GC62">
        <v>-0.3993377110693668</v>
      </c>
      <c r="GD62">
        <v>0.07712022233986381</v>
      </c>
      <c r="GE62">
        <v>0</v>
      </c>
      <c r="GF62">
        <v>0.6684678249999999</v>
      </c>
      <c r="GG62">
        <v>-0.1239523789868661</v>
      </c>
      <c r="GH62">
        <v>0.01341312871385252</v>
      </c>
      <c r="GI62">
        <v>1</v>
      </c>
      <c r="GJ62">
        <v>1</v>
      </c>
      <c r="GK62">
        <v>2</v>
      </c>
      <c r="GL62" t="s">
        <v>432</v>
      </c>
      <c r="GM62">
        <v>3.10656</v>
      </c>
      <c r="GN62">
        <v>2.75798</v>
      </c>
      <c r="GO62">
        <v>0.117954</v>
      </c>
      <c r="GP62">
        <v>0.117479</v>
      </c>
      <c r="GQ62">
        <v>0.121092</v>
      </c>
      <c r="GR62">
        <v>0.10918</v>
      </c>
      <c r="GS62">
        <v>22212.1</v>
      </c>
      <c r="GT62">
        <v>20928.3</v>
      </c>
      <c r="GU62">
        <v>25766.6</v>
      </c>
      <c r="GV62">
        <v>24088</v>
      </c>
      <c r="GW62">
        <v>36424.9</v>
      </c>
      <c r="GX62">
        <v>31456.1</v>
      </c>
      <c r="GY62">
        <v>45098.3</v>
      </c>
      <c r="GZ62">
        <v>38184.3</v>
      </c>
      <c r="HA62">
        <v>1.74885</v>
      </c>
      <c r="HB62">
        <v>1.57068</v>
      </c>
      <c r="HC62">
        <v>-0.0999123</v>
      </c>
      <c r="HD62">
        <v>0</v>
      </c>
      <c r="HE62">
        <v>34.868</v>
      </c>
      <c r="HF62">
        <v>999.9</v>
      </c>
      <c r="HG62">
        <v>42</v>
      </c>
      <c r="HH62">
        <v>38.6</v>
      </c>
      <c r="HI62">
        <v>34.1528</v>
      </c>
      <c r="HJ62">
        <v>61.3067</v>
      </c>
      <c r="HK62">
        <v>24.6314</v>
      </c>
      <c r="HL62">
        <v>1</v>
      </c>
      <c r="HM62">
        <v>1.47498</v>
      </c>
      <c r="HN62">
        <v>9.28105</v>
      </c>
      <c r="HO62">
        <v>20.0583</v>
      </c>
      <c r="HP62">
        <v>5.20756</v>
      </c>
      <c r="HQ62">
        <v>11.992</v>
      </c>
      <c r="HR62">
        <v>4.9608</v>
      </c>
      <c r="HS62">
        <v>3.27433</v>
      </c>
      <c r="HT62">
        <v>9999</v>
      </c>
      <c r="HU62">
        <v>9999</v>
      </c>
      <c r="HV62">
        <v>9999</v>
      </c>
      <c r="HW62">
        <v>154.8</v>
      </c>
      <c r="HX62">
        <v>1.86386</v>
      </c>
      <c r="HY62">
        <v>1.86005</v>
      </c>
      <c r="HZ62">
        <v>1.85838</v>
      </c>
      <c r="IA62">
        <v>1.85974</v>
      </c>
      <c r="IB62">
        <v>1.85974</v>
      </c>
      <c r="IC62">
        <v>1.85832</v>
      </c>
      <c r="ID62">
        <v>1.85745</v>
      </c>
      <c r="IE62">
        <v>1.85226</v>
      </c>
      <c r="IF62">
        <v>0</v>
      </c>
      <c r="IG62">
        <v>0</v>
      </c>
      <c r="IH62">
        <v>0</v>
      </c>
      <c r="II62">
        <v>0</v>
      </c>
      <c r="IJ62" t="s">
        <v>433</v>
      </c>
      <c r="IK62" t="s">
        <v>434</v>
      </c>
      <c r="IL62" t="s">
        <v>435</v>
      </c>
      <c r="IM62" t="s">
        <v>435</v>
      </c>
      <c r="IN62" t="s">
        <v>435</v>
      </c>
      <c r="IO62" t="s">
        <v>435</v>
      </c>
      <c r="IP62">
        <v>0</v>
      </c>
      <c r="IQ62">
        <v>100</v>
      </c>
      <c r="IR62">
        <v>100</v>
      </c>
      <c r="IS62">
        <v>-30.786</v>
      </c>
      <c r="IT62">
        <v>-3.9933</v>
      </c>
      <c r="IU62">
        <v>-16.20539750299507</v>
      </c>
      <c r="IV62">
        <v>-0.02477319321892663</v>
      </c>
      <c r="IW62">
        <v>7.220195862635366E-06</v>
      </c>
      <c r="IX62">
        <v>-1.200035831751892E-09</v>
      </c>
      <c r="IY62">
        <v>-1.687842308663072</v>
      </c>
      <c r="IZ62">
        <v>-0.1467083373758089</v>
      </c>
      <c r="JA62">
        <v>0.003522864546959643</v>
      </c>
      <c r="JB62">
        <v>-3.696506598922489E-05</v>
      </c>
      <c r="JC62">
        <v>4</v>
      </c>
      <c r="JD62">
        <v>1987</v>
      </c>
      <c r="JE62">
        <v>1</v>
      </c>
      <c r="JF62">
        <v>38</v>
      </c>
      <c r="JG62">
        <v>32.4</v>
      </c>
      <c r="JH62">
        <v>32.5</v>
      </c>
      <c r="JI62">
        <v>1.87378</v>
      </c>
      <c r="JJ62">
        <v>2.67334</v>
      </c>
      <c r="JK62">
        <v>1.49658</v>
      </c>
      <c r="JL62">
        <v>2.39258</v>
      </c>
      <c r="JM62">
        <v>1.54785</v>
      </c>
      <c r="JN62">
        <v>2.42432</v>
      </c>
      <c r="JO62">
        <v>41.7961</v>
      </c>
      <c r="JP62">
        <v>15.6118</v>
      </c>
      <c r="JQ62">
        <v>18</v>
      </c>
      <c r="JR62">
        <v>505.08</v>
      </c>
      <c r="JS62">
        <v>399.575</v>
      </c>
      <c r="JT62">
        <v>25.4522</v>
      </c>
      <c r="JU62">
        <v>43.7315</v>
      </c>
      <c r="JV62">
        <v>30.0001</v>
      </c>
      <c r="JW62">
        <v>43.2874</v>
      </c>
      <c r="JX62">
        <v>43.0796</v>
      </c>
      <c r="JY62">
        <v>37.6356</v>
      </c>
      <c r="JZ62">
        <v>3.8017</v>
      </c>
      <c r="KA62">
        <v>44.56</v>
      </c>
      <c r="KB62">
        <v>20.772</v>
      </c>
      <c r="KC62">
        <v>740.831</v>
      </c>
      <c r="KD62">
        <v>27.6809</v>
      </c>
      <c r="KE62">
        <v>98.521</v>
      </c>
      <c r="KF62">
        <v>92.0166</v>
      </c>
    </row>
    <row r="63" spans="1:292">
      <c r="A63">
        <v>45</v>
      </c>
      <c r="B63">
        <v>1694358821</v>
      </c>
      <c r="C63">
        <v>312</v>
      </c>
      <c r="D63" t="s">
        <v>524</v>
      </c>
      <c r="E63" t="s">
        <v>525</v>
      </c>
      <c r="F63">
        <v>5</v>
      </c>
      <c r="G63" t="s">
        <v>428</v>
      </c>
      <c r="H63">
        <v>1694358813.214286</v>
      </c>
      <c r="I63">
        <f>(J63)/1000</f>
        <v>0</v>
      </c>
      <c r="J63">
        <f>IF(DO63, AM63, AG63)</f>
        <v>0</v>
      </c>
      <c r="K63">
        <f>IF(DO63, AH63, AF63)</f>
        <v>0</v>
      </c>
      <c r="L63">
        <f>DQ63 - IF(AT63&gt;1, K63*DK63*100.0/(AV63*EE63), 0)</f>
        <v>0</v>
      </c>
      <c r="M63">
        <f>((S63-I63/2)*L63-K63)/(S63+I63/2)</f>
        <v>0</v>
      </c>
      <c r="N63">
        <f>M63*(DX63+DY63)/1000.0</f>
        <v>0</v>
      </c>
      <c r="O63">
        <f>(DQ63 - IF(AT63&gt;1, K63*DK63*100.0/(AV63*EE63), 0))*(DX63+DY63)/1000.0</f>
        <v>0</v>
      </c>
      <c r="P63">
        <f>2.0/((1/R63-1/Q63)+SIGN(R63)*SQRT((1/R63-1/Q63)*(1/R63-1/Q63) + 4*DL63/((DL63+1)*(DL63+1))*(2*1/R63*1/Q63-1/Q63*1/Q63)))</f>
        <v>0</v>
      </c>
      <c r="Q63">
        <f>IF(LEFT(DM63,1)&lt;&gt;"0",IF(LEFT(DM63,1)="1",3.0,DN63),$D$5+$E$5*(EE63*DX63/($K$5*1000))+$F$5*(EE63*DX63/($K$5*1000))*MAX(MIN(DK63,$J$5),$I$5)*MAX(MIN(DK63,$J$5),$I$5)+$G$5*MAX(MIN(DK63,$J$5),$I$5)*(EE63*DX63/($K$5*1000))+$H$5*(EE63*DX63/($K$5*1000))*(EE63*DX63/($K$5*1000)))</f>
        <v>0</v>
      </c>
      <c r="R63">
        <f>I63*(1000-(1000*0.61365*exp(17.502*V63/(240.97+V63))/(DX63+DY63)+DS63)/2)/(1000*0.61365*exp(17.502*V63/(240.97+V63))/(DX63+DY63)-DS63)</f>
        <v>0</v>
      </c>
      <c r="S63">
        <f>1/((DL63+1)/(P63/1.6)+1/(Q63/1.37)) + DL63/((DL63+1)/(P63/1.6) + DL63/(Q63/1.37))</f>
        <v>0</v>
      </c>
      <c r="T63">
        <f>(DG63*DJ63)</f>
        <v>0</v>
      </c>
      <c r="U63">
        <f>(DZ63+(T63+2*0.95*5.67E-8*(((DZ63+$B$9)+273)^4-(DZ63+273)^4)-44100*I63)/(1.84*29.3*Q63+8*0.95*5.67E-8*(DZ63+273)^3))</f>
        <v>0</v>
      </c>
      <c r="V63">
        <f>($C$9*EA63+$D$9*EB63+$E$9*U63)</f>
        <v>0</v>
      </c>
      <c r="W63">
        <f>0.61365*exp(17.502*V63/(240.97+V63))</f>
        <v>0</v>
      </c>
      <c r="X63">
        <f>(Y63/Z63*100)</f>
        <v>0</v>
      </c>
      <c r="Y63">
        <f>DS63*(DX63+DY63)/1000</f>
        <v>0</v>
      </c>
      <c r="Z63">
        <f>0.61365*exp(17.502*DZ63/(240.97+DZ63))</f>
        <v>0</v>
      </c>
      <c r="AA63">
        <f>(W63-DS63*(DX63+DY63)/1000)</f>
        <v>0</v>
      </c>
      <c r="AB63">
        <f>(-I63*44100)</f>
        <v>0</v>
      </c>
      <c r="AC63">
        <f>2*29.3*Q63*0.92*(DZ63-V63)</f>
        <v>0</v>
      </c>
      <c r="AD63">
        <f>2*0.95*5.67E-8*(((DZ63+$B$9)+273)^4-(V63+273)^4)</f>
        <v>0</v>
      </c>
      <c r="AE63">
        <f>T63+AD63+AB63+AC63</f>
        <v>0</v>
      </c>
      <c r="AF63">
        <f>DW63*AT63*(DR63-DQ63*(1000-AT63*DT63)/(1000-AT63*DS63))/(100*DK63)</f>
        <v>0</v>
      </c>
      <c r="AG63">
        <f>1000*DW63*AT63*(DS63-DT63)/(100*DK63*(1000-AT63*DS63))</f>
        <v>0</v>
      </c>
      <c r="AH63">
        <f>(AI63 - AJ63 - DX63*1E3/(8.314*(DZ63+273.15)) * AL63/DW63 * AK63) * DW63/(100*DK63) * (1000 - DT63)/1000</f>
        <v>0</v>
      </c>
      <c r="AI63">
        <v>745.8163095128253</v>
      </c>
      <c r="AJ63">
        <v>727.1646727272727</v>
      </c>
      <c r="AK63">
        <v>3.441353144841724</v>
      </c>
      <c r="AL63">
        <v>65.94015128555453</v>
      </c>
      <c r="AM63">
        <f>(AO63 - AN63 + DX63*1E3/(8.314*(DZ63+273.15)) * AQ63/DW63 * AP63) * DW63/(100*DK63) * 1000/(1000 - AO63)</f>
        <v>0</v>
      </c>
      <c r="AN63">
        <v>27.5449205358011</v>
      </c>
      <c r="AO63">
        <v>28.20000121212119</v>
      </c>
      <c r="AP63">
        <v>-5.306275320354619E-05</v>
      </c>
      <c r="AQ63">
        <v>102.8695289206826</v>
      </c>
      <c r="AR63">
        <v>0</v>
      </c>
      <c r="AS63">
        <v>0</v>
      </c>
      <c r="AT63">
        <f>IF(AR63*$H$15&gt;=AV63,1.0,(AV63/(AV63-AR63*$H$15)))</f>
        <v>0</v>
      </c>
      <c r="AU63">
        <f>(AT63-1)*100</f>
        <v>0</v>
      </c>
      <c r="AV63">
        <f>MAX(0,($B$15+$C$15*EE63)/(1+$D$15*EE63)*DX63/(DZ63+273)*$E$15)</f>
        <v>0</v>
      </c>
      <c r="AW63" t="s">
        <v>429</v>
      </c>
      <c r="AX63" t="s">
        <v>429</v>
      </c>
      <c r="AY63">
        <v>0</v>
      </c>
      <c r="AZ63">
        <v>0</v>
      </c>
      <c r="BA63">
        <f>1-AY63/AZ63</f>
        <v>0</v>
      </c>
      <c r="BB63">
        <v>0</v>
      </c>
      <c r="BC63" t="s">
        <v>429</v>
      </c>
      <c r="BD63" t="s">
        <v>429</v>
      </c>
      <c r="BE63">
        <v>0</v>
      </c>
      <c r="BF63">
        <v>0</v>
      </c>
      <c r="BG63">
        <f>1-BE63/BF63</f>
        <v>0</v>
      </c>
      <c r="BH63">
        <v>0.5</v>
      </c>
      <c r="BI63">
        <f>DH63</f>
        <v>0</v>
      </c>
      <c r="BJ63">
        <f>K63</f>
        <v>0</v>
      </c>
      <c r="BK63">
        <f>BG63*BH63*BI63</f>
        <v>0</v>
      </c>
      <c r="BL63">
        <f>(BJ63-BB63)/BI63</f>
        <v>0</v>
      </c>
      <c r="BM63">
        <f>(AZ63-BF63)/BF63</f>
        <v>0</v>
      </c>
      <c r="BN63">
        <f>AY63/(BA63+AY63/BF63)</f>
        <v>0</v>
      </c>
      <c r="BO63" t="s">
        <v>429</v>
      </c>
      <c r="BP63">
        <v>0</v>
      </c>
      <c r="BQ63">
        <f>IF(BP63&lt;&gt;0, BP63, BN63)</f>
        <v>0</v>
      </c>
      <c r="BR63">
        <f>1-BQ63/BF63</f>
        <v>0</v>
      </c>
      <c r="BS63">
        <f>(BF63-BE63)/(BF63-BQ63)</f>
        <v>0</v>
      </c>
      <c r="BT63">
        <f>(AZ63-BF63)/(AZ63-BQ63)</f>
        <v>0</v>
      </c>
      <c r="BU63">
        <f>(BF63-BE63)/(BF63-AY63)</f>
        <v>0</v>
      </c>
      <c r="BV63">
        <f>(AZ63-BF63)/(AZ63-AY63)</f>
        <v>0</v>
      </c>
      <c r="BW63">
        <f>(BS63*BQ63/BE63)</f>
        <v>0</v>
      </c>
      <c r="BX63">
        <f>(1-BW63)</f>
        <v>0</v>
      </c>
      <c r="DG63">
        <f>$B$13*EF63+$C$13*EG63+$F$13*ER63*(1-EU63)</f>
        <v>0</v>
      </c>
      <c r="DH63">
        <f>DG63*DI63</f>
        <v>0</v>
      </c>
      <c r="DI63">
        <f>($B$13*$D$11+$C$13*$D$11+$F$13*((FE63+EW63)/MAX(FE63+EW63+FF63, 0.1)*$I$11+FF63/MAX(FE63+EW63+FF63, 0.1)*$J$11))/($B$13+$C$13+$F$13)</f>
        <v>0</v>
      </c>
      <c r="DJ63">
        <f>($B$13*$K$11+$C$13*$K$11+$F$13*((FE63+EW63)/MAX(FE63+EW63+FF63, 0.1)*$P$11+FF63/MAX(FE63+EW63+FF63, 0.1)*$Q$11))/($B$13+$C$13+$F$13)</f>
        <v>0</v>
      </c>
      <c r="DK63">
        <v>1.1</v>
      </c>
      <c r="DL63">
        <v>0.5</v>
      </c>
      <c r="DM63" t="s">
        <v>430</v>
      </c>
      <c r="DN63">
        <v>2</v>
      </c>
      <c r="DO63" t="b">
        <v>1</v>
      </c>
      <c r="DP63">
        <v>1694358813.214286</v>
      </c>
      <c r="DQ63">
        <v>682.2965714285714</v>
      </c>
      <c r="DR63">
        <v>708.5171428571429</v>
      </c>
      <c r="DS63">
        <v>28.20596785714286</v>
      </c>
      <c r="DT63">
        <v>27.54917142857142</v>
      </c>
      <c r="DU63">
        <v>712.9275</v>
      </c>
      <c r="DV63">
        <v>32.19927499999999</v>
      </c>
      <c r="DW63">
        <v>500.0129285714285</v>
      </c>
      <c r="DX63">
        <v>84.56844642857142</v>
      </c>
      <c r="DY63">
        <v>0.1000270142857143</v>
      </c>
      <c r="DZ63">
        <v>31.95666785714286</v>
      </c>
      <c r="EA63">
        <v>33.27538928571429</v>
      </c>
      <c r="EB63">
        <v>999.9000000000002</v>
      </c>
      <c r="EC63">
        <v>0</v>
      </c>
      <c r="ED63">
        <v>0</v>
      </c>
      <c r="EE63">
        <v>9985.850357142857</v>
      </c>
      <c r="EF63">
        <v>0</v>
      </c>
      <c r="EG63">
        <v>1218.759285714286</v>
      </c>
      <c r="EH63">
        <v>-26.22056071428571</v>
      </c>
      <c r="EI63">
        <v>702.1000357142857</v>
      </c>
      <c r="EJ63">
        <v>728.5891428571427</v>
      </c>
      <c r="EK63">
        <v>0.6567953928571429</v>
      </c>
      <c r="EL63">
        <v>708.5171428571429</v>
      </c>
      <c r="EM63">
        <v>27.54917142857142</v>
      </c>
      <c r="EN63">
        <v>2.385335357142857</v>
      </c>
      <c r="EO63">
        <v>2.329791071428571</v>
      </c>
      <c r="EP63">
        <v>20.26455357142857</v>
      </c>
      <c r="EQ63">
        <v>19.88385714285714</v>
      </c>
      <c r="ER63">
        <v>1999.996785714286</v>
      </c>
      <c r="ES63">
        <v>0.979993607142857</v>
      </c>
      <c r="ET63">
        <v>0.02000678214285714</v>
      </c>
      <c r="EU63">
        <v>0</v>
      </c>
      <c r="EV63">
        <v>37.57496428571428</v>
      </c>
      <c r="EW63">
        <v>5.00078</v>
      </c>
      <c r="EX63">
        <v>2953.071071428571</v>
      </c>
      <c r="EY63">
        <v>16379.575</v>
      </c>
      <c r="EZ63">
        <v>51.011</v>
      </c>
      <c r="FA63">
        <v>51.95499999999998</v>
      </c>
      <c r="FB63">
        <v>51.33010714285714</v>
      </c>
      <c r="FC63">
        <v>51.27207142857142</v>
      </c>
      <c r="FD63">
        <v>51.28553571428571</v>
      </c>
      <c r="FE63">
        <v>1955.086785714286</v>
      </c>
      <c r="FF63">
        <v>39.91</v>
      </c>
      <c r="FG63">
        <v>0</v>
      </c>
      <c r="FH63">
        <v>1694358821</v>
      </c>
      <c r="FI63">
        <v>0</v>
      </c>
      <c r="FJ63">
        <v>37.5565</v>
      </c>
      <c r="FK63">
        <v>-1.225561527284281</v>
      </c>
      <c r="FL63">
        <v>-111.5976922033619</v>
      </c>
      <c r="FM63">
        <v>2950.4888</v>
      </c>
      <c r="FN63">
        <v>15</v>
      </c>
      <c r="FO63">
        <v>1694356869.6</v>
      </c>
      <c r="FP63" t="s">
        <v>431</v>
      </c>
      <c r="FQ63">
        <v>1694356869.6</v>
      </c>
      <c r="FR63">
        <v>1694356865.6</v>
      </c>
      <c r="FS63">
        <v>1</v>
      </c>
      <c r="FT63">
        <v>-0.3</v>
      </c>
      <c r="FU63">
        <v>-0.068</v>
      </c>
      <c r="FV63">
        <v>-25.922</v>
      </c>
      <c r="FW63">
        <v>-3.813</v>
      </c>
      <c r="FX63">
        <v>420</v>
      </c>
      <c r="FY63">
        <v>23</v>
      </c>
      <c r="FZ63">
        <v>0.43</v>
      </c>
      <c r="GA63">
        <v>0.2</v>
      </c>
      <c r="GB63">
        <v>-26.20900975609756</v>
      </c>
      <c r="GC63">
        <v>-0.3551247386759847</v>
      </c>
      <c r="GD63">
        <v>0.07325967447933819</v>
      </c>
      <c r="GE63">
        <v>0</v>
      </c>
      <c r="GF63">
        <v>0.6622891707317073</v>
      </c>
      <c r="GG63">
        <v>-0.07365901045296129</v>
      </c>
      <c r="GH63">
        <v>0.009922673161913972</v>
      </c>
      <c r="GI63">
        <v>1</v>
      </c>
      <c r="GJ63">
        <v>1</v>
      </c>
      <c r="GK63">
        <v>2</v>
      </c>
      <c r="GL63" t="s">
        <v>432</v>
      </c>
      <c r="GM63">
        <v>3.10634</v>
      </c>
      <c r="GN63">
        <v>2.75754</v>
      </c>
      <c r="GO63">
        <v>0.119846</v>
      </c>
      <c r="GP63">
        <v>0.11935</v>
      </c>
      <c r="GQ63">
        <v>0.121074</v>
      </c>
      <c r="GR63">
        <v>0.109175</v>
      </c>
      <c r="GS63">
        <v>22164.2</v>
      </c>
      <c r="GT63">
        <v>20883.9</v>
      </c>
      <c r="GU63">
        <v>25766.4</v>
      </c>
      <c r="GV63">
        <v>24088</v>
      </c>
      <c r="GW63">
        <v>36425.8</v>
      </c>
      <c r="GX63">
        <v>31456.5</v>
      </c>
      <c r="GY63">
        <v>45098.2</v>
      </c>
      <c r="GZ63">
        <v>38184.3</v>
      </c>
      <c r="HA63">
        <v>1.74835</v>
      </c>
      <c r="HB63">
        <v>1.57142</v>
      </c>
      <c r="HC63">
        <v>-0.09951</v>
      </c>
      <c r="HD63">
        <v>0</v>
      </c>
      <c r="HE63">
        <v>34.8652</v>
      </c>
      <c r="HF63">
        <v>999.9</v>
      </c>
      <c r="HG63">
        <v>41.9</v>
      </c>
      <c r="HH63">
        <v>38.6</v>
      </c>
      <c r="HI63">
        <v>34.07</v>
      </c>
      <c r="HJ63">
        <v>61.3467</v>
      </c>
      <c r="HK63">
        <v>24.6955</v>
      </c>
      <c r="HL63">
        <v>1</v>
      </c>
      <c r="HM63">
        <v>1.47484</v>
      </c>
      <c r="HN63">
        <v>9.28105</v>
      </c>
      <c r="HO63">
        <v>20.0577</v>
      </c>
      <c r="HP63">
        <v>5.20411</v>
      </c>
      <c r="HQ63">
        <v>11.992</v>
      </c>
      <c r="HR63">
        <v>4.95985</v>
      </c>
      <c r="HS63">
        <v>3.27385</v>
      </c>
      <c r="HT63">
        <v>9999</v>
      </c>
      <c r="HU63">
        <v>9999</v>
      </c>
      <c r="HV63">
        <v>9999</v>
      </c>
      <c r="HW63">
        <v>154.8</v>
      </c>
      <c r="HX63">
        <v>1.86386</v>
      </c>
      <c r="HY63">
        <v>1.86006</v>
      </c>
      <c r="HZ63">
        <v>1.85837</v>
      </c>
      <c r="IA63">
        <v>1.85974</v>
      </c>
      <c r="IB63">
        <v>1.85974</v>
      </c>
      <c r="IC63">
        <v>1.85833</v>
      </c>
      <c r="ID63">
        <v>1.85745</v>
      </c>
      <c r="IE63">
        <v>1.85227</v>
      </c>
      <c r="IF63">
        <v>0</v>
      </c>
      <c r="IG63">
        <v>0</v>
      </c>
      <c r="IH63">
        <v>0</v>
      </c>
      <c r="II63">
        <v>0</v>
      </c>
      <c r="IJ63" t="s">
        <v>433</v>
      </c>
      <c r="IK63" t="s">
        <v>434</v>
      </c>
      <c r="IL63" t="s">
        <v>435</v>
      </c>
      <c r="IM63" t="s">
        <v>435</v>
      </c>
      <c r="IN63" t="s">
        <v>435</v>
      </c>
      <c r="IO63" t="s">
        <v>435</v>
      </c>
      <c r="IP63">
        <v>0</v>
      </c>
      <c r="IQ63">
        <v>100</v>
      </c>
      <c r="IR63">
        <v>100</v>
      </c>
      <c r="IS63">
        <v>-31.061</v>
      </c>
      <c r="IT63">
        <v>-3.9931</v>
      </c>
      <c r="IU63">
        <v>-16.20539750299507</v>
      </c>
      <c r="IV63">
        <v>-0.02477319321892663</v>
      </c>
      <c r="IW63">
        <v>7.220195862635366E-06</v>
      </c>
      <c r="IX63">
        <v>-1.200035831751892E-09</v>
      </c>
      <c r="IY63">
        <v>-1.687842308663072</v>
      </c>
      <c r="IZ63">
        <v>-0.1467083373758089</v>
      </c>
      <c r="JA63">
        <v>0.003522864546959643</v>
      </c>
      <c r="JB63">
        <v>-3.696506598922489E-05</v>
      </c>
      <c r="JC63">
        <v>4</v>
      </c>
      <c r="JD63">
        <v>1987</v>
      </c>
      <c r="JE63">
        <v>1</v>
      </c>
      <c r="JF63">
        <v>38</v>
      </c>
      <c r="JG63">
        <v>32.5</v>
      </c>
      <c r="JH63">
        <v>32.6</v>
      </c>
      <c r="JI63">
        <v>1.90674</v>
      </c>
      <c r="JJ63">
        <v>2.66846</v>
      </c>
      <c r="JK63">
        <v>1.49658</v>
      </c>
      <c r="JL63">
        <v>2.39258</v>
      </c>
      <c r="JM63">
        <v>1.54907</v>
      </c>
      <c r="JN63">
        <v>2.46338</v>
      </c>
      <c r="JO63">
        <v>41.7961</v>
      </c>
      <c r="JP63">
        <v>15.6118</v>
      </c>
      <c r="JQ63">
        <v>18</v>
      </c>
      <c r="JR63">
        <v>504.78</v>
      </c>
      <c r="JS63">
        <v>400.057</v>
      </c>
      <c r="JT63">
        <v>25.4475</v>
      </c>
      <c r="JU63">
        <v>43.7315</v>
      </c>
      <c r="JV63">
        <v>30.0001</v>
      </c>
      <c r="JW63">
        <v>43.2919</v>
      </c>
      <c r="JX63">
        <v>43.0841</v>
      </c>
      <c r="JY63">
        <v>38.276</v>
      </c>
      <c r="JZ63">
        <v>3.50171</v>
      </c>
      <c r="KA63">
        <v>44.56</v>
      </c>
      <c r="KB63">
        <v>20.7673</v>
      </c>
      <c r="KC63">
        <v>754.189</v>
      </c>
      <c r="KD63">
        <v>27.6125</v>
      </c>
      <c r="KE63">
        <v>98.5206</v>
      </c>
      <c r="KF63">
        <v>92.0166</v>
      </c>
    </row>
    <row r="64" spans="1:292">
      <c r="A64">
        <v>46</v>
      </c>
      <c r="B64">
        <v>1694358826</v>
      </c>
      <c r="C64">
        <v>317</v>
      </c>
      <c r="D64" t="s">
        <v>526</v>
      </c>
      <c r="E64" t="s">
        <v>527</v>
      </c>
      <c r="F64">
        <v>5</v>
      </c>
      <c r="G64" t="s">
        <v>428</v>
      </c>
      <c r="H64">
        <v>1694358818.5</v>
      </c>
      <c r="I64">
        <f>(J64)/1000</f>
        <v>0</v>
      </c>
      <c r="J64">
        <f>IF(DO64, AM64, AG64)</f>
        <v>0</v>
      </c>
      <c r="K64">
        <f>IF(DO64, AH64, AF64)</f>
        <v>0</v>
      </c>
      <c r="L64">
        <f>DQ64 - IF(AT64&gt;1, K64*DK64*100.0/(AV64*EE64), 0)</f>
        <v>0</v>
      </c>
      <c r="M64">
        <f>((S64-I64/2)*L64-K64)/(S64+I64/2)</f>
        <v>0</v>
      </c>
      <c r="N64">
        <f>M64*(DX64+DY64)/1000.0</f>
        <v>0</v>
      </c>
      <c r="O64">
        <f>(DQ64 - IF(AT64&gt;1, K64*DK64*100.0/(AV64*EE64), 0))*(DX64+DY64)/1000.0</f>
        <v>0</v>
      </c>
      <c r="P64">
        <f>2.0/((1/R64-1/Q64)+SIGN(R64)*SQRT((1/R64-1/Q64)*(1/R64-1/Q64) + 4*DL64/((DL64+1)*(DL64+1))*(2*1/R64*1/Q64-1/Q64*1/Q64)))</f>
        <v>0</v>
      </c>
      <c r="Q64">
        <f>IF(LEFT(DM64,1)&lt;&gt;"0",IF(LEFT(DM64,1)="1",3.0,DN64),$D$5+$E$5*(EE64*DX64/($K$5*1000))+$F$5*(EE64*DX64/($K$5*1000))*MAX(MIN(DK64,$J$5),$I$5)*MAX(MIN(DK64,$J$5),$I$5)+$G$5*MAX(MIN(DK64,$J$5),$I$5)*(EE64*DX64/($K$5*1000))+$H$5*(EE64*DX64/($K$5*1000))*(EE64*DX64/($K$5*1000)))</f>
        <v>0</v>
      </c>
      <c r="R64">
        <f>I64*(1000-(1000*0.61365*exp(17.502*V64/(240.97+V64))/(DX64+DY64)+DS64)/2)/(1000*0.61365*exp(17.502*V64/(240.97+V64))/(DX64+DY64)-DS64)</f>
        <v>0</v>
      </c>
      <c r="S64">
        <f>1/((DL64+1)/(P64/1.6)+1/(Q64/1.37)) + DL64/((DL64+1)/(P64/1.6) + DL64/(Q64/1.37))</f>
        <v>0</v>
      </c>
      <c r="T64">
        <f>(DG64*DJ64)</f>
        <v>0</v>
      </c>
      <c r="U64">
        <f>(DZ64+(T64+2*0.95*5.67E-8*(((DZ64+$B$9)+273)^4-(DZ64+273)^4)-44100*I64)/(1.84*29.3*Q64+8*0.95*5.67E-8*(DZ64+273)^3))</f>
        <v>0</v>
      </c>
      <c r="V64">
        <f>($C$9*EA64+$D$9*EB64+$E$9*U64)</f>
        <v>0</v>
      </c>
      <c r="W64">
        <f>0.61365*exp(17.502*V64/(240.97+V64))</f>
        <v>0</v>
      </c>
      <c r="X64">
        <f>(Y64/Z64*100)</f>
        <v>0</v>
      </c>
      <c r="Y64">
        <f>DS64*(DX64+DY64)/1000</f>
        <v>0</v>
      </c>
      <c r="Z64">
        <f>0.61365*exp(17.502*DZ64/(240.97+DZ64))</f>
        <v>0</v>
      </c>
      <c r="AA64">
        <f>(W64-DS64*(DX64+DY64)/1000)</f>
        <v>0</v>
      </c>
      <c r="AB64">
        <f>(-I64*44100)</f>
        <v>0</v>
      </c>
      <c r="AC64">
        <f>2*29.3*Q64*0.92*(DZ64-V64)</f>
        <v>0</v>
      </c>
      <c r="AD64">
        <f>2*0.95*5.67E-8*(((DZ64+$B$9)+273)^4-(V64+273)^4)</f>
        <v>0</v>
      </c>
      <c r="AE64">
        <f>T64+AD64+AB64+AC64</f>
        <v>0</v>
      </c>
      <c r="AF64">
        <f>DW64*AT64*(DR64-DQ64*(1000-AT64*DT64)/(1000-AT64*DS64))/(100*DK64)</f>
        <v>0</v>
      </c>
      <c r="AG64">
        <f>1000*DW64*AT64*(DS64-DT64)/(100*DK64*(1000-AT64*DS64))</f>
        <v>0</v>
      </c>
      <c r="AH64">
        <f>(AI64 - AJ64 - DX64*1E3/(8.314*(DZ64+273.15)) * AL64/DW64 * AK64) * DW64/(100*DK64) * (1000 - DT64)/1000</f>
        <v>0</v>
      </c>
      <c r="AI64">
        <v>762.9158389543312</v>
      </c>
      <c r="AJ64">
        <v>744.3717818181821</v>
      </c>
      <c r="AK64">
        <v>3.428425959613873</v>
      </c>
      <c r="AL64">
        <v>65.94015128555453</v>
      </c>
      <c r="AM64">
        <f>(AO64 - AN64 + DX64*1E3/(8.314*(DZ64+273.15)) * AQ64/DW64 * AP64) * DW64/(100*DK64) * 1000/(1000 - AO64)</f>
        <v>0</v>
      </c>
      <c r="AN64">
        <v>27.55847757377058</v>
      </c>
      <c r="AO64">
        <v>28.19120121212121</v>
      </c>
      <c r="AP64">
        <v>-5.854555176025482E-05</v>
      </c>
      <c r="AQ64">
        <v>102.8695289206826</v>
      </c>
      <c r="AR64">
        <v>0</v>
      </c>
      <c r="AS64">
        <v>0</v>
      </c>
      <c r="AT64">
        <f>IF(AR64*$H$15&gt;=AV64,1.0,(AV64/(AV64-AR64*$H$15)))</f>
        <v>0</v>
      </c>
      <c r="AU64">
        <f>(AT64-1)*100</f>
        <v>0</v>
      </c>
      <c r="AV64">
        <f>MAX(0,($B$15+$C$15*EE64)/(1+$D$15*EE64)*DX64/(DZ64+273)*$E$15)</f>
        <v>0</v>
      </c>
      <c r="AW64" t="s">
        <v>429</v>
      </c>
      <c r="AX64" t="s">
        <v>429</v>
      </c>
      <c r="AY64">
        <v>0</v>
      </c>
      <c r="AZ64">
        <v>0</v>
      </c>
      <c r="BA64">
        <f>1-AY64/AZ64</f>
        <v>0</v>
      </c>
      <c r="BB64">
        <v>0</v>
      </c>
      <c r="BC64" t="s">
        <v>429</v>
      </c>
      <c r="BD64" t="s">
        <v>429</v>
      </c>
      <c r="BE64">
        <v>0</v>
      </c>
      <c r="BF64">
        <v>0</v>
      </c>
      <c r="BG64">
        <f>1-BE64/BF64</f>
        <v>0</v>
      </c>
      <c r="BH64">
        <v>0.5</v>
      </c>
      <c r="BI64">
        <f>DH64</f>
        <v>0</v>
      </c>
      <c r="BJ64">
        <f>K64</f>
        <v>0</v>
      </c>
      <c r="BK64">
        <f>BG64*BH64*BI64</f>
        <v>0</v>
      </c>
      <c r="BL64">
        <f>(BJ64-BB64)/BI64</f>
        <v>0</v>
      </c>
      <c r="BM64">
        <f>(AZ64-BF64)/BF64</f>
        <v>0</v>
      </c>
      <c r="BN64">
        <f>AY64/(BA64+AY64/BF64)</f>
        <v>0</v>
      </c>
      <c r="BO64" t="s">
        <v>429</v>
      </c>
      <c r="BP64">
        <v>0</v>
      </c>
      <c r="BQ64">
        <f>IF(BP64&lt;&gt;0, BP64, BN64)</f>
        <v>0</v>
      </c>
      <c r="BR64">
        <f>1-BQ64/BF64</f>
        <v>0</v>
      </c>
      <c r="BS64">
        <f>(BF64-BE64)/(BF64-BQ64)</f>
        <v>0</v>
      </c>
      <c r="BT64">
        <f>(AZ64-BF64)/(AZ64-BQ64)</f>
        <v>0</v>
      </c>
      <c r="BU64">
        <f>(BF64-BE64)/(BF64-AY64)</f>
        <v>0</v>
      </c>
      <c r="BV64">
        <f>(AZ64-BF64)/(AZ64-AY64)</f>
        <v>0</v>
      </c>
      <c r="BW64">
        <f>(BS64*BQ64/BE64)</f>
        <v>0</v>
      </c>
      <c r="BX64">
        <f>(1-BW64)</f>
        <v>0</v>
      </c>
      <c r="DG64">
        <f>$B$13*EF64+$C$13*EG64+$F$13*ER64*(1-EU64)</f>
        <v>0</v>
      </c>
      <c r="DH64">
        <f>DG64*DI64</f>
        <v>0</v>
      </c>
      <c r="DI64">
        <f>($B$13*$D$11+$C$13*$D$11+$F$13*((FE64+EW64)/MAX(FE64+EW64+FF64, 0.1)*$I$11+FF64/MAX(FE64+EW64+FF64, 0.1)*$J$11))/($B$13+$C$13+$F$13)</f>
        <v>0</v>
      </c>
      <c r="DJ64">
        <f>($B$13*$K$11+$C$13*$K$11+$F$13*((FE64+EW64)/MAX(FE64+EW64+FF64, 0.1)*$P$11+FF64/MAX(FE64+EW64+FF64, 0.1)*$Q$11))/($B$13+$C$13+$F$13)</f>
        <v>0</v>
      </c>
      <c r="DK64">
        <v>1.1</v>
      </c>
      <c r="DL64">
        <v>0.5</v>
      </c>
      <c r="DM64" t="s">
        <v>430</v>
      </c>
      <c r="DN64">
        <v>2</v>
      </c>
      <c r="DO64" t="b">
        <v>1</v>
      </c>
      <c r="DP64">
        <v>1694358818.5</v>
      </c>
      <c r="DQ64">
        <v>699.9848518518518</v>
      </c>
      <c r="DR64">
        <v>726.2314444444443</v>
      </c>
      <c r="DS64">
        <v>28.20188148148148</v>
      </c>
      <c r="DT64">
        <v>27.55151111111111</v>
      </c>
      <c r="DU64">
        <v>730.9075185185184</v>
      </c>
      <c r="DV64">
        <v>32.19502962962962</v>
      </c>
      <c r="DW64">
        <v>499.988962962963</v>
      </c>
      <c r="DX64">
        <v>84.56885555555554</v>
      </c>
      <c r="DY64">
        <v>0.09995307407407407</v>
      </c>
      <c r="DZ64">
        <v>31.94767037037037</v>
      </c>
      <c r="EA64">
        <v>33.26041851851852</v>
      </c>
      <c r="EB64">
        <v>999.9000000000001</v>
      </c>
      <c r="EC64">
        <v>0</v>
      </c>
      <c r="ED64">
        <v>0</v>
      </c>
      <c r="EE64">
        <v>9992.853333333334</v>
      </c>
      <c r="EF64">
        <v>0</v>
      </c>
      <c r="EG64">
        <v>1205.263333333333</v>
      </c>
      <c r="EH64">
        <v>-26.24657777777777</v>
      </c>
      <c r="EI64">
        <v>720.2985555555556</v>
      </c>
      <c r="EJ64">
        <v>746.8071111111111</v>
      </c>
      <c r="EK64">
        <v>0.6503608148148148</v>
      </c>
      <c r="EL64">
        <v>726.2314444444443</v>
      </c>
      <c r="EM64">
        <v>27.55151111111111</v>
      </c>
      <c r="EN64">
        <v>2.38500037037037</v>
      </c>
      <c r="EO64">
        <v>2.33</v>
      </c>
      <c r="EP64">
        <v>20.26227407407407</v>
      </c>
      <c r="EQ64">
        <v>19.88530740740741</v>
      </c>
      <c r="ER64">
        <v>1999.992222222222</v>
      </c>
      <c r="ES64">
        <v>0.9799935555555555</v>
      </c>
      <c r="ET64">
        <v>0.02000683333333333</v>
      </c>
      <c r="EU64">
        <v>0</v>
      </c>
      <c r="EV64">
        <v>37.46475555555556</v>
      </c>
      <c r="EW64">
        <v>5.00078</v>
      </c>
      <c r="EX64">
        <v>2947.862222222222</v>
      </c>
      <c r="EY64">
        <v>16379.53333333333</v>
      </c>
      <c r="EZ64">
        <v>50.99051851851851</v>
      </c>
      <c r="FA64">
        <v>51.95333333333333</v>
      </c>
      <c r="FB64">
        <v>51.31455555555555</v>
      </c>
      <c r="FC64">
        <v>51.25659259259258</v>
      </c>
      <c r="FD64">
        <v>51.31466666666667</v>
      </c>
      <c r="FE64">
        <v>1955.082222222222</v>
      </c>
      <c r="FF64">
        <v>39.91</v>
      </c>
      <c r="FG64">
        <v>0</v>
      </c>
      <c r="FH64">
        <v>1694358825.8</v>
      </c>
      <c r="FI64">
        <v>0</v>
      </c>
      <c r="FJ64">
        <v>37.467592</v>
      </c>
      <c r="FK64">
        <v>-1.264553831964666</v>
      </c>
      <c r="FL64">
        <v>51.58153872374928</v>
      </c>
      <c r="FM64">
        <v>2947.3456</v>
      </c>
      <c r="FN64">
        <v>15</v>
      </c>
      <c r="FO64">
        <v>1694356869.6</v>
      </c>
      <c r="FP64" t="s">
        <v>431</v>
      </c>
      <c r="FQ64">
        <v>1694356869.6</v>
      </c>
      <c r="FR64">
        <v>1694356865.6</v>
      </c>
      <c r="FS64">
        <v>1</v>
      </c>
      <c r="FT64">
        <v>-0.3</v>
      </c>
      <c r="FU64">
        <v>-0.068</v>
      </c>
      <c r="FV64">
        <v>-25.922</v>
      </c>
      <c r="FW64">
        <v>-3.813</v>
      </c>
      <c r="FX64">
        <v>420</v>
      </c>
      <c r="FY64">
        <v>23</v>
      </c>
      <c r="FZ64">
        <v>0.43</v>
      </c>
      <c r="GA64">
        <v>0.2</v>
      </c>
      <c r="GB64">
        <v>-26.21600975609756</v>
      </c>
      <c r="GC64">
        <v>-0.3484222996515583</v>
      </c>
      <c r="GD64">
        <v>0.08424759909694214</v>
      </c>
      <c r="GE64">
        <v>0</v>
      </c>
      <c r="GF64">
        <v>0.6527106585365854</v>
      </c>
      <c r="GG64">
        <v>-0.0718571707317065</v>
      </c>
      <c r="GH64">
        <v>0.009970763878581585</v>
      </c>
      <c r="GI64">
        <v>1</v>
      </c>
      <c r="GJ64">
        <v>1</v>
      </c>
      <c r="GK64">
        <v>2</v>
      </c>
      <c r="GL64" t="s">
        <v>432</v>
      </c>
      <c r="GM64">
        <v>3.10654</v>
      </c>
      <c r="GN64">
        <v>2.75819</v>
      </c>
      <c r="GO64">
        <v>0.121718</v>
      </c>
      <c r="GP64">
        <v>0.121213</v>
      </c>
      <c r="GQ64">
        <v>0.121052</v>
      </c>
      <c r="GR64">
        <v>0.109199</v>
      </c>
      <c r="GS64">
        <v>22117.2</v>
      </c>
      <c r="GT64">
        <v>20839.4</v>
      </c>
      <c r="GU64">
        <v>25766.5</v>
      </c>
      <c r="GV64">
        <v>24087.7</v>
      </c>
      <c r="GW64">
        <v>36426.6</v>
      </c>
      <c r="GX64">
        <v>31456.1</v>
      </c>
      <c r="GY64">
        <v>45097.9</v>
      </c>
      <c r="GZ64">
        <v>38184.6</v>
      </c>
      <c r="HA64">
        <v>1.74853</v>
      </c>
      <c r="HB64">
        <v>1.57125</v>
      </c>
      <c r="HC64">
        <v>-0.0999048</v>
      </c>
      <c r="HD64">
        <v>0</v>
      </c>
      <c r="HE64">
        <v>34.862</v>
      </c>
      <c r="HF64">
        <v>999.9</v>
      </c>
      <c r="HG64">
        <v>41.9</v>
      </c>
      <c r="HH64">
        <v>38.6</v>
      </c>
      <c r="HI64">
        <v>34.0739</v>
      </c>
      <c r="HJ64">
        <v>61.0867</v>
      </c>
      <c r="HK64">
        <v>24.6795</v>
      </c>
      <c r="HL64">
        <v>1</v>
      </c>
      <c r="HM64">
        <v>1.47495</v>
      </c>
      <c r="HN64">
        <v>9.28105</v>
      </c>
      <c r="HO64">
        <v>20.0582</v>
      </c>
      <c r="HP64">
        <v>5.20591</v>
      </c>
      <c r="HQ64">
        <v>11.992</v>
      </c>
      <c r="HR64">
        <v>4.9605</v>
      </c>
      <c r="HS64">
        <v>3.27423</v>
      </c>
      <c r="HT64">
        <v>9999</v>
      </c>
      <c r="HU64">
        <v>9999</v>
      </c>
      <c r="HV64">
        <v>9999</v>
      </c>
      <c r="HW64">
        <v>154.8</v>
      </c>
      <c r="HX64">
        <v>1.86386</v>
      </c>
      <c r="HY64">
        <v>1.86005</v>
      </c>
      <c r="HZ64">
        <v>1.85837</v>
      </c>
      <c r="IA64">
        <v>1.85974</v>
      </c>
      <c r="IB64">
        <v>1.85974</v>
      </c>
      <c r="IC64">
        <v>1.85832</v>
      </c>
      <c r="ID64">
        <v>1.85745</v>
      </c>
      <c r="IE64">
        <v>1.85226</v>
      </c>
      <c r="IF64">
        <v>0</v>
      </c>
      <c r="IG64">
        <v>0</v>
      </c>
      <c r="IH64">
        <v>0</v>
      </c>
      <c r="II64">
        <v>0</v>
      </c>
      <c r="IJ64" t="s">
        <v>433</v>
      </c>
      <c r="IK64" t="s">
        <v>434</v>
      </c>
      <c r="IL64" t="s">
        <v>435</v>
      </c>
      <c r="IM64" t="s">
        <v>435</v>
      </c>
      <c r="IN64" t="s">
        <v>435</v>
      </c>
      <c r="IO64" t="s">
        <v>435</v>
      </c>
      <c r="IP64">
        <v>0</v>
      </c>
      <c r="IQ64">
        <v>100</v>
      </c>
      <c r="IR64">
        <v>100</v>
      </c>
      <c r="IS64">
        <v>-31.333</v>
      </c>
      <c r="IT64">
        <v>-3.9928</v>
      </c>
      <c r="IU64">
        <v>-16.20539750299507</v>
      </c>
      <c r="IV64">
        <v>-0.02477319321892663</v>
      </c>
      <c r="IW64">
        <v>7.220195862635366E-06</v>
      </c>
      <c r="IX64">
        <v>-1.200035831751892E-09</v>
      </c>
      <c r="IY64">
        <v>-1.687842308663072</v>
      </c>
      <c r="IZ64">
        <v>-0.1467083373758089</v>
      </c>
      <c r="JA64">
        <v>0.003522864546959643</v>
      </c>
      <c r="JB64">
        <v>-3.696506598922489E-05</v>
      </c>
      <c r="JC64">
        <v>4</v>
      </c>
      <c r="JD64">
        <v>1987</v>
      </c>
      <c r="JE64">
        <v>1</v>
      </c>
      <c r="JF64">
        <v>38</v>
      </c>
      <c r="JG64">
        <v>32.6</v>
      </c>
      <c r="JH64">
        <v>32.7</v>
      </c>
      <c r="JI64">
        <v>1.94214</v>
      </c>
      <c r="JJ64">
        <v>2.66724</v>
      </c>
      <c r="JK64">
        <v>1.49658</v>
      </c>
      <c r="JL64">
        <v>2.39258</v>
      </c>
      <c r="JM64">
        <v>1.54907</v>
      </c>
      <c r="JN64">
        <v>2.44995</v>
      </c>
      <c r="JO64">
        <v>41.7961</v>
      </c>
      <c r="JP64">
        <v>15.603</v>
      </c>
      <c r="JQ64">
        <v>18</v>
      </c>
      <c r="JR64">
        <v>504.92</v>
      </c>
      <c r="JS64">
        <v>399.973</v>
      </c>
      <c r="JT64">
        <v>25.4427</v>
      </c>
      <c r="JU64">
        <v>43.7315</v>
      </c>
      <c r="JV64">
        <v>30.0001</v>
      </c>
      <c r="JW64">
        <v>43.2957</v>
      </c>
      <c r="JX64">
        <v>43.0885</v>
      </c>
      <c r="JY64">
        <v>38.9858</v>
      </c>
      <c r="JZ64">
        <v>3.50171</v>
      </c>
      <c r="KA64">
        <v>44.56</v>
      </c>
      <c r="KB64">
        <v>20.7664</v>
      </c>
      <c r="KC64">
        <v>774.235</v>
      </c>
      <c r="KD64">
        <v>27.6034</v>
      </c>
      <c r="KE64">
        <v>98.52030000000001</v>
      </c>
      <c r="KF64">
        <v>92.0166</v>
      </c>
    </row>
    <row r="65" spans="1:292">
      <c r="A65">
        <v>47</v>
      </c>
      <c r="B65">
        <v>1694358831</v>
      </c>
      <c r="C65">
        <v>322</v>
      </c>
      <c r="D65" t="s">
        <v>528</v>
      </c>
      <c r="E65" t="s">
        <v>529</v>
      </c>
      <c r="F65">
        <v>5</v>
      </c>
      <c r="G65" t="s">
        <v>428</v>
      </c>
      <c r="H65">
        <v>1694358823.214286</v>
      </c>
      <c r="I65">
        <f>(J65)/1000</f>
        <v>0</v>
      </c>
      <c r="J65">
        <f>IF(DO65, AM65, AG65)</f>
        <v>0</v>
      </c>
      <c r="K65">
        <f>IF(DO65, AH65, AF65)</f>
        <v>0</v>
      </c>
      <c r="L65">
        <f>DQ65 - IF(AT65&gt;1, K65*DK65*100.0/(AV65*EE65), 0)</f>
        <v>0</v>
      </c>
      <c r="M65">
        <f>((S65-I65/2)*L65-K65)/(S65+I65/2)</f>
        <v>0</v>
      </c>
      <c r="N65">
        <f>M65*(DX65+DY65)/1000.0</f>
        <v>0</v>
      </c>
      <c r="O65">
        <f>(DQ65 - IF(AT65&gt;1, K65*DK65*100.0/(AV65*EE65), 0))*(DX65+DY65)/1000.0</f>
        <v>0</v>
      </c>
      <c r="P65">
        <f>2.0/((1/R65-1/Q65)+SIGN(R65)*SQRT((1/R65-1/Q65)*(1/R65-1/Q65) + 4*DL65/((DL65+1)*(DL65+1))*(2*1/R65*1/Q65-1/Q65*1/Q65)))</f>
        <v>0</v>
      </c>
      <c r="Q65">
        <f>IF(LEFT(DM65,1)&lt;&gt;"0",IF(LEFT(DM65,1)="1",3.0,DN65),$D$5+$E$5*(EE65*DX65/($K$5*1000))+$F$5*(EE65*DX65/($K$5*1000))*MAX(MIN(DK65,$J$5),$I$5)*MAX(MIN(DK65,$J$5),$I$5)+$G$5*MAX(MIN(DK65,$J$5),$I$5)*(EE65*DX65/($K$5*1000))+$H$5*(EE65*DX65/($K$5*1000))*(EE65*DX65/($K$5*1000)))</f>
        <v>0</v>
      </c>
      <c r="R65">
        <f>I65*(1000-(1000*0.61365*exp(17.502*V65/(240.97+V65))/(DX65+DY65)+DS65)/2)/(1000*0.61365*exp(17.502*V65/(240.97+V65))/(DX65+DY65)-DS65)</f>
        <v>0</v>
      </c>
      <c r="S65">
        <f>1/((DL65+1)/(P65/1.6)+1/(Q65/1.37)) + DL65/((DL65+1)/(P65/1.6) + DL65/(Q65/1.37))</f>
        <v>0</v>
      </c>
      <c r="T65">
        <f>(DG65*DJ65)</f>
        <v>0</v>
      </c>
      <c r="U65">
        <f>(DZ65+(T65+2*0.95*5.67E-8*(((DZ65+$B$9)+273)^4-(DZ65+273)^4)-44100*I65)/(1.84*29.3*Q65+8*0.95*5.67E-8*(DZ65+273)^3))</f>
        <v>0</v>
      </c>
      <c r="V65">
        <f>($C$9*EA65+$D$9*EB65+$E$9*U65)</f>
        <v>0</v>
      </c>
      <c r="W65">
        <f>0.61365*exp(17.502*V65/(240.97+V65))</f>
        <v>0</v>
      </c>
      <c r="X65">
        <f>(Y65/Z65*100)</f>
        <v>0</v>
      </c>
      <c r="Y65">
        <f>DS65*(DX65+DY65)/1000</f>
        <v>0</v>
      </c>
      <c r="Z65">
        <f>0.61365*exp(17.502*DZ65/(240.97+DZ65))</f>
        <v>0</v>
      </c>
      <c r="AA65">
        <f>(W65-DS65*(DX65+DY65)/1000)</f>
        <v>0</v>
      </c>
      <c r="AB65">
        <f>(-I65*44100)</f>
        <v>0</v>
      </c>
      <c r="AC65">
        <f>2*29.3*Q65*0.92*(DZ65-V65)</f>
        <v>0</v>
      </c>
      <c r="AD65">
        <f>2*0.95*5.67E-8*(((DZ65+$B$9)+273)^4-(V65+273)^4)</f>
        <v>0</v>
      </c>
      <c r="AE65">
        <f>T65+AD65+AB65+AC65</f>
        <v>0</v>
      </c>
      <c r="AF65">
        <f>DW65*AT65*(DR65-DQ65*(1000-AT65*DT65)/(1000-AT65*DS65))/(100*DK65)</f>
        <v>0</v>
      </c>
      <c r="AG65">
        <f>1000*DW65*AT65*(DS65-DT65)/(100*DK65*(1000-AT65*DS65))</f>
        <v>0</v>
      </c>
      <c r="AH65">
        <f>(AI65 - AJ65 - DX65*1E3/(8.314*(DZ65+273.15)) * AL65/DW65 * AK65) * DW65/(100*DK65) * (1000 - DT65)/1000</f>
        <v>0</v>
      </c>
      <c r="AI65">
        <v>780.5071926479469</v>
      </c>
      <c r="AJ65">
        <v>761.7199515151515</v>
      </c>
      <c r="AK65">
        <v>3.46293935490082</v>
      </c>
      <c r="AL65">
        <v>65.94015128555453</v>
      </c>
      <c r="AM65">
        <f>(AO65 - AN65 + DX65*1E3/(8.314*(DZ65+273.15)) * AQ65/DW65 * AP65) * DW65/(100*DK65) * 1000/(1000 - AO65)</f>
        <v>0</v>
      </c>
      <c r="AN65">
        <v>27.54969006212129</v>
      </c>
      <c r="AO65">
        <v>28.17999696969697</v>
      </c>
      <c r="AP65">
        <v>-4.146221635039093E-05</v>
      </c>
      <c r="AQ65">
        <v>102.8695289206826</v>
      </c>
      <c r="AR65">
        <v>0</v>
      </c>
      <c r="AS65">
        <v>0</v>
      </c>
      <c r="AT65">
        <f>IF(AR65*$H$15&gt;=AV65,1.0,(AV65/(AV65-AR65*$H$15)))</f>
        <v>0</v>
      </c>
      <c r="AU65">
        <f>(AT65-1)*100</f>
        <v>0</v>
      </c>
      <c r="AV65">
        <f>MAX(0,($B$15+$C$15*EE65)/(1+$D$15*EE65)*DX65/(DZ65+273)*$E$15)</f>
        <v>0</v>
      </c>
      <c r="AW65" t="s">
        <v>429</v>
      </c>
      <c r="AX65" t="s">
        <v>429</v>
      </c>
      <c r="AY65">
        <v>0</v>
      </c>
      <c r="AZ65">
        <v>0</v>
      </c>
      <c r="BA65">
        <f>1-AY65/AZ65</f>
        <v>0</v>
      </c>
      <c r="BB65">
        <v>0</v>
      </c>
      <c r="BC65" t="s">
        <v>429</v>
      </c>
      <c r="BD65" t="s">
        <v>429</v>
      </c>
      <c r="BE65">
        <v>0</v>
      </c>
      <c r="BF65">
        <v>0</v>
      </c>
      <c r="BG65">
        <f>1-BE65/BF65</f>
        <v>0</v>
      </c>
      <c r="BH65">
        <v>0.5</v>
      </c>
      <c r="BI65">
        <f>DH65</f>
        <v>0</v>
      </c>
      <c r="BJ65">
        <f>K65</f>
        <v>0</v>
      </c>
      <c r="BK65">
        <f>BG65*BH65*BI65</f>
        <v>0</v>
      </c>
      <c r="BL65">
        <f>(BJ65-BB65)/BI65</f>
        <v>0</v>
      </c>
      <c r="BM65">
        <f>(AZ65-BF65)/BF65</f>
        <v>0</v>
      </c>
      <c r="BN65">
        <f>AY65/(BA65+AY65/BF65)</f>
        <v>0</v>
      </c>
      <c r="BO65" t="s">
        <v>429</v>
      </c>
      <c r="BP65">
        <v>0</v>
      </c>
      <c r="BQ65">
        <f>IF(BP65&lt;&gt;0, BP65, BN65)</f>
        <v>0</v>
      </c>
      <c r="BR65">
        <f>1-BQ65/BF65</f>
        <v>0</v>
      </c>
      <c r="BS65">
        <f>(BF65-BE65)/(BF65-BQ65)</f>
        <v>0</v>
      </c>
      <c r="BT65">
        <f>(AZ65-BF65)/(AZ65-BQ65)</f>
        <v>0</v>
      </c>
      <c r="BU65">
        <f>(BF65-BE65)/(BF65-AY65)</f>
        <v>0</v>
      </c>
      <c r="BV65">
        <f>(AZ65-BF65)/(AZ65-AY65)</f>
        <v>0</v>
      </c>
      <c r="BW65">
        <f>(BS65*BQ65/BE65)</f>
        <v>0</v>
      </c>
      <c r="BX65">
        <f>(1-BW65)</f>
        <v>0</v>
      </c>
      <c r="DG65">
        <f>$B$13*EF65+$C$13*EG65+$F$13*ER65*(1-EU65)</f>
        <v>0</v>
      </c>
      <c r="DH65">
        <f>DG65*DI65</f>
        <v>0</v>
      </c>
      <c r="DI65">
        <f>($B$13*$D$11+$C$13*$D$11+$F$13*((FE65+EW65)/MAX(FE65+EW65+FF65, 0.1)*$I$11+FF65/MAX(FE65+EW65+FF65, 0.1)*$J$11))/($B$13+$C$13+$F$13)</f>
        <v>0</v>
      </c>
      <c r="DJ65">
        <f>($B$13*$K$11+$C$13*$K$11+$F$13*((FE65+EW65)/MAX(FE65+EW65+FF65, 0.1)*$P$11+FF65/MAX(FE65+EW65+FF65, 0.1)*$Q$11))/($B$13+$C$13+$F$13)</f>
        <v>0</v>
      </c>
      <c r="DK65">
        <v>1.1</v>
      </c>
      <c r="DL65">
        <v>0.5</v>
      </c>
      <c r="DM65" t="s">
        <v>430</v>
      </c>
      <c r="DN65">
        <v>2</v>
      </c>
      <c r="DO65" t="b">
        <v>1</v>
      </c>
      <c r="DP65">
        <v>1694358823.214286</v>
      </c>
      <c r="DQ65">
        <v>715.7767142857143</v>
      </c>
      <c r="DR65">
        <v>742.0949642857141</v>
      </c>
      <c r="DS65">
        <v>28.19478928571429</v>
      </c>
      <c r="DT65">
        <v>27.55028928571429</v>
      </c>
      <c r="DU65">
        <v>746.9572142857143</v>
      </c>
      <c r="DV65">
        <v>32.18768214285714</v>
      </c>
      <c r="DW65">
        <v>499.9958571428571</v>
      </c>
      <c r="DX65">
        <v>84.56949642857144</v>
      </c>
      <c r="DY65">
        <v>0.09993169642857144</v>
      </c>
      <c r="DZ65">
        <v>31.940525</v>
      </c>
      <c r="EA65">
        <v>33.25184285714285</v>
      </c>
      <c r="EB65">
        <v>999.9000000000002</v>
      </c>
      <c r="EC65">
        <v>0</v>
      </c>
      <c r="ED65">
        <v>0</v>
      </c>
      <c r="EE65">
        <v>9997.727857142858</v>
      </c>
      <c r="EF65">
        <v>0</v>
      </c>
      <c r="EG65">
        <v>1199.972857142857</v>
      </c>
      <c r="EH65">
        <v>-26.31813214285714</v>
      </c>
      <c r="EI65">
        <v>736.5433214285714</v>
      </c>
      <c r="EJ65">
        <v>763.1189642857144</v>
      </c>
      <c r="EK65">
        <v>0.6444982142857143</v>
      </c>
      <c r="EL65">
        <v>742.0949642857141</v>
      </c>
      <c r="EM65">
        <v>27.55028928571429</v>
      </c>
      <c r="EN65">
        <v>2.384418571428572</v>
      </c>
      <c r="EO65">
        <v>2.329913571428572</v>
      </c>
      <c r="EP65">
        <v>20.25833571428572</v>
      </c>
      <c r="EQ65">
        <v>19.88471785714285</v>
      </c>
      <c r="ER65">
        <v>2000.000357142857</v>
      </c>
      <c r="ES65">
        <v>0.979993607142857</v>
      </c>
      <c r="ET65">
        <v>0.02000678214285714</v>
      </c>
      <c r="EU65">
        <v>0</v>
      </c>
      <c r="EV65">
        <v>37.35807499999999</v>
      </c>
      <c r="EW65">
        <v>5.00078</v>
      </c>
      <c r="EX65">
        <v>2928.159285714285</v>
      </c>
      <c r="EY65">
        <v>16379.60357142857</v>
      </c>
      <c r="EZ65">
        <v>50.99757142857142</v>
      </c>
      <c r="FA65">
        <v>51.95499999999999</v>
      </c>
      <c r="FB65">
        <v>51.3145357142857</v>
      </c>
      <c r="FC65">
        <v>51.25182142857141</v>
      </c>
      <c r="FD65">
        <v>51.31003571428571</v>
      </c>
      <c r="FE65">
        <v>1955.090357142857</v>
      </c>
      <c r="FF65">
        <v>39.91</v>
      </c>
      <c r="FG65">
        <v>0</v>
      </c>
      <c r="FH65">
        <v>1694358830.6</v>
      </c>
      <c r="FI65">
        <v>0</v>
      </c>
      <c r="FJ65">
        <v>37.35958</v>
      </c>
      <c r="FK65">
        <v>-1.568538447491849</v>
      </c>
      <c r="FL65">
        <v>-357.3492314201944</v>
      </c>
      <c r="FM65">
        <v>2927.8452</v>
      </c>
      <c r="FN65">
        <v>15</v>
      </c>
      <c r="FO65">
        <v>1694356869.6</v>
      </c>
      <c r="FP65" t="s">
        <v>431</v>
      </c>
      <c r="FQ65">
        <v>1694356869.6</v>
      </c>
      <c r="FR65">
        <v>1694356865.6</v>
      </c>
      <c r="FS65">
        <v>1</v>
      </c>
      <c r="FT65">
        <v>-0.3</v>
      </c>
      <c r="FU65">
        <v>-0.068</v>
      </c>
      <c r="FV65">
        <v>-25.922</v>
      </c>
      <c r="FW65">
        <v>-3.813</v>
      </c>
      <c r="FX65">
        <v>420</v>
      </c>
      <c r="FY65">
        <v>23</v>
      </c>
      <c r="FZ65">
        <v>0.43</v>
      </c>
      <c r="GA65">
        <v>0.2</v>
      </c>
      <c r="GB65">
        <v>-26.2948</v>
      </c>
      <c r="GC65">
        <v>-0.6266273921200181</v>
      </c>
      <c r="GD65">
        <v>0.1116159979572821</v>
      </c>
      <c r="GE65">
        <v>0</v>
      </c>
      <c r="GF65">
        <v>0.647449225</v>
      </c>
      <c r="GG65">
        <v>-0.07956462664165136</v>
      </c>
      <c r="GH65">
        <v>0.009622700498008603</v>
      </c>
      <c r="GI65">
        <v>1</v>
      </c>
      <c r="GJ65">
        <v>1</v>
      </c>
      <c r="GK65">
        <v>2</v>
      </c>
      <c r="GL65" t="s">
        <v>432</v>
      </c>
      <c r="GM65">
        <v>3.10662</v>
      </c>
      <c r="GN65">
        <v>2.75819</v>
      </c>
      <c r="GO65">
        <v>0.123579</v>
      </c>
      <c r="GP65">
        <v>0.123056</v>
      </c>
      <c r="GQ65">
        <v>0.121018</v>
      </c>
      <c r="GR65">
        <v>0.109142</v>
      </c>
      <c r="GS65">
        <v>22070.3</v>
      </c>
      <c r="GT65">
        <v>20795.9</v>
      </c>
      <c r="GU65">
        <v>25766.6</v>
      </c>
      <c r="GV65">
        <v>24087.8</v>
      </c>
      <c r="GW65">
        <v>36428.3</v>
      </c>
      <c r="GX65">
        <v>31457.8</v>
      </c>
      <c r="GY65">
        <v>45097.9</v>
      </c>
      <c r="GZ65">
        <v>38184</v>
      </c>
      <c r="HA65">
        <v>1.74865</v>
      </c>
      <c r="HB65">
        <v>1.57098</v>
      </c>
      <c r="HC65">
        <v>-0.09970370000000001</v>
      </c>
      <c r="HD65">
        <v>0</v>
      </c>
      <c r="HE65">
        <v>34.8569</v>
      </c>
      <c r="HF65">
        <v>999.9</v>
      </c>
      <c r="HG65">
        <v>41.9</v>
      </c>
      <c r="HH65">
        <v>38.6</v>
      </c>
      <c r="HI65">
        <v>34.0724</v>
      </c>
      <c r="HJ65">
        <v>61.2467</v>
      </c>
      <c r="HK65">
        <v>24.6595</v>
      </c>
      <c r="HL65">
        <v>1</v>
      </c>
      <c r="HM65">
        <v>1.47497</v>
      </c>
      <c r="HN65">
        <v>9.28105</v>
      </c>
      <c r="HO65">
        <v>20.0579</v>
      </c>
      <c r="HP65">
        <v>5.20621</v>
      </c>
      <c r="HQ65">
        <v>11.992</v>
      </c>
      <c r="HR65">
        <v>4.96055</v>
      </c>
      <c r="HS65">
        <v>3.27428</v>
      </c>
      <c r="HT65">
        <v>9999</v>
      </c>
      <c r="HU65">
        <v>9999</v>
      </c>
      <c r="HV65">
        <v>9999</v>
      </c>
      <c r="HW65">
        <v>154.8</v>
      </c>
      <c r="HX65">
        <v>1.86386</v>
      </c>
      <c r="HY65">
        <v>1.86005</v>
      </c>
      <c r="HZ65">
        <v>1.8584</v>
      </c>
      <c r="IA65">
        <v>1.85974</v>
      </c>
      <c r="IB65">
        <v>1.85974</v>
      </c>
      <c r="IC65">
        <v>1.85832</v>
      </c>
      <c r="ID65">
        <v>1.85745</v>
      </c>
      <c r="IE65">
        <v>1.85226</v>
      </c>
      <c r="IF65">
        <v>0</v>
      </c>
      <c r="IG65">
        <v>0</v>
      </c>
      <c r="IH65">
        <v>0</v>
      </c>
      <c r="II65">
        <v>0</v>
      </c>
      <c r="IJ65" t="s">
        <v>433</v>
      </c>
      <c r="IK65" t="s">
        <v>434</v>
      </c>
      <c r="IL65" t="s">
        <v>435</v>
      </c>
      <c r="IM65" t="s">
        <v>435</v>
      </c>
      <c r="IN65" t="s">
        <v>435</v>
      </c>
      <c r="IO65" t="s">
        <v>435</v>
      </c>
      <c r="IP65">
        <v>0</v>
      </c>
      <c r="IQ65">
        <v>100</v>
      </c>
      <c r="IR65">
        <v>100</v>
      </c>
      <c r="IS65">
        <v>-31.604</v>
      </c>
      <c r="IT65">
        <v>-3.9923</v>
      </c>
      <c r="IU65">
        <v>-16.20539750299507</v>
      </c>
      <c r="IV65">
        <v>-0.02477319321892663</v>
      </c>
      <c r="IW65">
        <v>7.220195862635366E-06</v>
      </c>
      <c r="IX65">
        <v>-1.200035831751892E-09</v>
      </c>
      <c r="IY65">
        <v>-1.687842308663072</v>
      </c>
      <c r="IZ65">
        <v>-0.1467083373758089</v>
      </c>
      <c r="JA65">
        <v>0.003522864546959643</v>
      </c>
      <c r="JB65">
        <v>-3.696506598922489E-05</v>
      </c>
      <c r="JC65">
        <v>4</v>
      </c>
      <c r="JD65">
        <v>1987</v>
      </c>
      <c r="JE65">
        <v>1</v>
      </c>
      <c r="JF65">
        <v>38</v>
      </c>
      <c r="JG65">
        <v>32.7</v>
      </c>
      <c r="JH65">
        <v>32.8</v>
      </c>
      <c r="JI65">
        <v>1.97266</v>
      </c>
      <c r="JJ65">
        <v>2.66724</v>
      </c>
      <c r="JK65">
        <v>1.49658</v>
      </c>
      <c r="JL65">
        <v>2.39258</v>
      </c>
      <c r="JM65">
        <v>1.54785</v>
      </c>
      <c r="JN65">
        <v>2.46338</v>
      </c>
      <c r="JO65">
        <v>41.7961</v>
      </c>
      <c r="JP65">
        <v>15.6118</v>
      </c>
      <c r="JQ65">
        <v>18</v>
      </c>
      <c r="JR65">
        <v>505.026</v>
      </c>
      <c r="JS65">
        <v>399.832</v>
      </c>
      <c r="JT65">
        <v>25.4384</v>
      </c>
      <c r="JU65">
        <v>43.7315</v>
      </c>
      <c r="JV65">
        <v>30.0001</v>
      </c>
      <c r="JW65">
        <v>43.2998</v>
      </c>
      <c r="JX65">
        <v>43.0936</v>
      </c>
      <c r="JY65">
        <v>39.607</v>
      </c>
      <c r="JZ65">
        <v>3.50171</v>
      </c>
      <c r="KA65">
        <v>44.1874</v>
      </c>
      <c r="KB65">
        <v>20.7664</v>
      </c>
      <c r="KC65">
        <v>787.604</v>
      </c>
      <c r="KD65">
        <v>27.6031</v>
      </c>
      <c r="KE65">
        <v>98.5204</v>
      </c>
      <c r="KF65">
        <v>92.01600000000001</v>
      </c>
    </row>
    <row r="66" spans="1:292">
      <c r="A66">
        <v>48</v>
      </c>
      <c r="B66">
        <v>1694358836</v>
      </c>
      <c r="C66">
        <v>327</v>
      </c>
      <c r="D66" t="s">
        <v>530</v>
      </c>
      <c r="E66" t="s">
        <v>531</v>
      </c>
      <c r="F66">
        <v>5</v>
      </c>
      <c r="G66" t="s">
        <v>428</v>
      </c>
      <c r="H66">
        <v>1694358828.5</v>
      </c>
      <c r="I66">
        <f>(J66)/1000</f>
        <v>0</v>
      </c>
      <c r="J66">
        <f>IF(DO66, AM66, AG66)</f>
        <v>0</v>
      </c>
      <c r="K66">
        <f>IF(DO66, AH66, AF66)</f>
        <v>0</v>
      </c>
      <c r="L66">
        <f>DQ66 - IF(AT66&gt;1, K66*DK66*100.0/(AV66*EE66), 0)</f>
        <v>0</v>
      </c>
      <c r="M66">
        <f>((S66-I66/2)*L66-K66)/(S66+I66/2)</f>
        <v>0</v>
      </c>
      <c r="N66">
        <f>M66*(DX66+DY66)/1000.0</f>
        <v>0</v>
      </c>
      <c r="O66">
        <f>(DQ66 - IF(AT66&gt;1, K66*DK66*100.0/(AV66*EE66), 0))*(DX66+DY66)/1000.0</f>
        <v>0</v>
      </c>
      <c r="P66">
        <f>2.0/((1/R66-1/Q66)+SIGN(R66)*SQRT((1/R66-1/Q66)*(1/R66-1/Q66) + 4*DL66/((DL66+1)*(DL66+1))*(2*1/R66*1/Q66-1/Q66*1/Q66)))</f>
        <v>0</v>
      </c>
      <c r="Q66">
        <f>IF(LEFT(DM66,1)&lt;&gt;"0",IF(LEFT(DM66,1)="1",3.0,DN66),$D$5+$E$5*(EE66*DX66/($K$5*1000))+$F$5*(EE66*DX66/($K$5*1000))*MAX(MIN(DK66,$J$5),$I$5)*MAX(MIN(DK66,$J$5),$I$5)+$G$5*MAX(MIN(DK66,$J$5),$I$5)*(EE66*DX66/($K$5*1000))+$H$5*(EE66*DX66/($K$5*1000))*(EE66*DX66/($K$5*1000)))</f>
        <v>0</v>
      </c>
      <c r="R66">
        <f>I66*(1000-(1000*0.61365*exp(17.502*V66/(240.97+V66))/(DX66+DY66)+DS66)/2)/(1000*0.61365*exp(17.502*V66/(240.97+V66))/(DX66+DY66)-DS66)</f>
        <v>0</v>
      </c>
      <c r="S66">
        <f>1/((DL66+1)/(P66/1.6)+1/(Q66/1.37)) + DL66/((DL66+1)/(P66/1.6) + DL66/(Q66/1.37))</f>
        <v>0</v>
      </c>
      <c r="T66">
        <f>(DG66*DJ66)</f>
        <v>0</v>
      </c>
      <c r="U66">
        <f>(DZ66+(T66+2*0.95*5.67E-8*(((DZ66+$B$9)+273)^4-(DZ66+273)^4)-44100*I66)/(1.84*29.3*Q66+8*0.95*5.67E-8*(DZ66+273)^3))</f>
        <v>0</v>
      </c>
      <c r="V66">
        <f>($C$9*EA66+$D$9*EB66+$E$9*U66)</f>
        <v>0</v>
      </c>
      <c r="W66">
        <f>0.61365*exp(17.502*V66/(240.97+V66))</f>
        <v>0</v>
      </c>
      <c r="X66">
        <f>(Y66/Z66*100)</f>
        <v>0</v>
      </c>
      <c r="Y66">
        <f>DS66*(DX66+DY66)/1000</f>
        <v>0</v>
      </c>
      <c r="Z66">
        <f>0.61365*exp(17.502*DZ66/(240.97+DZ66))</f>
        <v>0</v>
      </c>
      <c r="AA66">
        <f>(W66-DS66*(DX66+DY66)/1000)</f>
        <v>0</v>
      </c>
      <c r="AB66">
        <f>(-I66*44100)</f>
        <v>0</v>
      </c>
      <c r="AC66">
        <f>2*29.3*Q66*0.92*(DZ66-V66)</f>
        <v>0</v>
      </c>
      <c r="AD66">
        <f>2*0.95*5.67E-8*(((DZ66+$B$9)+273)^4-(V66+273)^4)</f>
        <v>0</v>
      </c>
      <c r="AE66">
        <f>T66+AD66+AB66+AC66</f>
        <v>0</v>
      </c>
      <c r="AF66">
        <f>DW66*AT66*(DR66-DQ66*(1000-AT66*DT66)/(1000-AT66*DS66))/(100*DK66)</f>
        <v>0</v>
      </c>
      <c r="AG66">
        <f>1000*DW66*AT66*(DS66-DT66)/(100*DK66*(1000-AT66*DS66))</f>
        <v>0</v>
      </c>
      <c r="AH66">
        <f>(AI66 - AJ66 - DX66*1E3/(8.314*(DZ66+273.15)) * AL66/DW66 * AK66) * DW66/(100*DK66) * (1000 - DT66)/1000</f>
        <v>0</v>
      </c>
      <c r="AI66">
        <v>797.6664360666144</v>
      </c>
      <c r="AJ66">
        <v>778.9993696969696</v>
      </c>
      <c r="AK66">
        <v>3.455181244028608</v>
      </c>
      <c r="AL66">
        <v>65.94015128555453</v>
      </c>
      <c r="AM66">
        <f>(AO66 - AN66 + DX66*1E3/(8.314*(DZ66+273.15)) * AQ66/DW66 * AP66) * DW66/(100*DK66) * 1000/(1000 - AO66)</f>
        <v>0</v>
      </c>
      <c r="AN66">
        <v>27.50344388279084</v>
      </c>
      <c r="AO66">
        <v>28.15526787878788</v>
      </c>
      <c r="AP66">
        <v>-0.0001131567669539019</v>
      </c>
      <c r="AQ66">
        <v>102.8695289206826</v>
      </c>
      <c r="AR66">
        <v>0</v>
      </c>
      <c r="AS66">
        <v>0</v>
      </c>
      <c r="AT66">
        <f>IF(AR66*$H$15&gt;=AV66,1.0,(AV66/(AV66-AR66*$H$15)))</f>
        <v>0</v>
      </c>
      <c r="AU66">
        <f>(AT66-1)*100</f>
        <v>0</v>
      </c>
      <c r="AV66">
        <f>MAX(0,($B$15+$C$15*EE66)/(1+$D$15*EE66)*DX66/(DZ66+273)*$E$15)</f>
        <v>0</v>
      </c>
      <c r="AW66" t="s">
        <v>429</v>
      </c>
      <c r="AX66" t="s">
        <v>429</v>
      </c>
      <c r="AY66">
        <v>0</v>
      </c>
      <c r="AZ66">
        <v>0</v>
      </c>
      <c r="BA66">
        <f>1-AY66/AZ66</f>
        <v>0</v>
      </c>
      <c r="BB66">
        <v>0</v>
      </c>
      <c r="BC66" t="s">
        <v>429</v>
      </c>
      <c r="BD66" t="s">
        <v>429</v>
      </c>
      <c r="BE66">
        <v>0</v>
      </c>
      <c r="BF66">
        <v>0</v>
      </c>
      <c r="BG66">
        <f>1-BE66/BF66</f>
        <v>0</v>
      </c>
      <c r="BH66">
        <v>0.5</v>
      </c>
      <c r="BI66">
        <f>DH66</f>
        <v>0</v>
      </c>
      <c r="BJ66">
        <f>K66</f>
        <v>0</v>
      </c>
      <c r="BK66">
        <f>BG66*BH66*BI66</f>
        <v>0</v>
      </c>
      <c r="BL66">
        <f>(BJ66-BB66)/BI66</f>
        <v>0</v>
      </c>
      <c r="BM66">
        <f>(AZ66-BF66)/BF66</f>
        <v>0</v>
      </c>
      <c r="BN66">
        <f>AY66/(BA66+AY66/BF66)</f>
        <v>0</v>
      </c>
      <c r="BO66" t="s">
        <v>429</v>
      </c>
      <c r="BP66">
        <v>0</v>
      </c>
      <c r="BQ66">
        <f>IF(BP66&lt;&gt;0, BP66, BN66)</f>
        <v>0</v>
      </c>
      <c r="BR66">
        <f>1-BQ66/BF66</f>
        <v>0</v>
      </c>
      <c r="BS66">
        <f>(BF66-BE66)/(BF66-BQ66)</f>
        <v>0</v>
      </c>
      <c r="BT66">
        <f>(AZ66-BF66)/(AZ66-BQ66)</f>
        <v>0</v>
      </c>
      <c r="BU66">
        <f>(BF66-BE66)/(BF66-AY66)</f>
        <v>0</v>
      </c>
      <c r="BV66">
        <f>(AZ66-BF66)/(AZ66-AY66)</f>
        <v>0</v>
      </c>
      <c r="BW66">
        <f>(BS66*BQ66/BE66)</f>
        <v>0</v>
      </c>
      <c r="BX66">
        <f>(1-BW66)</f>
        <v>0</v>
      </c>
      <c r="DG66">
        <f>$B$13*EF66+$C$13*EG66+$F$13*ER66*(1-EU66)</f>
        <v>0</v>
      </c>
      <c r="DH66">
        <f>DG66*DI66</f>
        <v>0</v>
      </c>
      <c r="DI66">
        <f>($B$13*$D$11+$C$13*$D$11+$F$13*((FE66+EW66)/MAX(FE66+EW66+FF66, 0.1)*$I$11+FF66/MAX(FE66+EW66+FF66, 0.1)*$J$11))/($B$13+$C$13+$F$13)</f>
        <v>0</v>
      </c>
      <c r="DJ66">
        <f>($B$13*$K$11+$C$13*$K$11+$F$13*((FE66+EW66)/MAX(FE66+EW66+FF66, 0.1)*$P$11+FF66/MAX(FE66+EW66+FF66, 0.1)*$Q$11))/($B$13+$C$13+$F$13)</f>
        <v>0</v>
      </c>
      <c r="DK66">
        <v>1.1</v>
      </c>
      <c r="DL66">
        <v>0.5</v>
      </c>
      <c r="DM66" t="s">
        <v>430</v>
      </c>
      <c r="DN66">
        <v>2</v>
      </c>
      <c r="DO66" t="b">
        <v>1</v>
      </c>
      <c r="DP66">
        <v>1694358828.5</v>
      </c>
      <c r="DQ66">
        <v>733.5316666666666</v>
      </c>
      <c r="DR66">
        <v>759.8911481481482</v>
      </c>
      <c r="DS66">
        <v>28.18273703703703</v>
      </c>
      <c r="DT66">
        <v>27.53311111111111</v>
      </c>
      <c r="DU66">
        <v>764.9994074074074</v>
      </c>
      <c r="DV66">
        <v>32.17518888888889</v>
      </c>
      <c r="DW66">
        <v>500.0111481481482</v>
      </c>
      <c r="DX66">
        <v>84.56970370370371</v>
      </c>
      <c r="DY66">
        <v>0.1000158555555555</v>
      </c>
      <c r="DZ66">
        <v>31.93183333333333</v>
      </c>
      <c r="EA66">
        <v>33.2482925925926</v>
      </c>
      <c r="EB66">
        <v>999.9000000000001</v>
      </c>
      <c r="EC66">
        <v>0</v>
      </c>
      <c r="ED66">
        <v>0</v>
      </c>
      <c r="EE66">
        <v>9995.766296296297</v>
      </c>
      <c r="EF66">
        <v>0</v>
      </c>
      <c r="EG66">
        <v>1184.491111111111</v>
      </c>
      <c r="EH66">
        <v>-26.35928518518519</v>
      </c>
      <c r="EI66">
        <v>754.804</v>
      </c>
      <c r="EJ66">
        <v>781.4051111111111</v>
      </c>
      <c r="EK66">
        <v>0.6496244814814814</v>
      </c>
      <c r="EL66">
        <v>759.8911481481482</v>
      </c>
      <c r="EM66">
        <v>27.53311111111111</v>
      </c>
      <c r="EN66">
        <v>2.383405185185185</v>
      </c>
      <c r="EO66">
        <v>2.328466666666667</v>
      </c>
      <c r="EP66">
        <v>20.25145925925926</v>
      </c>
      <c r="EQ66">
        <v>19.87468518518519</v>
      </c>
      <c r="ER66">
        <v>1999.979629629629</v>
      </c>
      <c r="ES66">
        <v>0.9799933333333333</v>
      </c>
      <c r="ET66">
        <v>0.02000705555555555</v>
      </c>
      <c r="EU66">
        <v>0</v>
      </c>
      <c r="EV66">
        <v>37.34210370370371</v>
      </c>
      <c r="EW66">
        <v>5.00078</v>
      </c>
      <c r="EX66">
        <v>2912.854074074075</v>
      </c>
      <c r="EY66">
        <v>16379.44074074074</v>
      </c>
      <c r="EZ66">
        <v>50.99051851851851</v>
      </c>
      <c r="FA66">
        <v>51.95333333333333</v>
      </c>
      <c r="FB66">
        <v>51.30070370370369</v>
      </c>
      <c r="FC66">
        <v>51.23803703703702</v>
      </c>
      <c r="FD66">
        <v>51.31459259259259</v>
      </c>
      <c r="FE66">
        <v>1955.06962962963</v>
      </c>
      <c r="FF66">
        <v>39.91</v>
      </c>
      <c r="FG66">
        <v>0</v>
      </c>
      <c r="FH66">
        <v>1694358836</v>
      </c>
      <c r="FI66">
        <v>0</v>
      </c>
      <c r="FJ66">
        <v>37.33668076923077</v>
      </c>
      <c r="FK66">
        <v>0.05775385784713297</v>
      </c>
      <c r="FL66">
        <v>-303.9832472649474</v>
      </c>
      <c r="FM66">
        <v>2913.641153846154</v>
      </c>
      <c r="FN66">
        <v>15</v>
      </c>
      <c r="FO66">
        <v>1694356869.6</v>
      </c>
      <c r="FP66" t="s">
        <v>431</v>
      </c>
      <c r="FQ66">
        <v>1694356869.6</v>
      </c>
      <c r="FR66">
        <v>1694356865.6</v>
      </c>
      <c r="FS66">
        <v>1</v>
      </c>
      <c r="FT66">
        <v>-0.3</v>
      </c>
      <c r="FU66">
        <v>-0.068</v>
      </c>
      <c r="FV66">
        <v>-25.922</v>
      </c>
      <c r="FW66">
        <v>-3.813</v>
      </c>
      <c r="FX66">
        <v>420</v>
      </c>
      <c r="FY66">
        <v>23</v>
      </c>
      <c r="FZ66">
        <v>0.43</v>
      </c>
      <c r="GA66">
        <v>0.2</v>
      </c>
      <c r="GB66">
        <v>-26.33669756097562</v>
      </c>
      <c r="GC66">
        <v>-0.7904132404181541</v>
      </c>
      <c r="GD66">
        <v>0.1175793234847196</v>
      </c>
      <c r="GE66">
        <v>0</v>
      </c>
      <c r="GF66">
        <v>0.6509368780487805</v>
      </c>
      <c r="GG66">
        <v>0.04788919860627331</v>
      </c>
      <c r="GH66">
        <v>0.01686057004677483</v>
      </c>
      <c r="GI66">
        <v>1</v>
      </c>
      <c r="GJ66">
        <v>1</v>
      </c>
      <c r="GK66">
        <v>2</v>
      </c>
      <c r="GL66" t="s">
        <v>432</v>
      </c>
      <c r="GM66">
        <v>3.10647</v>
      </c>
      <c r="GN66">
        <v>2.75804</v>
      </c>
      <c r="GO66">
        <v>0.125413</v>
      </c>
      <c r="GP66">
        <v>0.124868</v>
      </c>
      <c r="GQ66">
        <v>0.120943</v>
      </c>
      <c r="GR66">
        <v>0.108909</v>
      </c>
      <c r="GS66">
        <v>22024.2</v>
      </c>
      <c r="GT66">
        <v>20752.7</v>
      </c>
      <c r="GU66">
        <v>25766.8</v>
      </c>
      <c r="GV66">
        <v>24087.7</v>
      </c>
      <c r="GW66">
        <v>36431.8</v>
      </c>
      <c r="GX66">
        <v>31466.2</v>
      </c>
      <c r="GY66">
        <v>45098.2</v>
      </c>
      <c r="GZ66">
        <v>38184.2</v>
      </c>
      <c r="HA66">
        <v>1.74875</v>
      </c>
      <c r="HB66">
        <v>1.57117</v>
      </c>
      <c r="HC66">
        <v>-0.09904060000000001</v>
      </c>
      <c r="HD66">
        <v>0</v>
      </c>
      <c r="HE66">
        <v>34.8502</v>
      </c>
      <c r="HF66">
        <v>999.9</v>
      </c>
      <c r="HG66">
        <v>41.8</v>
      </c>
      <c r="HH66">
        <v>38.6</v>
      </c>
      <c r="HI66">
        <v>33.9879</v>
      </c>
      <c r="HJ66">
        <v>60.9867</v>
      </c>
      <c r="HK66">
        <v>24.6755</v>
      </c>
      <c r="HL66">
        <v>1</v>
      </c>
      <c r="HM66">
        <v>1.47492</v>
      </c>
      <c r="HN66">
        <v>9.28105</v>
      </c>
      <c r="HO66">
        <v>20.058</v>
      </c>
      <c r="HP66">
        <v>5.20591</v>
      </c>
      <c r="HQ66">
        <v>11.992</v>
      </c>
      <c r="HR66">
        <v>4.9605</v>
      </c>
      <c r="HS66">
        <v>3.27425</v>
      </c>
      <c r="HT66">
        <v>9999</v>
      </c>
      <c r="HU66">
        <v>9999</v>
      </c>
      <c r="HV66">
        <v>9999</v>
      </c>
      <c r="HW66">
        <v>154.8</v>
      </c>
      <c r="HX66">
        <v>1.86386</v>
      </c>
      <c r="HY66">
        <v>1.86005</v>
      </c>
      <c r="HZ66">
        <v>1.85838</v>
      </c>
      <c r="IA66">
        <v>1.85974</v>
      </c>
      <c r="IB66">
        <v>1.85974</v>
      </c>
      <c r="IC66">
        <v>1.85834</v>
      </c>
      <c r="ID66">
        <v>1.85745</v>
      </c>
      <c r="IE66">
        <v>1.85226</v>
      </c>
      <c r="IF66">
        <v>0</v>
      </c>
      <c r="IG66">
        <v>0</v>
      </c>
      <c r="IH66">
        <v>0</v>
      </c>
      <c r="II66">
        <v>0</v>
      </c>
      <c r="IJ66" t="s">
        <v>433</v>
      </c>
      <c r="IK66" t="s">
        <v>434</v>
      </c>
      <c r="IL66" t="s">
        <v>435</v>
      </c>
      <c r="IM66" t="s">
        <v>435</v>
      </c>
      <c r="IN66" t="s">
        <v>435</v>
      </c>
      <c r="IO66" t="s">
        <v>435</v>
      </c>
      <c r="IP66">
        <v>0</v>
      </c>
      <c r="IQ66">
        <v>100</v>
      </c>
      <c r="IR66">
        <v>100</v>
      </c>
      <c r="IS66">
        <v>-31.871</v>
      </c>
      <c r="IT66">
        <v>-3.9913</v>
      </c>
      <c r="IU66">
        <v>-16.20539750299507</v>
      </c>
      <c r="IV66">
        <v>-0.02477319321892663</v>
      </c>
      <c r="IW66">
        <v>7.220195862635366E-06</v>
      </c>
      <c r="IX66">
        <v>-1.200035831751892E-09</v>
      </c>
      <c r="IY66">
        <v>-1.687842308663072</v>
      </c>
      <c r="IZ66">
        <v>-0.1467083373758089</v>
      </c>
      <c r="JA66">
        <v>0.003522864546959643</v>
      </c>
      <c r="JB66">
        <v>-3.696506598922489E-05</v>
      </c>
      <c r="JC66">
        <v>4</v>
      </c>
      <c r="JD66">
        <v>1987</v>
      </c>
      <c r="JE66">
        <v>1</v>
      </c>
      <c r="JF66">
        <v>38</v>
      </c>
      <c r="JG66">
        <v>32.8</v>
      </c>
      <c r="JH66">
        <v>32.8</v>
      </c>
      <c r="JI66">
        <v>2.00684</v>
      </c>
      <c r="JJ66">
        <v>2.66968</v>
      </c>
      <c r="JK66">
        <v>1.49658</v>
      </c>
      <c r="JL66">
        <v>2.39258</v>
      </c>
      <c r="JM66">
        <v>1.54907</v>
      </c>
      <c r="JN66">
        <v>2.45117</v>
      </c>
      <c r="JO66">
        <v>41.7699</v>
      </c>
      <c r="JP66">
        <v>15.6118</v>
      </c>
      <c r="JQ66">
        <v>18</v>
      </c>
      <c r="JR66">
        <v>505.106</v>
      </c>
      <c r="JS66">
        <v>399.974</v>
      </c>
      <c r="JT66">
        <v>25.4338</v>
      </c>
      <c r="JU66">
        <v>43.7315</v>
      </c>
      <c r="JV66">
        <v>30.0002</v>
      </c>
      <c r="JW66">
        <v>43.302</v>
      </c>
      <c r="JX66">
        <v>43.0974</v>
      </c>
      <c r="JY66">
        <v>40.3013</v>
      </c>
      <c r="JZ66">
        <v>3.2239</v>
      </c>
      <c r="KA66">
        <v>44.1874</v>
      </c>
      <c r="KB66">
        <v>20.7632</v>
      </c>
      <c r="KC66">
        <v>807.639</v>
      </c>
      <c r="KD66">
        <v>27.6184</v>
      </c>
      <c r="KE66">
        <v>98.5211</v>
      </c>
      <c r="KF66">
        <v>92.01609999999999</v>
      </c>
    </row>
    <row r="67" spans="1:292">
      <c r="A67">
        <v>49</v>
      </c>
      <c r="B67">
        <v>1694358841</v>
      </c>
      <c r="C67">
        <v>332</v>
      </c>
      <c r="D67" t="s">
        <v>532</v>
      </c>
      <c r="E67" t="s">
        <v>533</v>
      </c>
      <c r="F67">
        <v>5</v>
      </c>
      <c r="G67" t="s">
        <v>428</v>
      </c>
      <c r="H67">
        <v>1694358833.214286</v>
      </c>
      <c r="I67">
        <f>(J67)/1000</f>
        <v>0</v>
      </c>
      <c r="J67">
        <f>IF(DO67, AM67, AG67)</f>
        <v>0</v>
      </c>
      <c r="K67">
        <f>IF(DO67, AH67, AF67)</f>
        <v>0</v>
      </c>
      <c r="L67">
        <f>DQ67 - IF(AT67&gt;1, K67*DK67*100.0/(AV67*EE67), 0)</f>
        <v>0</v>
      </c>
      <c r="M67">
        <f>((S67-I67/2)*L67-K67)/(S67+I67/2)</f>
        <v>0</v>
      </c>
      <c r="N67">
        <f>M67*(DX67+DY67)/1000.0</f>
        <v>0</v>
      </c>
      <c r="O67">
        <f>(DQ67 - IF(AT67&gt;1, K67*DK67*100.0/(AV67*EE67), 0))*(DX67+DY67)/1000.0</f>
        <v>0</v>
      </c>
      <c r="P67">
        <f>2.0/((1/R67-1/Q67)+SIGN(R67)*SQRT((1/R67-1/Q67)*(1/R67-1/Q67) + 4*DL67/((DL67+1)*(DL67+1))*(2*1/R67*1/Q67-1/Q67*1/Q67)))</f>
        <v>0</v>
      </c>
      <c r="Q67">
        <f>IF(LEFT(DM67,1)&lt;&gt;"0",IF(LEFT(DM67,1)="1",3.0,DN67),$D$5+$E$5*(EE67*DX67/($K$5*1000))+$F$5*(EE67*DX67/($K$5*1000))*MAX(MIN(DK67,$J$5),$I$5)*MAX(MIN(DK67,$J$5),$I$5)+$G$5*MAX(MIN(DK67,$J$5),$I$5)*(EE67*DX67/($K$5*1000))+$H$5*(EE67*DX67/($K$5*1000))*(EE67*DX67/($K$5*1000)))</f>
        <v>0</v>
      </c>
      <c r="R67">
        <f>I67*(1000-(1000*0.61365*exp(17.502*V67/(240.97+V67))/(DX67+DY67)+DS67)/2)/(1000*0.61365*exp(17.502*V67/(240.97+V67))/(DX67+DY67)-DS67)</f>
        <v>0</v>
      </c>
      <c r="S67">
        <f>1/((DL67+1)/(P67/1.6)+1/(Q67/1.37)) + DL67/((DL67+1)/(P67/1.6) + DL67/(Q67/1.37))</f>
        <v>0</v>
      </c>
      <c r="T67">
        <f>(DG67*DJ67)</f>
        <v>0</v>
      </c>
      <c r="U67">
        <f>(DZ67+(T67+2*0.95*5.67E-8*(((DZ67+$B$9)+273)^4-(DZ67+273)^4)-44100*I67)/(1.84*29.3*Q67+8*0.95*5.67E-8*(DZ67+273)^3))</f>
        <v>0</v>
      </c>
      <c r="V67">
        <f>($C$9*EA67+$D$9*EB67+$E$9*U67)</f>
        <v>0</v>
      </c>
      <c r="W67">
        <f>0.61365*exp(17.502*V67/(240.97+V67))</f>
        <v>0</v>
      </c>
      <c r="X67">
        <f>(Y67/Z67*100)</f>
        <v>0</v>
      </c>
      <c r="Y67">
        <f>DS67*(DX67+DY67)/1000</f>
        <v>0</v>
      </c>
      <c r="Z67">
        <f>0.61365*exp(17.502*DZ67/(240.97+DZ67))</f>
        <v>0</v>
      </c>
      <c r="AA67">
        <f>(W67-DS67*(DX67+DY67)/1000)</f>
        <v>0</v>
      </c>
      <c r="AB67">
        <f>(-I67*44100)</f>
        <v>0</v>
      </c>
      <c r="AC67">
        <f>2*29.3*Q67*0.92*(DZ67-V67)</f>
        <v>0</v>
      </c>
      <c r="AD67">
        <f>2*0.95*5.67E-8*(((DZ67+$B$9)+273)^4-(V67+273)^4)</f>
        <v>0</v>
      </c>
      <c r="AE67">
        <f>T67+AD67+AB67+AC67</f>
        <v>0</v>
      </c>
      <c r="AF67">
        <f>DW67*AT67*(DR67-DQ67*(1000-AT67*DT67)/(1000-AT67*DS67))/(100*DK67)</f>
        <v>0</v>
      </c>
      <c r="AG67">
        <f>1000*DW67*AT67*(DS67-DT67)/(100*DK67*(1000-AT67*DS67))</f>
        <v>0</v>
      </c>
      <c r="AH67">
        <f>(AI67 - AJ67 - DX67*1E3/(8.314*(DZ67+273.15)) * AL67/DW67 * AK67) * DW67/(100*DK67) * (1000 - DT67)/1000</f>
        <v>0</v>
      </c>
      <c r="AI67">
        <v>814.8519299181446</v>
      </c>
      <c r="AJ67">
        <v>796.1005454545453</v>
      </c>
      <c r="AK67">
        <v>3.415033509986952</v>
      </c>
      <c r="AL67">
        <v>65.94015128555453</v>
      </c>
      <c r="AM67">
        <f>(AO67 - AN67 + DX67*1E3/(8.314*(DZ67+273.15)) * AQ67/DW67 * AP67) * DW67/(100*DK67) * 1000/(1000 - AO67)</f>
        <v>0</v>
      </c>
      <c r="AN67">
        <v>27.43289614754767</v>
      </c>
      <c r="AO67">
        <v>28.10747636363637</v>
      </c>
      <c r="AP67">
        <v>-0.009307316745182006</v>
      </c>
      <c r="AQ67">
        <v>102.8695289206826</v>
      </c>
      <c r="AR67">
        <v>0</v>
      </c>
      <c r="AS67">
        <v>0</v>
      </c>
      <c r="AT67">
        <f>IF(AR67*$H$15&gt;=AV67,1.0,(AV67/(AV67-AR67*$H$15)))</f>
        <v>0</v>
      </c>
      <c r="AU67">
        <f>(AT67-1)*100</f>
        <v>0</v>
      </c>
      <c r="AV67">
        <f>MAX(0,($B$15+$C$15*EE67)/(1+$D$15*EE67)*DX67/(DZ67+273)*$E$15)</f>
        <v>0</v>
      </c>
      <c r="AW67" t="s">
        <v>429</v>
      </c>
      <c r="AX67" t="s">
        <v>429</v>
      </c>
      <c r="AY67">
        <v>0</v>
      </c>
      <c r="AZ67">
        <v>0</v>
      </c>
      <c r="BA67">
        <f>1-AY67/AZ67</f>
        <v>0</v>
      </c>
      <c r="BB67">
        <v>0</v>
      </c>
      <c r="BC67" t="s">
        <v>429</v>
      </c>
      <c r="BD67" t="s">
        <v>429</v>
      </c>
      <c r="BE67">
        <v>0</v>
      </c>
      <c r="BF67">
        <v>0</v>
      </c>
      <c r="BG67">
        <f>1-BE67/BF67</f>
        <v>0</v>
      </c>
      <c r="BH67">
        <v>0.5</v>
      </c>
      <c r="BI67">
        <f>DH67</f>
        <v>0</v>
      </c>
      <c r="BJ67">
        <f>K67</f>
        <v>0</v>
      </c>
      <c r="BK67">
        <f>BG67*BH67*BI67</f>
        <v>0</v>
      </c>
      <c r="BL67">
        <f>(BJ67-BB67)/BI67</f>
        <v>0</v>
      </c>
      <c r="BM67">
        <f>(AZ67-BF67)/BF67</f>
        <v>0</v>
      </c>
      <c r="BN67">
        <f>AY67/(BA67+AY67/BF67)</f>
        <v>0</v>
      </c>
      <c r="BO67" t="s">
        <v>429</v>
      </c>
      <c r="BP67">
        <v>0</v>
      </c>
      <c r="BQ67">
        <f>IF(BP67&lt;&gt;0, BP67, BN67)</f>
        <v>0</v>
      </c>
      <c r="BR67">
        <f>1-BQ67/BF67</f>
        <v>0</v>
      </c>
      <c r="BS67">
        <f>(BF67-BE67)/(BF67-BQ67)</f>
        <v>0</v>
      </c>
      <c r="BT67">
        <f>(AZ67-BF67)/(AZ67-BQ67)</f>
        <v>0</v>
      </c>
      <c r="BU67">
        <f>(BF67-BE67)/(BF67-AY67)</f>
        <v>0</v>
      </c>
      <c r="BV67">
        <f>(AZ67-BF67)/(AZ67-AY67)</f>
        <v>0</v>
      </c>
      <c r="BW67">
        <f>(BS67*BQ67/BE67)</f>
        <v>0</v>
      </c>
      <c r="BX67">
        <f>(1-BW67)</f>
        <v>0</v>
      </c>
      <c r="DG67">
        <f>$B$13*EF67+$C$13*EG67+$F$13*ER67*(1-EU67)</f>
        <v>0</v>
      </c>
      <c r="DH67">
        <f>DG67*DI67</f>
        <v>0</v>
      </c>
      <c r="DI67">
        <f>($B$13*$D$11+$C$13*$D$11+$F$13*((FE67+EW67)/MAX(FE67+EW67+FF67, 0.1)*$I$11+FF67/MAX(FE67+EW67+FF67, 0.1)*$J$11))/($B$13+$C$13+$F$13)</f>
        <v>0</v>
      </c>
      <c r="DJ67">
        <f>($B$13*$K$11+$C$13*$K$11+$F$13*((FE67+EW67)/MAX(FE67+EW67+FF67, 0.1)*$P$11+FF67/MAX(FE67+EW67+FF67, 0.1)*$Q$11))/($B$13+$C$13+$F$13)</f>
        <v>0</v>
      </c>
      <c r="DK67">
        <v>1.1</v>
      </c>
      <c r="DL67">
        <v>0.5</v>
      </c>
      <c r="DM67" t="s">
        <v>430</v>
      </c>
      <c r="DN67">
        <v>2</v>
      </c>
      <c r="DO67" t="b">
        <v>1</v>
      </c>
      <c r="DP67">
        <v>1694358833.214286</v>
      </c>
      <c r="DQ67">
        <v>749.353</v>
      </c>
      <c r="DR67">
        <v>775.7827142857143</v>
      </c>
      <c r="DS67">
        <v>28.16089642857143</v>
      </c>
      <c r="DT67">
        <v>27.49328928571429</v>
      </c>
      <c r="DU67">
        <v>781.074</v>
      </c>
      <c r="DV67">
        <v>32.15257142857143</v>
      </c>
      <c r="DW67">
        <v>500.0289642857143</v>
      </c>
      <c r="DX67">
        <v>84.56978928571432</v>
      </c>
      <c r="DY67">
        <v>0.1000127107142857</v>
      </c>
      <c r="DZ67">
        <v>31.923975</v>
      </c>
      <c r="EA67">
        <v>33.24641071428571</v>
      </c>
      <c r="EB67">
        <v>999.9000000000002</v>
      </c>
      <c r="EC67">
        <v>0</v>
      </c>
      <c r="ED67">
        <v>0</v>
      </c>
      <c r="EE67">
        <v>9996.50142857143</v>
      </c>
      <c r="EF67">
        <v>0</v>
      </c>
      <c r="EG67">
        <v>1176.486428571429</v>
      </c>
      <c r="EH67">
        <v>-26.42955714285714</v>
      </c>
      <c r="EI67">
        <v>771.0666428571428</v>
      </c>
      <c r="EJ67">
        <v>797.7135357142859</v>
      </c>
      <c r="EK67">
        <v>0.6676121785714285</v>
      </c>
      <c r="EL67">
        <v>775.7827142857143</v>
      </c>
      <c r="EM67">
        <v>27.49328928571429</v>
      </c>
      <c r="EN67">
        <v>2.381561071428572</v>
      </c>
      <c r="EO67">
        <v>2.325101071428571</v>
      </c>
      <c r="EP67">
        <v>20.23892857142857</v>
      </c>
      <c r="EQ67">
        <v>19.85133571428572</v>
      </c>
      <c r="ER67">
        <v>2000.018571428572</v>
      </c>
      <c r="ES67">
        <v>0.9799937142857141</v>
      </c>
      <c r="ET67">
        <v>0.02000667499999999</v>
      </c>
      <c r="EU67">
        <v>0</v>
      </c>
      <c r="EV67">
        <v>37.28095714285714</v>
      </c>
      <c r="EW67">
        <v>5.00078</v>
      </c>
      <c r="EX67">
        <v>2896.747857142857</v>
      </c>
      <c r="EY67">
        <v>16379.76071428572</v>
      </c>
      <c r="EZ67">
        <v>50.97971428571428</v>
      </c>
      <c r="FA67">
        <v>51.94824999999998</v>
      </c>
      <c r="FB67">
        <v>51.30782142857142</v>
      </c>
      <c r="FC67">
        <v>51.23624999999998</v>
      </c>
      <c r="FD67">
        <v>51.30553571428571</v>
      </c>
      <c r="FE67">
        <v>1955.108571428571</v>
      </c>
      <c r="FF67">
        <v>39.91</v>
      </c>
      <c r="FG67">
        <v>0</v>
      </c>
      <c r="FH67">
        <v>1694358840.8</v>
      </c>
      <c r="FI67">
        <v>0</v>
      </c>
      <c r="FJ67">
        <v>37.27806538461538</v>
      </c>
      <c r="FK67">
        <v>-0.1425401604251921</v>
      </c>
      <c r="FL67">
        <v>28.89059849196848</v>
      </c>
      <c r="FM67">
        <v>2895.216538461538</v>
      </c>
      <c r="FN67">
        <v>15</v>
      </c>
      <c r="FO67">
        <v>1694356869.6</v>
      </c>
      <c r="FP67" t="s">
        <v>431</v>
      </c>
      <c r="FQ67">
        <v>1694356869.6</v>
      </c>
      <c r="FR67">
        <v>1694356865.6</v>
      </c>
      <c r="FS67">
        <v>1</v>
      </c>
      <c r="FT67">
        <v>-0.3</v>
      </c>
      <c r="FU67">
        <v>-0.068</v>
      </c>
      <c r="FV67">
        <v>-25.922</v>
      </c>
      <c r="FW67">
        <v>-3.813</v>
      </c>
      <c r="FX67">
        <v>420</v>
      </c>
      <c r="FY67">
        <v>23</v>
      </c>
      <c r="FZ67">
        <v>0.43</v>
      </c>
      <c r="GA67">
        <v>0.2</v>
      </c>
      <c r="GB67">
        <v>-26.36482682926829</v>
      </c>
      <c r="GC67">
        <v>-0.7171965156795065</v>
      </c>
      <c r="GD67">
        <v>0.1133484612618727</v>
      </c>
      <c r="GE67">
        <v>0</v>
      </c>
      <c r="GF67">
        <v>0.6588318780487805</v>
      </c>
      <c r="GG67">
        <v>0.1987843066202105</v>
      </c>
      <c r="GH67">
        <v>0.02520401104566504</v>
      </c>
      <c r="GI67">
        <v>1</v>
      </c>
      <c r="GJ67">
        <v>1</v>
      </c>
      <c r="GK67">
        <v>2</v>
      </c>
      <c r="GL67" t="s">
        <v>432</v>
      </c>
      <c r="GM67">
        <v>3.10646</v>
      </c>
      <c r="GN67">
        <v>2.75813</v>
      </c>
      <c r="GO67">
        <v>0.127213</v>
      </c>
      <c r="GP67">
        <v>0.126643</v>
      </c>
      <c r="GQ67">
        <v>0.120819</v>
      </c>
      <c r="GR67">
        <v>0.108817</v>
      </c>
      <c r="GS67">
        <v>21978.7</v>
      </c>
      <c r="GT67">
        <v>20710.7</v>
      </c>
      <c r="GU67">
        <v>25766.6</v>
      </c>
      <c r="GV67">
        <v>24087.8</v>
      </c>
      <c r="GW67">
        <v>36437.1</v>
      </c>
      <c r="GX67">
        <v>31469.7</v>
      </c>
      <c r="GY67">
        <v>45098.3</v>
      </c>
      <c r="GZ67">
        <v>38184.3</v>
      </c>
      <c r="HA67">
        <v>1.7488</v>
      </c>
      <c r="HB67">
        <v>1.5711</v>
      </c>
      <c r="HC67">
        <v>-0.0995547</v>
      </c>
      <c r="HD67">
        <v>0</v>
      </c>
      <c r="HE67">
        <v>34.8442</v>
      </c>
      <c r="HF67">
        <v>999.9</v>
      </c>
      <c r="HG67">
        <v>41.8</v>
      </c>
      <c r="HH67">
        <v>38.6</v>
      </c>
      <c r="HI67">
        <v>33.989</v>
      </c>
      <c r="HJ67">
        <v>60.9067</v>
      </c>
      <c r="HK67">
        <v>24.6474</v>
      </c>
      <c r="HL67">
        <v>1</v>
      </c>
      <c r="HM67">
        <v>1.47499</v>
      </c>
      <c r="HN67">
        <v>9.28105</v>
      </c>
      <c r="HO67">
        <v>20.0585</v>
      </c>
      <c r="HP67">
        <v>5.20606</v>
      </c>
      <c r="HQ67">
        <v>11.992</v>
      </c>
      <c r="HR67">
        <v>4.9603</v>
      </c>
      <c r="HS67">
        <v>3.2743</v>
      </c>
      <c r="HT67">
        <v>9999</v>
      </c>
      <c r="HU67">
        <v>9999</v>
      </c>
      <c r="HV67">
        <v>9999</v>
      </c>
      <c r="HW67">
        <v>154.8</v>
      </c>
      <c r="HX67">
        <v>1.86386</v>
      </c>
      <c r="HY67">
        <v>1.86005</v>
      </c>
      <c r="HZ67">
        <v>1.85838</v>
      </c>
      <c r="IA67">
        <v>1.85974</v>
      </c>
      <c r="IB67">
        <v>1.85974</v>
      </c>
      <c r="IC67">
        <v>1.85834</v>
      </c>
      <c r="ID67">
        <v>1.85745</v>
      </c>
      <c r="IE67">
        <v>1.85227</v>
      </c>
      <c r="IF67">
        <v>0</v>
      </c>
      <c r="IG67">
        <v>0</v>
      </c>
      <c r="IH67">
        <v>0</v>
      </c>
      <c r="II67">
        <v>0</v>
      </c>
      <c r="IJ67" t="s">
        <v>433</v>
      </c>
      <c r="IK67" t="s">
        <v>434</v>
      </c>
      <c r="IL67" t="s">
        <v>435</v>
      </c>
      <c r="IM67" t="s">
        <v>435</v>
      </c>
      <c r="IN67" t="s">
        <v>435</v>
      </c>
      <c r="IO67" t="s">
        <v>435</v>
      </c>
      <c r="IP67">
        <v>0</v>
      </c>
      <c r="IQ67">
        <v>100</v>
      </c>
      <c r="IR67">
        <v>100</v>
      </c>
      <c r="IS67">
        <v>-32.134</v>
      </c>
      <c r="IT67">
        <v>-3.9896</v>
      </c>
      <c r="IU67">
        <v>-16.20539750299507</v>
      </c>
      <c r="IV67">
        <v>-0.02477319321892663</v>
      </c>
      <c r="IW67">
        <v>7.220195862635366E-06</v>
      </c>
      <c r="IX67">
        <v>-1.200035831751892E-09</v>
      </c>
      <c r="IY67">
        <v>-1.687842308663072</v>
      </c>
      <c r="IZ67">
        <v>-0.1467083373758089</v>
      </c>
      <c r="JA67">
        <v>0.003522864546959643</v>
      </c>
      <c r="JB67">
        <v>-3.696506598922489E-05</v>
      </c>
      <c r="JC67">
        <v>4</v>
      </c>
      <c r="JD67">
        <v>1987</v>
      </c>
      <c r="JE67">
        <v>1</v>
      </c>
      <c r="JF67">
        <v>38</v>
      </c>
      <c r="JG67">
        <v>32.9</v>
      </c>
      <c r="JH67">
        <v>32.9</v>
      </c>
      <c r="JI67">
        <v>2.03857</v>
      </c>
      <c r="JJ67">
        <v>2.66357</v>
      </c>
      <c r="JK67">
        <v>1.49658</v>
      </c>
      <c r="JL67">
        <v>2.39258</v>
      </c>
      <c r="JM67">
        <v>1.54907</v>
      </c>
      <c r="JN67">
        <v>2.47192</v>
      </c>
      <c r="JO67">
        <v>41.7699</v>
      </c>
      <c r="JP67">
        <v>15.6118</v>
      </c>
      <c r="JQ67">
        <v>18</v>
      </c>
      <c r="JR67">
        <v>505.157</v>
      </c>
      <c r="JS67">
        <v>399.945</v>
      </c>
      <c r="JT67">
        <v>25.4296</v>
      </c>
      <c r="JU67">
        <v>43.7315</v>
      </c>
      <c r="JV67">
        <v>30</v>
      </c>
      <c r="JW67">
        <v>43.3047</v>
      </c>
      <c r="JX67">
        <v>43.1007</v>
      </c>
      <c r="JY67">
        <v>40.9256</v>
      </c>
      <c r="JZ67">
        <v>2.63227</v>
      </c>
      <c r="KA67">
        <v>44.1874</v>
      </c>
      <c r="KB67">
        <v>20.7598</v>
      </c>
      <c r="KC67">
        <v>820.998</v>
      </c>
      <c r="KD67">
        <v>27.6184</v>
      </c>
      <c r="KE67">
        <v>98.521</v>
      </c>
      <c r="KF67">
        <v>92.01649999999999</v>
      </c>
    </row>
    <row r="68" spans="1:292">
      <c r="A68">
        <v>50</v>
      </c>
      <c r="B68">
        <v>1694358846</v>
      </c>
      <c r="C68">
        <v>337</v>
      </c>
      <c r="D68" t="s">
        <v>534</v>
      </c>
      <c r="E68" t="s">
        <v>535</v>
      </c>
      <c r="F68">
        <v>5</v>
      </c>
      <c r="G68" t="s">
        <v>428</v>
      </c>
      <c r="H68">
        <v>1694358838.5</v>
      </c>
      <c r="I68">
        <f>(J68)/1000</f>
        <v>0</v>
      </c>
      <c r="J68">
        <f>IF(DO68, AM68, AG68)</f>
        <v>0</v>
      </c>
      <c r="K68">
        <f>IF(DO68, AH68, AF68)</f>
        <v>0</v>
      </c>
      <c r="L68">
        <f>DQ68 - IF(AT68&gt;1, K68*DK68*100.0/(AV68*EE68), 0)</f>
        <v>0</v>
      </c>
      <c r="M68">
        <f>((S68-I68/2)*L68-K68)/(S68+I68/2)</f>
        <v>0</v>
      </c>
      <c r="N68">
        <f>M68*(DX68+DY68)/1000.0</f>
        <v>0</v>
      </c>
      <c r="O68">
        <f>(DQ68 - IF(AT68&gt;1, K68*DK68*100.0/(AV68*EE68), 0))*(DX68+DY68)/1000.0</f>
        <v>0</v>
      </c>
      <c r="P68">
        <f>2.0/((1/R68-1/Q68)+SIGN(R68)*SQRT((1/R68-1/Q68)*(1/R68-1/Q68) + 4*DL68/((DL68+1)*(DL68+1))*(2*1/R68*1/Q68-1/Q68*1/Q68)))</f>
        <v>0</v>
      </c>
      <c r="Q68">
        <f>IF(LEFT(DM68,1)&lt;&gt;"0",IF(LEFT(DM68,1)="1",3.0,DN68),$D$5+$E$5*(EE68*DX68/($K$5*1000))+$F$5*(EE68*DX68/($K$5*1000))*MAX(MIN(DK68,$J$5),$I$5)*MAX(MIN(DK68,$J$5),$I$5)+$G$5*MAX(MIN(DK68,$J$5),$I$5)*(EE68*DX68/($K$5*1000))+$H$5*(EE68*DX68/($K$5*1000))*(EE68*DX68/($K$5*1000)))</f>
        <v>0</v>
      </c>
      <c r="R68">
        <f>I68*(1000-(1000*0.61365*exp(17.502*V68/(240.97+V68))/(DX68+DY68)+DS68)/2)/(1000*0.61365*exp(17.502*V68/(240.97+V68))/(DX68+DY68)-DS68)</f>
        <v>0</v>
      </c>
      <c r="S68">
        <f>1/((DL68+1)/(P68/1.6)+1/(Q68/1.37)) + DL68/((DL68+1)/(P68/1.6) + DL68/(Q68/1.37))</f>
        <v>0</v>
      </c>
      <c r="T68">
        <f>(DG68*DJ68)</f>
        <v>0</v>
      </c>
      <c r="U68">
        <f>(DZ68+(T68+2*0.95*5.67E-8*(((DZ68+$B$9)+273)^4-(DZ68+273)^4)-44100*I68)/(1.84*29.3*Q68+8*0.95*5.67E-8*(DZ68+273)^3))</f>
        <v>0</v>
      </c>
      <c r="V68">
        <f>($C$9*EA68+$D$9*EB68+$E$9*U68)</f>
        <v>0</v>
      </c>
      <c r="W68">
        <f>0.61365*exp(17.502*V68/(240.97+V68))</f>
        <v>0</v>
      </c>
      <c r="X68">
        <f>(Y68/Z68*100)</f>
        <v>0</v>
      </c>
      <c r="Y68">
        <f>DS68*(DX68+DY68)/1000</f>
        <v>0</v>
      </c>
      <c r="Z68">
        <f>0.61365*exp(17.502*DZ68/(240.97+DZ68))</f>
        <v>0</v>
      </c>
      <c r="AA68">
        <f>(W68-DS68*(DX68+DY68)/1000)</f>
        <v>0</v>
      </c>
      <c r="AB68">
        <f>(-I68*44100)</f>
        <v>0</v>
      </c>
      <c r="AC68">
        <f>2*29.3*Q68*0.92*(DZ68-V68)</f>
        <v>0</v>
      </c>
      <c r="AD68">
        <f>2*0.95*5.67E-8*(((DZ68+$B$9)+273)^4-(V68+273)^4)</f>
        <v>0</v>
      </c>
      <c r="AE68">
        <f>T68+AD68+AB68+AC68</f>
        <v>0</v>
      </c>
      <c r="AF68">
        <f>DW68*AT68*(DR68-DQ68*(1000-AT68*DT68)/(1000-AT68*DS68))/(100*DK68)</f>
        <v>0</v>
      </c>
      <c r="AG68">
        <f>1000*DW68*AT68*(DS68-DT68)/(100*DK68*(1000-AT68*DS68))</f>
        <v>0</v>
      </c>
      <c r="AH68">
        <f>(AI68 - AJ68 - DX68*1E3/(8.314*(DZ68+273.15)) * AL68/DW68 * AK68) * DW68/(100*DK68) * (1000 - DT68)/1000</f>
        <v>0</v>
      </c>
      <c r="AI68">
        <v>831.814221690463</v>
      </c>
      <c r="AJ68">
        <v>813.3048727272731</v>
      </c>
      <c r="AK68">
        <v>3.439941008052164</v>
      </c>
      <c r="AL68">
        <v>65.94015128555453</v>
      </c>
      <c r="AM68">
        <f>(AO68 - AN68 + DX68*1E3/(8.314*(DZ68+273.15)) * AQ68/DW68 * AP68) * DW68/(100*DK68) * 1000/(1000 - AO68)</f>
        <v>0</v>
      </c>
      <c r="AN68">
        <v>27.41144096243922</v>
      </c>
      <c r="AO68">
        <v>28.06774363636362</v>
      </c>
      <c r="AP68">
        <v>-0.008412431407033349</v>
      </c>
      <c r="AQ68">
        <v>102.8695289206826</v>
      </c>
      <c r="AR68">
        <v>0</v>
      </c>
      <c r="AS68">
        <v>0</v>
      </c>
      <c r="AT68">
        <f>IF(AR68*$H$15&gt;=AV68,1.0,(AV68/(AV68-AR68*$H$15)))</f>
        <v>0</v>
      </c>
      <c r="AU68">
        <f>(AT68-1)*100</f>
        <v>0</v>
      </c>
      <c r="AV68">
        <f>MAX(0,($B$15+$C$15*EE68)/(1+$D$15*EE68)*DX68/(DZ68+273)*$E$15)</f>
        <v>0</v>
      </c>
      <c r="AW68" t="s">
        <v>429</v>
      </c>
      <c r="AX68" t="s">
        <v>429</v>
      </c>
      <c r="AY68">
        <v>0</v>
      </c>
      <c r="AZ68">
        <v>0</v>
      </c>
      <c r="BA68">
        <f>1-AY68/AZ68</f>
        <v>0</v>
      </c>
      <c r="BB68">
        <v>0</v>
      </c>
      <c r="BC68" t="s">
        <v>429</v>
      </c>
      <c r="BD68" t="s">
        <v>429</v>
      </c>
      <c r="BE68">
        <v>0</v>
      </c>
      <c r="BF68">
        <v>0</v>
      </c>
      <c r="BG68">
        <f>1-BE68/BF68</f>
        <v>0</v>
      </c>
      <c r="BH68">
        <v>0.5</v>
      </c>
      <c r="BI68">
        <f>DH68</f>
        <v>0</v>
      </c>
      <c r="BJ68">
        <f>K68</f>
        <v>0</v>
      </c>
      <c r="BK68">
        <f>BG68*BH68*BI68</f>
        <v>0</v>
      </c>
      <c r="BL68">
        <f>(BJ68-BB68)/BI68</f>
        <v>0</v>
      </c>
      <c r="BM68">
        <f>(AZ68-BF68)/BF68</f>
        <v>0</v>
      </c>
      <c r="BN68">
        <f>AY68/(BA68+AY68/BF68)</f>
        <v>0</v>
      </c>
      <c r="BO68" t="s">
        <v>429</v>
      </c>
      <c r="BP68">
        <v>0</v>
      </c>
      <c r="BQ68">
        <f>IF(BP68&lt;&gt;0, BP68, BN68)</f>
        <v>0</v>
      </c>
      <c r="BR68">
        <f>1-BQ68/BF68</f>
        <v>0</v>
      </c>
      <c r="BS68">
        <f>(BF68-BE68)/(BF68-BQ68)</f>
        <v>0</v>
      </c>
      <c r="BT68">
        <f>(AZ68-BF68)/(AZ68-BQ68)</f>
        <v>0</v>
      </c>
      <c r="BU68">
        <f>(BF68-BE68)/(BF68-AY68)</f>
        <v>0</v>
      </c>
      <c r="BV68">
        <f>(AZ68-BF68)/(AZ68-AY68)</f>
        <v>0</v>
      </c>
      <c r="BW68">
        <f>(BS68*BQ68/BE68)</f>
        <v>0</v>
      </c>
      <c r="BX68">
        <f>(1-BW68)</f>
        <v>0</v>
      </c>
      <c r="DG68">
        <f>$B$13*EF68+$C$13*EG68+$F$13*ER68*(1-EU68)</f>
        <v>0</v>
      </c>
      <c r="DH68">
        <f>DG68*DI68</f>
        <v>0</v>
      </c>
      <c r="DI68">
        <f>($B$13*$D$11+$C$13*$D$11+$F$13*((FE68+EW68)/MAX(FE68+EW68+FF68, 0.1)*$I$11+FF68/MAX(FE68+EW68+FF68, 0.1)*$J$11))/($B$13+$C$13+$F$13)</f>
        <v>0</v>
      </c>
      <c r="DJ68">
        <f>($B$13*$K$11+$C$13*$K$11+$F$13*((FE68+EW68)/MAX(FE68+EW68+FF68, 0.1)*$P$11+FF68/MAX(FE68+EW68+FF68, 0.1)*$Q$11))/($B$13+$C$13+$F$13)</f>
        <v>0</v>
      </c>
      <c r="DK68">
        <v>1.1</v>
      </c>
      <c r="DL68">
        <v>0.5</v>
      </c>
      <c r="DM68" t="s">
        <v>430</v>
      </c>
      <c r="DN68">
        <v>2</v>
      </c>
      <c r="DO68" t="b">
        <v>1</v>
      </c>
      <c r="DP68">
        <v>1694358838.5</v>
      </c>
      <c r="DQ68">
        <v>767.067888888889</v>
      </c>
      <c r="DR68">
        <v>793.3914074074074</v>
      </c>
      <c r="DS68">
        <v>28.12574444444444</v>
      </c>
      <c r="DT68">
        <v>27.44440740740741</v>
      </c>
      <c r="DU68">
        <v>799.0699259259259</v>
      </c>
      <c r="DV68">
        <v>32.11614814814814</v>
      </c>
      <c r="DW68">
        <v>500.0224814814815</v>
      </c>
      <c r="DX68">
        <v>84.56977407407406</v>
      </c>
      <c r="DY68">
        <v>0.100017737037037</v>
      </c>
      <c r="DZ68">
        <v>31.91328148148148</v>
      </c>
      <c r="EA68">
        <v>33.23633333333333</v>
      </c>
      <c r="EB68">
        <v>999.9000000000001</v>
      </c>
      <c r="EC68">
        <v>0</v>
      </c>
      <c r="ED68">
        <v>0</v>
      </c>
      <c r="EE68">
        <v>9990.469999999999</v>
      </c>
      <c r="EF68">
        <v>0</v>
      </c>
      <c r="EG68">
        <v>1158.547777777778</v>
      </c>
      <c r="EH68">
        <v>-26.32342592592592</v>
      </c>
      <c r="EI68">
        <v>789.2661481481481</v>
      </c>
      <c r="EJ68">
        <v>815.7792962962963</v>
      </c>
      <c r="EK68">
        <v>0.6813279629629631</v>
      </c>
      <c r="EL68">
        <v>793.3914074074074</v>
      </c>
      <c r="EM68">
        <v>27.44440740740741</v>
      </c>
      <c r="EN68">
        <v>2.378587777777778</v>
      </c>
      <c r="EO68">
        <v>2.320968148148149</v>
      </c>
      <c r="EP68">
        <v>20.21871111111111</v>
      </c>
      <c r="EQ68">
        <v>19.82264444444445</v>
      </c>
      <c r="ER68">
        <v>2000.017037037037</v>
      </c>
      <c r="ES68">
        <v>0.9799936666666665</v>
      </c>
      <c r="ET68">
        <v>0.02000672592592592</v>
      </c>
      <c r="EU68">
        <v>0</v>
      </c>
      <c r="EV68">
        <v>37.28495555555556</v>
      </c>
      <c r="EW68">
        <v>5.00078</v>
      </c>
      <c r="EX68">
        <v>2875.07925925926</v>
      </c>
      <c r="EY68">
        <v>16379.75185185185</v>
      </c>
      <c r="EZ68">
        <v>50.95585185185185</v>
      </c>
      <c r="FA68">
        <v>51.94166666666665</v>
      </c>
      <c r="FB68">
        <v>51.30762962962963</v>
      </c>
      <c r="FC68">
        <v>51.22422222222222</v>
      </c>
      <c r="FD68">
        <v>51.28907407407407</v>
      </c>
      <c r="FE68">
        <v>1955.107037037037</v>
      </c>
      <c r="FF68">
        <v>39.91</v>
      </c>
      <c r="FG68">
        <v>0</v>
      </c>
      <c r="FH68">
        <v>1694358845.6</v>
      </c>
      <c r="FI68">
        <v>0</v>
      </c>
      <c r="FJ68">
        <v>37.27521538461539</v>
      </c>
      <c r="FK68">
        <v>-0.7320068399927433</v>
      </c>
      <c r="FL68">
        <v>-337.9398285702017</v>
      </c>
      <c r="FM68">
        <v>2873.767692307693</v>
      </c>
      <c r="FN68">
        <v>15</v>
      </c>
      <c r="FO68">
        <v>1694356869.6</v>
      </c>
      <c r="FP68" t="s">
        <v>431</v>
      </c>
      <c r="FQ68">
        <v>1694356869.6</v>
      </c>
      <c r="FR68">
        <v>1694356865.6</v>
      </c>
      <c r="FS68">
        <v>1</v>
      </c>
      <c r="FT68">
        <v>-0.3</v>
      </c>
      <c r="FU68">
        <v>-0.068</v>
      </c>
      <c r="FV68">
        <v>-25.922</v>
      </c>
      <c r="FW68">
        <v>-3.813</v>
      </c>
      <c r="FX68">
        <v>420</v>
      </c>
      <c r="FY68">
        <v>23</v>
      </c>
      <c r="FZ68">
        <v>0.43</v>
      </c>
      <c r="GA68">
        <v>0.2</v>
      </c>
      <c r="GB68">
        <v>-26.38007</v>
      </c>
      <c r="GC68">
        <v>0.8147842401500988</v>
      </c>
      <c r="GD68">
        <v>0.1275913617765718</v>
      </c>
      <c r="GE68">
        <v>0</v>
      </c>
      <c r="GF68">
        <v>0.668986375</v>
      </c>
      <c r="GG68">
        <v>0.1850748180112562</v>
      </c>
      <c r="GH68">
        <v>0.02421455147807563</v>
      </c>
      <c r="GI68">
        <v>1</v>
      </c>
      <c r="GJ68">
        <v>1</v>
      </c>
      <c r="GK68">
        <v>2</v>
      </c>
      <c r="GL68" t="s">
        <v>432</v>
      </c>
      <c r="GM68">
        <v>3.10639</v>
      </c>
      <c r="GN68">
        <v>2.75777</v>
      </c>
      <c r="GO68">
        <v>0.129</v>
      </c>
      <c r="GP68">
        <v>0.128345</v>
      </c>
      <c r="GQ68">
        <v>0.12071</v>
      </c>
      <c r="GR68">
        <v>0.108753</v>
      </c>
      <c r="GS68">
        <v>21933.8</v>
      </c>
      <c r="GT68">
        <v>20670.3</v>
      </c>
      <c r="GU68">
        <v>25766.8</v>
      </c>
      <c r="GV68">
        <v>24087.8</v>
      </c>
      <c r="GW68">
        <v>36441.7</v>
      </c>
      <c r="GX68">
        <v>31472.1</v>
      </c>
      <c r="GY68">
        <v>45098.4</v>
      </c>
      <c r="GZ68">
        <v>38184.3</v>
      </c>
      <c r="HA68">
        <v>1.74888</v>
      </c>
      <c r="HB68">
        <v>1.57133</v>
      </c>
      <c r="HC68">
        <v>-0.0999123</v>
      </c>
      <c r="HD68">
        <v>0</v>
      </c>
      <c r="HE68">
        <v>34.8399</v>
      </c>
      <c r="HF68">
        <v>999.9</v>
      </c>
      <c r="HG68">
        <v>41.8</v>
      </c>
      <c r="HH68">
        <v>38.6</v>
      </c>
      <c r="HI68">
        <v>33.9879</v>
      </c>
      <c r="HJ68">
        <v>61.1867</v>
      </c>
      <c r="HK68">
        <v>24.6354</v>
      </c>
      <c r="HL68">
        <v>1</v>
      </c>
      <c r="HM68">
        <v>1.47469</v>
      </c>
      <c r="HN68">
        <v>9.28105</v>
      </c>
      <c r="HO68">
        <v>20.0581</v>
      </c>
      <c r="HP68">
        <v>5.20546</v>
      </c>
      <c r="HQ68">
        <v>11.992</v>
      </c>
      <c r="HR68">
        <v>4.9601</v>
      </c>
      <c r="HS68">
        <v>3.27425</v>
      </c>
      <c r="HT68">
        <v>9999</v>
      </c>
      <c r="HU68">
        <v>9999</v>
      </c>
      <c r="HV68">
        <v>9999</v>
      </c>
      <c r="HW68">
        <v>154.8</v>
      </c>
      <c r="HX68">
        <v>1.86386</v>
      </c>
      <c r="HY68">
        <v>1.86005</v>
      </c>
      <c r="HZ68">
        <v>1.85838</v>
      </c>
      <c r="IA68">
        <v>1.85974</v>
      </c>
      <c r="IB68">
        <v>1.85974</v>
      </c>
      <c r="IC68">
        <v>1.85834</v>
      </c>
      <c r="ID68">
        <v>1.85745</v>
      </c>
      <c r="IE68">
        <v>1.85226</v>
      </c>
      <c r="IF68">
        <v>0</v>
      </c>
      <c r="IG68">
        <v>0</v>
      </c>
      <c r="IH68">
        <v>0</v>
      </c>
      <c r="II68">
        <v>0</v>
      </c>
      <c r="IJ68" t="s">
        <v>433</v>
      </c>
      <c r="IK68" t="s">
        <v>434</v>
      </c>
      <c r="IL68" t="s">
        <v>435</v>
      </c>
      <c r="IM68" t="s">
        <v>435</v>
      </c>
      <c r="IN68" t="s">
        <v>435</v>
      </c>
      <c r="IO68" t="s">
        <v>435</v>
      </c>
      <c r="IP68">
        <v>0</v>
      </c>
      <c r="IQ68">
        <v>100</v>
      </c>
      <c r="IR68">
        <v>100</v>
      </c>
      <c r="IS68">
        <v>-32.396</v>
      </c>
      <c r="IT68">
        <v>-3.9882</v>
      </c>
      <c r="IU68">
        <v>-16.20539750299507</v>
      </c>
      <c r="IV68">
        <v>-0.02477319321892663</v>
      </c>
      <c r="IW68">
        <v>7.220195862635366E-06</v>
      </c>
      <c r="IX68">
        <v>-1.200035831751892E-09</v>
      </c>
      <c r="IY68">
        <v>-1.687842308663072</v>
      </c>
      <c r="IZ68">
        <v>-0.1467083373758089</v>
      </c>
      <c r="JA68">
        <v>0.003522864546959643</v>
      </c>
      <c r="JB68">
        <v>-3.696506598922489E-05</v>
      </c>
      <c r="JC68">
        <v>4</v>
      </c>
      <c r="JD68">
        <v>1987</v>
      </c>
      <c r="JE68">
        <v>1</v>
      </c>
      <c r="JF68">
        <v>38</v>
      </c>
      <c r="JG68">
        <v>32.9</v>
      </c>
      <c r="JH68">
        <v>33</v>
      </c>
      <c r="JI68">
        <v>2.07397</v>
      </c>
      <c r="JJ68">
        <v>2.66235</v>
      </c>
      <c r="JK68">
        <v>1.49658</v>
      </c>
      <c r="JL68">
        <v>2.39258</v>
      </c>
      <c r="JM68">
        <v>1.54907</v>
      </c>
      <c r="JN68">
        <v>2.47192</v>
      </c>
      <c r="JO68">
        <v>41.7699</v>
      </c>
      <c r="JP68">
        <v>15.603</v>
      </c>
      <c r="JQ68">
        <v>18</v>
      </c>
      <c r="JR68">
        <v>505.235</v>
      </c>
      <c r="JS68">
        <v>400.106</v>
      </c>
      <c r="JT68">
        <v>25.4266</v>
      </c>
      <c r="JU68">
        <v>43.7315</v>
      </c>
      <c r="JV68">
        <v>30.0001</v>
      </c>
      <c r="JW68">
        <v>43.3093</v>
      </c>
      <c r="JX68">
        <v>43.1052</v>
      </c>
      <c r="JY68">
        <v>41.6217</v>
      </c>
      <c r="JZ68">
        <v>1.9947</v>
      </c>
      <c r="KA68">
        <v>44.1874</v>
      </c>
      <c r="KB68">
        <v>20.7548</v>
      </c>
      <c r="KC68">
        <v>841.073</v>
      </c>
      <c r="KD68">
        <v>27.6454</v>
      </c>
      <c r="KE68">
        <v>98.52119999999999</v>
      </c>
      <c r="KF68">
        <v>92.01649999999999</v>
      </c>
    </row>
    <row r="69" spans="1:292">
      <c r="A69">
        <v>51</v>
      </c>
      <c r="B69">
        <v>1694358851</v>
      </c>
      <c r="C69">
        <v>342</v>
      </c>
      <c r="D69" t="s">
        <v>536</v>
      </c>
      <c r="E69" t="s">
        <v>537</v>
      </c>
      <c r="F69">
        <v>5</v>
      </c>
      <c r="G69" t="s">
        <v>428</v>
      </c>
      <c r="H69">
        <v>1694358843.214286</v>
      </c>
      <c r="I69">
        <f>(J69)/1000</f>
        <v>0</v>
      </c>
      <c r="J69">
        <f>IF(DO69, AM69, AG69)</f>
        <v>0</v>
      </c>
      <c r="K69">
        <f>IF(DO69, AH69, AF69)</f>
        <v>0</v>
      </c>
      <c r="L69">
        <f>DQ69 - IF(AT69&gt;1, K69*DK69*100.0/(AV69*EE69), 0)</f>
        <v>0</v>
      </c>
      <c r="M69">
        <f>((S69-I69/2)*L69-K69)/(S69+I69/2)</f>
        <v>0</v>
      </c>
      <c r="N69">
        <f>M69*(DX69+DY69)/1000.0</f>
        <v>0</v>
      </c>
      <c r="O69">
        <f>(DQ69 - IF(AT69&gt;1, K69*DK69*100.0/(AV69*EE69), 0))*(DX69+DY69)/1000.0</f>
        <v>0</v>
      </c>
      <c r="P69">
        <f>2.0/((1/R69-1/Q69)+SIGN(R69)*SQRT((1/R69-1/Q69)*(1/R69-1/Q69) + 4*DL69/((DL69+1)*(DL69+1))*(2*1/R69*1/Q69-1/Q69*1/Q69)))</f>
        <v>0</v>
      </c>
      <c r="Q69">
        <f>IF(LEFT(DM69,1)&lt;&gt;"0",IF(LEFT(DM69,1)="1",3.0,DN69),$D$5+$E$5*(EE69*DX69/($K$5*1000))+$F$5*(EE69*DX69/($K$5*1000))*MAX(MIN(DK69,$J$5),$I$5)*MAX(MIN(DK69,$J$5),$I$5)+$G$5*MAX(MIN(DK69,$J$5),$I$5)*(EE69*DX69/($K$5*1000))+$H$5*(EE69*DX69/($K$5*1000))*(EE69*DX69/($K$5*1000)))</f>
        <v>0</v>
      </c>
      <c r="R69">
        <f>I69*(1000-(1000*0.61365*exp(17.502*V69/(240.97+V69))/(DX69+DY69)+DS69)/2)/(1000*0.61365*exp(17.502*V69/(240.97+V69))/(DX69+DY69)-DS69)</f>
        <v>0</v>
      </c>
      <c r="S69">
        <f>1/((DL69+1)/(P69/1.6)+1/(Q69/1.37)) + DL69/((DL69+1)/(P69/1.6) + DL69/(Q69/1.37))</f>
        <v>0</v>
      </c>
      <c r="T69">
        <f>(DG69*DJ69)</f>
        <v>0</v>
      </c>
      <c r="U69">
        <f>(DZ69+(T69+2*0.95*5.67E-8*(((DZ69+$B$9)+273)^4-(DZ69+273)^4)-44100*I69)/(1.84*29.3*Q69+8*0.95*5.67E-8*(DZ69+273)^3))</f>
        <v>0</v>
      </c>
      <c r="V69">
        <f>($C$9*EA69+$D$9*EB69+$E$9*U69)</f>
        <v>0</v>
      </c>
      <c r="W69">
        <f>0.61365*exp(17.502*V69/(240.97+V69))</f>
        <v>0</v>
      </c>
      <c r="X69">
        <f>(Y69/Z69*100)</f>
        <v>0</v>
      </c>
      <c r="Y69">
        <f>DS69*(DX69+DY69)/1000</f>
        <v>0</v>
      </c>
      <c r="Z69">
        <f>0.61365*exp(17.502*DZ69/(240.97+DZ69))</f>
        <v>0</v>
      </c>
      <c r="AA69">
        <f>(W69-DS69*(DX69+DY69)/1000)</f>
        <v>0</v>
      </c>
      <c r="AB69">
        <f>(-I69*44100)</f>
        <v>0</v>
      </c>
      <c r="AC69">
        <f>2*29.3*Q69*0.92*(DZ69-V69)</f>
        <v>0</v>
      </c>
      <c r="AD69">
        <f>2*0.95*5.67E-8*(((DZ69+$B$9)+273)^4-(V69+273)^4)</f>
        <v>0</v>
      </c>
      <c r="AE69">
        <f>T69+AD69+AB69+AC69</f>
        <v>0</v>
      </c>
      <c r="AF69">
        <f>DW69*AT69*(DR69-DQ69*(1000-AT69*DT69)/(1000-AT69*DS69))/(100*DK69)</f>
        <v>0</v>
      </c>
      <c r="AG69">
        <f>1000*DW69*AT69*(DS69-DT69)/(100*DK69*(1000-AT69*DS69))</f>
        <v>0</v>
      </c>
      <c r="AH69">
        <f>(AI69 - AJ69 - DX69*1E3/(8.314*(DZ69+273.15)) * AL69/DW69 * AK69) * DW69/(100*DK69) * (1000 - DT69)/1000</f>
        <v>0</v>
      </c>
      <c r="AI69">
        <v>848.722267206824</v>
      </c>
      <c r="AJ69">
        <v>830.1117575757576</v>
      </c>
      <c r="AK69">
        <v>3.354198693579235</v>
      </c>
      <c r="AL69">
        <v>65.94015128555453</v>
      </c>
      <c r="AM69">
        <f>(AO69 - AN69 + DX69*1E3/(8.314*(DZ69+273.15)) * AQ69/DW69 * AP69) * DW69/(100*DK69) * 1000/(1000 - AO69)</f>
        <v>0</v>
      </c>
      <c r="AN69">
        <v>27.38999526045728</v>
      </c>
      <c r="AO69">
        <v>28.03342606060605</v>
      </c>
      <c r="AP69">
        <v>-0.007238141493921693</v>
      </c>
      <c r="AQ69">
        <v>102.8695289206826</v>
      </c>
      <c r="AR69">
        <v>0</v>
      </c>
      <c r="AS69">
        <v>0</v>
      </c>
      <c r="AT69">
        <f>IF(AR69*$H$15&gt;=AV69,1.0,(AV69/(AV69-AR69*$H$15)))</f>
        <v>0</v>
      </c>
      <c r="AU69">
        <f>(AT69-1)*100</f>
        <v>0</v>
      </c>
      <c r="AV69">
        <f>MAX(0,($B$15+$C$15*EE69)/(1+$D$15*EE69)*DX69/(DZ69+273)*$E$15)</f>
        <v>0</v>
      </c>
      <c r="AW69" t="s">
        <v>429</v>
      </c>
      <c r="AX69" t="s">
        <v>429</v>
      </c>
      <c r="AY69">
        <v>0</v>
      </c>
      <c r="AZ69">
        <v>0</v>
      </c>
      <c r="BA69">
        <f>1-AY69/AZ69</f>
        <v>0</v>
      </c>
      <c r="BB69">
        <v>0</v>
      </c>
      <c r="BC69" t="s">
        <v>429</v>
      </c>
      <c r="BD69" t="s">
        <v>429</v>
      </c>
      <c r="BE69">
        <v>0</v>
      </c>
      <c r="BF69">
        <v>0</v>
      </c>
      <c r="BG69">
        <f>1-BE69/BF69</f>
        <v>0</v>
      </c>
      <c r="BH69">
        <v>0.5</v>
      </c>
      <c r="BI69">
        <f>DH69</f>
        <v>0</v>
      </c>
      <c r="BJ69">
        <f>K69</f>
        <v>0</v>
      </c>
      <c r="BK69">
        <f>BG69*BH69*BI69</f>
        <v>0</v>
      </c>
      <c r="BL69">
        <f>(BJ69-BB69)/BI69</f>
        <v>0</v>
      </c>
      <c r="BM69">
        <f>(AZ69-BF69)/BF69</f>
        <v>0</v>
      </c>
      <c r="BN69">
        <f>AY69/(BA69+AY69/BF69)</f>
        <v>0</v>
      </c>
      <c r="BO69" t="s">
        <v>429</v>
      </c>
      <c r="BP69">
        <v>0</v>
      </c>
      <c r="BQ69">
        <f>IF(BP69&lt;&gt;0, BP69, BN69)</f>
        <v>0</v>
      </c>
      <c r="BR69">
        <f>1-BQ69/BF69</f>
        <v>0</v>
      </c>
      <c r="BS69">
        <f>(BF69-BE69)/(BF69-BQ69)</f>
        <v>0</v>
      </c>
      <c r="BT69">
        <f>(AZ69-BF69)/(AZ69-BQ69)</f>
        <v>0</v>
      </c>
      <c r="BU69">
        <f>(BF69-BE69)/(BF69-AY69)</f>
        <v>0</v>
      </c>
      <c r="BV69">
        <f>(AZ69-BF69)/(AZ69-AY69)</f>
        <v>0</v>
      </c>
      <c r="BW69">
        <f>(BS69*BQ69/BE69)</f>
        <v>0</v>
      </c>
      <c r="BX69">
        <f>(1-BW69)</f>
        <v>0</v>
      </c>
      <c r="DG69">
        <f>$B$13*EF69+$C$13*EG69+$F$13*ER69*(1-EU69)</f>
        <v>0</v>
      </c>
      <c r="DH69">
        <f>DG69*DI69</f>
        <v>0</v>
      </c>
      <c r="DI69">
        <f>($B$13*$D$11+$C$13*$D$11+$F$13*((FE69+EW69)/MAX(FE69+EW69+FF69, 0.1)*$I$11+FF69/MAX(FE69+EW69+FF69, 0.1)*$J$11))/($B$13+$C$13+$F$13)</f>
        <v>0</v>
      </c>
      <c r="DJ69">
        <f>($B$13*$K$11+$C$13*$K$11+$F$13*((FE69+EW69)/MAX(FE69+EW69+FF69, 0.1)*$P$11+FF69/MAX(FE69+EW69+FF69, 0.1)*$Q$11))/($B$13+$C$13+$F$13)</f>
        <v>0</v>
      </c>
      <c r="DK69">
        <v>1.1</v>
      </c>
      <c r="DL69">
        <v>0.5</v>
      </c>
      <c r="DM69" t="s">
        <v>430</v>
      </c>
      <c r="DN69">
        <v>2</v>
      </c>
      <c r="DO69" t="b">
        <v>1</v>
      </c>
      <c r="DP69">
        <v>1694358843.214286</v>
      </c>
      <c r="DQ69">
        <v>782.76625</v>
      </c>
      <c r="DR69">
        <v>809.0387142857144</v>
      </c>
      <c r="DS69">
        <v>28.08782142857143</v>
      </c>
      <c r="DT69">
        <v>27.41126785714286</v>
      </c>
      <c r="DU69">
        <v>815.0148571428571</v>
      </c>
      <c r="DV69">
        <v>32.07685714285714</v>
      </c>
      <c r="DW69">
        <v>500.0063928571429</v>
      </c>
      <c r="DX69">
        <v>84.56972142857141</v>
      </c>
      <c r="DY69">
        <v>0.09998789642857142</v>
      </c>
      <c r="DZ69">
        <v>31.90566785714286</v>
      </c>
      <c r="EA69">
        <v>33.22752857142857</v>
      </c>
      <c r="EB69">
        <v>999.9000000000002</v>
      </c>
      <c r="EC69">
        <v>0</v>
      </c>
      <c r="ED69">
        <v>0</v>
      </c>
      <c r="EE69">
        <v>9985.742857142857</v>
      </c>
      <c r="EF69">
        <v>0</v>
      </c>
      <c r="EG69">
        <v>1145.284642857143</v>
      </c>
      <c r="EH69">
        <v>-26.27238928571428</v>
      </c>
      <c r="EI69">
        <v>805.3873928571429</v>
      </c>
      <c r="EJ69">
        <v>831.840142857143</v>
      </c>
      <c r="EK69">
        <v>0.6765451071428572</v>
      </c>
      <c r="EL69">
        <v>809.0387142857144</v>
      </c>
      <c r="EM69">
        <v>27.41126785714286</v>
      </c>
      <c r="EN69">
        <v>2.375378928571429</v>
      </c>
      <c r="EO69">
        <v>2.318162857142857</v>
      </c>
      <c r="EP69">
        <v>20.19687142857143</v>
      </c>
      <c r="EQ69">
        <v>19.80316428571428</v>
      </c>
      <c r="ER69">
        <v>2000.026071428572</v>
      </c>
      <c r="ES69">
        <v>0.9799942857142856</v>
      </c>
      <c r="ET69">
        <v>0.02000608928571428</v>
      </c>
      <c r="EU69">
        <v>0</v>
      </c>
      <c r="EV69">
        <v>37.23368214285715</v>
      </c>
      <c r="EW69">
        <v>5.00078</v>
      </c>
      <c r="EX69">
        <v>2857.71</v>
      </c>
      <c r="EY69">
        <v>16379.82142857143</v>
      </c>
      <c r="EZ69">
        <v>50.95964285714285</v>
      </c>
      <c r="FA69">
        <v>51.94149999999998</v>
      </c>
      <c r="FB69">
        <v>51.3100357142857</v>
      </c>
      <c r="FC69">
        <v>51.22292857142856</v>
      </c>
      <c r="FD69">
        <v>51.26535714285713</v>
      </c>
      <c r="FE69">
        <v>1955.117142857143</v>
      </c>
      <c r="FF69">
        <v>39.90892857142858</v>
      </c>
      <c r="FG69">
        <v>0</v>
      </c>
      <c r="FH69">
        <v>1694358851</v>
      </c>
      <c r="FI69">
        <v>0</v>
      </c>
      <c r="FJ69">
        <v>37.229532</v>
      </c>
      <c r="FK69">
        <v>0.6741153787381432</v>
      </c>
      <c r="FL69">
        <v>-278.6769224323055</v>
      </c>
      <c r="FM69">
        <v>2854.6396</v>
      </c>
      <c r="FN69">
        <v>15</v>
      </c>
      <c r="FO69">
        <v>1694356869.6</v>
      </c>
      <c r="FP69" t="s">
        <v>431</v>
      </c>
      <c r="FQ69">
        <v>1694356869.6</v>
      </c>
      <c r="FR69">
        <v>1694356865.6</v>
      </c>
      <c r="FS69">
        <v>1</v>
      </c>
      <c r="FT69">
        <v>-0.3</v>
      </c>
      <c r="FU69">
        <v>-0.068</v>
      </c>
      <c r="FV69">
        <v>-25.922</v>
      </c>
      <c r="FW69">
        <v>-3.813</v>
      </c>
      <c r="FX69">
        <v>420</v>
      </c>
      <c r="FY69">
        <v>23</v>
      </c>
      <c r="FZ69">
        <v>0.43</v>
      </c>
      <c r="GA69">
        <v>0.2</v>
      </c>
      <c r="GB69">
        <v>-26.30367804878049</v>
      </c>
      <c r="GC69">
        <v>0.9305686411149094</v>
      </c>
      <c r="GD69">
        <v>0.2224986495022815</v>
      </c>
      <c r="GE69">
        <v>0</v>
      </c>
      <c r="GF69">
        <v>0.6740843658536585</v>
      </c>
      <c r="GG69">
        <v>-0.04238958188153326</v>
      </c>
      <c r="GH69">
        <v>0.0183503619420091</v>
      </c>
      <c r="GI69">
        <v>1</v>
      </c>
      <c r="GJ69">
        <v>1</v>
      </c>
      <c r="GK69">
        <v>2</v>
      </c>
      <c r="GL69" t="s">
        <v>432</v>
      </c>
      <c r="GM69">
        <v>3.10643</v>
      </c>
      <c r="GN69">
        <v>2.75788</v>
      </c>
      <c r="GO69">
        <v>0.130735</v>
      </c>
      <c r="GP69">
        <v>0.130158</v>
      </c>
      <c r="GQ69">
        <v>0.120623</v>
      </c>
      <c r="GR69">
        <v>0.10873</v>
      </c>
      <c r="GS69">
        <v>21889.9</v>
      </c>
      <c r="GT69">
        <v>20627.3</v>
      </c>
      <c r="GU69">
        <v>25766.6</v>
      </c>
      <c r="GV69">
        <v>24087.9</v>
      </c>
      <c r="GW69">
        <v>36445.5</v>
      </c>
      <c r="GX69">
        <v>31473</v>
      </c>
      <c r="GY69">
        <v>45098.4</v>
      </c>
      <c r="GZ69">
        <v>38184.2</v>
      </c>
      <c r="HA69">
        <v>1.7487</v>
      </c>
      <c r="HB69">
        <v>1.5713</v>
      </c>
      <c r="HC69">
        <v>-0.100359</v>
      </c>
      <c r="HD69">
        <v>0</v>
      </c>
      <c r="HE69">
        <v>34.8346</v>
      </c>
      <c r="HF69">
        <v>999.9</v>
      </c>
      <c r="HG69">
        <v>41.8</v>
      </c>
      <c r="HH69">
        <v>38.6</v>
      </c>
      <c r="HI69">
        <v>33.9911</v>
      </c>
      <c r="HJ69">
        <v>61.4067</v>
      </c>
      <c r="HK69">
        <v>24.6554</v>
      </c>
      <c r="HL69">
        <v>1</v>
      </c>
      <c r="HM69">
        <v>1.47471</v>
      </c>
      <c r="HN69">
        <v>9.28105</v>
      </c>
      <c r="HO69">
        <v>20.0583</v>
      </c>
      <c r="HP69">
        <v>5.20531</v>
      </c>
      <c r="HQ69">
        <v>11.992</v>
      </c>
      <c r="HR69">
        <v>4.96065</v>
      </c>
      <c r="HS69">
        <v>3.2742</v>
      </c>
      <c r="HT69">
        <v>9999</v>
      </c>
      <c r="HU69">
        <v>9999</v>
      </c>
      <c r="HV69">
        <v>9999</v>
      </c>
      <c r="HW69">
        <v>154.8</v>
      </c>
      <c r="HX69">
        <v>1.86386</v>
      </c>
      <c r="HY69">
        <v>1.86005</v>
      </c>
      <c r="HZ69">
        <v>1.85838</v>
      </c>
      <c r="IA69">
        <v>1.85974</v>
      </c>
      <c r="IB69">
        <v>1.85974</v>
      </c>
      <c r="IC69">
        <v>1.85832</v>
      </c>
      <c r="ID69">
        <v>1.85745</v>
      </c>
      <c r="IE69">
        <v>1.85228</v>
      </c>
      <c r="IF69">
        <v>0</v>
      </c>
      <c r="IG69">
        <v>0</v>
      </c>
      <c r="IH69">
        <v>0</v>
      </c>
      <c r="II69">
        <v>0</v>
      </c>
      <c r="IJ69" t="s">
        <v>433</v>
      </c>
      <c r="IK69" t="s">
        <v>434</v>
      </c>
      <c r="IL69" t="s">
        <v>435</v>
      </c>
      <c r="IM69" t="s">
        <v>435</v>
      </c>
      <c r="IN69" t="s">
        <v>435</v>
      </c>
      <c r="IO69" t="s">
        <v>435</v>
      </c>
      <c r="IP69">
        <v>0</v>
      </c>
      <c r="IQ69">
        <v>100</v>
      </c>
      <c r="IR69">
        <v>100</v>
      </c>
      <c r="IS69">
        <v>-32.65</v>
      </c>
      <c r="IT69">
        <v>-3.987</v>
      </c>
      <c r="IU69">
        <v>-16.20539750299507</v>
      </c>
      <c r="IV69">
        <v>-0.02477319321892663</v>
      </c>
      <c r="IW69">
        <v>7.220195862635366E-06</v>
      </c>
      <c r="IX69">
        <v>-1.200035831751892E-09</v>
      </c>
      <c r="IY69">
        <v>-1.687842308663072</v>
      </c>
      <c r="IZ69">
        <v>-0.1467083373758089</v>
      </c>
      <c r="JA69">
        <v>0.003522864546959643</v>
      </c>
      <c r="JB69">
        <v>-3.696506598922489E-05</v>
      </c>
      <c r="JC69">
        <v>4</v>
      </c>
      <c r="JD69">
        <v>1987</v>
      </c>
      <c r="JE69">
        <v>1</v>
      </c>
      <c r="JF69">
        <v>38</v>
      </c>
      <c r="JG69">
        <v>33</v>
      </c>
      <c r="JH69">
        <v>33.1</v>
      </c>
      <c r="JI69">
        <v>2.10571</v>
      </c>
      <c r="JJ69">
        <v>2.65869</v>
      </c>
      <c r="JK69">
        <v>1.49658</v>
      </c>
      <c r="JL69">
        <v>2.39258</v>
      </c>
      <c r="JM69">
        <v>1.54907</v>
      </c>
      <c r="JN69">
        <v>2.46704</v>
      </c>
      <c r="JO69">
        <v>41.7699</v>
      </c>
      <c r="JP69">
        <v>15.603</v>
      </c>
      <c r="JQ69">
        <v>18</v>
      </c>
      <c r="JR69">
        <v>505.138</v>
      </c>
      <c r="JS69">
        <v>400.108</v>
      </c>
      <c r="JT69">
        <v>25.4228</v>
      </c>
      <c r="JU69">
        <v>43.7315</v>
      </c>
      <c r="JV69">
        <v>30</v>
      </c>
      <c r="JW69">
        <v>43.3122</v>
      </c>
      <c r="JX69">
        <v>43.1085</v>
      </c>
      <c r="JY69">
        <v>42.2531</v>
      </c>
      <c r="JZ69">
        <v>1.35656</v>
      </c>
      <c r="KA69">
        <v>44.1874</v>
      </c>
      <c r="KB69">
        <v>20.746</v>
      </c>
      <c r="KC69">
        <v>854.7329999999999</v>
      </c>
      <c r="KD69">
        <v>27.6819</v>
      </c>
      <c r="KE69">
        <v>98.521</v>
      </c>
      <c r="KF69">
        <v>92.0164</v>
      </c>
    </row>
    <row r="70" spans="1:292">
      <c r="A70">
        <v>52</v>
      </c>
      <c r="B70">
        <v>1694358856</v>
      </c>
      <c r="C70">
        <v>347</v>
      </c>
      <c r="D70" t="s">
        <v>538</v>
      </c>
      <c r="E70" t="s">
        <v>539</v>
      </c>
      <c r="F70">
        <v>5</v>
      </c>
      <c r="G70" t="s">
        <v>428</v>
      </c>
      <c r="H70">
        <v>1694358848.5</v>
      </c>
      <c r="I70">
        <f>(J70)/1000</f>
        <v>0</v>
      </c>
      <c r="J70">
        <f>IF(DO70, AM70, AG70)</f>
        <v>0</v>
      </c>
      <c r="K70">
        <f>IF(DO70, AH70, AF70)</f>
        <v>0</v>
      </c>
      <c r="L70">
        <f>DQ70 - IF(AT70&gt;1, K70*DK70*100.0/(AV70*EE70), 0)</f>
        <v>0</v>
      </c>
      <c r="M70">
        <f>((S70-I70/2)*L70-K70)/(S70+I70/2)</f>
        <v>0</v>
      </c>
      <c r="N70">
        <f>M70*(DX70+DY70)/1000.0</f>
        <v>0</v>
      </c>
      <c r="O70">
        <f>(DQ70 - IF(AT70&gt;1, K70*DK70*100.0/(AV70*EE70), 0))*(DX70+DY70)/1000.0</f>
        <v>0</v>
      </c>
      <c r="P70">
        <f>2.0/((1/R70-1/Q70)+SIGN(R70)*SQRT((1/R70-1/Q70)*(1/R70-1/Q70) + 4*DL70/((DL70+1)*(DL70+1))*(2*1/R70*1/Q70-1/Q70*1/Q70)))</f>
        <v>0</v>
      </c>
      <c r="Q70">
        <f>IF(LEFT(DM70,1)&lt;&gt;"0",IF(LEFT(DM70,1)="1",3.0,DN70),$D$5+$E$5*(EE70*DX70/($K$5*1000))+$F$5*(EE70*DX70/($K$5*1000))*MAX(MIN(DK70,$J$5),$I$5)*MAX(MIN(DK70,$J$5),$I$5)+$G$5*MAX(MIN(DK70,$J$5),$I$5)*(EE70*DX70/($K$5*1000))+$H$5*(EE70*DX70/($K$5*1000))*(EE70*DX70/($K$5*1000)))</f>
        <v>0</v>
      </c>
      <c r="R70">
        <f>I70*(1000-(1000*0.61365*exp(17.502*V70/(240.97+V70))/(DX70+DY70)+DS70)/2)/(1000*0.61365*exp(17.502*V70/(240.97+V70))/(DX70+DY70)-DS70)</f>
        <v>0</v>
      </c>
      <c r="S70">
        <f>1/((DL70+1)/(P70/1.6)+1/(Q70/1.37)) + DL70/((DL70+1)/(P70/1.6) + DL70/(Q70/1.37))</f>
        <v>0</v>
      </c>
      <c r="T70">
        <f>(DG70*DJ70)</f>
        <v>0</v>
      </c>
      <c r="U70">
        <f>(DZ70+(T70+2*0.95*5.67E-8*(((DZ70+$B$9)+273)^4-(DZ70+273)^4)-44100*I70)/(1.84*29.3*Q70+8*0.95*5.67E-8*(DZ70+273)^3))</f>
        <v>0</v>
      </c>
      <c r="V70">
        <f>($C$9*EA70+$D$9*EB70+$E$9*U70)</f>
        <v>0</v>
      </c>
      <c r="W70">
        <f>0.61365*exp(17.502*V70/(240.97+V70))</f>
        <v>0</v>
      </c>
      <c r="X70">
        <f>(Y70/Z70*100)</f>
        <v>0</v>
      </c>
      <c r="Y70">
        <f>DS70*(DX70+DY70)/1000</f>
        <v>0</v>
      </c>
      <c r="Z70">
        <f>0.61365*exp(17.502*DZ70/(240.97+DZ70))</f>
        <v>0</v>
      </c>
      <c r="AA70">
        <f>(W70-DS70*(DX70+DY70)/1000)</f>
        <v>0</v>
      </c>
      <c r="AB70">
        <f>(-I70*44100)</f>
        <v>0</v>
      </c>
      <c r="AC70">
        <f>2*29.3*Q70*0.92*(DZ70-V70)</f>
        <v>0</v>
      </c>
      <c r="AD70">
        <f>2*0.95*5.67E-8*(((DZ70+$B$9)+273)^4-(V70+273)^4)</f>
        <v>0</v>
      </c>
      <c r="AE70">
        <f>T70+AD70+AB70+AC70</f>
        <v>0</v>
      </c>
      <c r="AF70">
        <f>DW70*AT70*(DR70-DQ70*(1000-AT70*DT70)/(1000-AT70*DS70))/(100*DK70)</f>
        <v>0</v>
      </c>
      <c r="AG70">
        <f>1000*DW70*AT70*(DS70-DT70)/(100*DK70*(1000-AT70*DS70))</f>
        <v>0</v>
      </c>
      <c r="AH70">
        <f>(AI70 - AJ70 - DX70*1E3/(8.314*(DZ70+273.15)) * AL70/DW70 * AK70) * DW70/(100*DK70) * (1000 - DT70)/1000</f>
        <v>0</v>
      </c>
      <c r="AI70">
        <v>866.5180153617545</v>
      </c>
      <c r="AJ70">
        <v>847.5755333333327</v>
      </c>
      <c r="AK70">
        <v>3.491144425546755</v>
      </c>
      <c r="AL70">
        <v>65.94015128555453</v>
      </c>
      <c r="AM70">
        <f>(AO70 - AN70 + DX70*1E3/(8.314*(DZ70+273.15)) * AQ70/DW70 * AP70) * DW70/(100*DK70) * 1000/(1000 - AO70)</f>
        <v>0</v>
      </c>
      <c r="AN70">
        <v>27.38495557491608</v>
      </c>
      <c r="AO70">
        <v>28.00985515151514</v>
      </c>
      <c r="AP70">
        <v>-0.003773499656612092</v>
      </c>
      <c r="AQ70">
        <v>102.8695289206826</v>
      </c>
      <c r="AR70">
        <v>0</v>
      </c>
      <c r="AS70">
        <v>0</v>
      </c>
      <c r="AT70">
        <f>IF(AR70*$H$15&gt;=AV70,1.0,(AV70/(AV70-AR70*$H$15)))</f>
        <v>0</v>
      </c>
      <c r="AU70">
        <f>(AT70-1)*100</f>
        <v>0</v>
      </c>
      <c r="AV70">
        <f>MAX(0,($B$15+$C$15*EE70)/(1+$D$15*EE70)*DX70/(DZ70+273)*$E$15)</f>
        <v>0</v>
      </c>
      <c r="AW70" t="s">
        <v>429</v>
      </c>
      <c r="AX70" t="s">
        <v>429</v>
      </c>
      <c r="AY70">
        <v>0</v>
      </c>
      <c r="AZ70">
        <v>0</v>
      </c>
      <c r="BA70">
        <f>1-AY70/AZ70</f>
        <v>0</v>
      </c>
      <c r="BB70">
        <v>0</v>
      </c>
      <c r="BC70" t="s">
        <v>429</v>
      </c>
      <c r="BD70" t="s">
        <v>429</v>
      </c>
      <c r="BE70">
        <v>0</v>
      </c>
      <c r="BF70">
        <v>0</v>
      </c>
      <c r="BG70">
        <f>1-BE70/BF70</f>
        <v>0</v>
      </c>
      <c r="BH70">
        <v>0.5</v>
      </c>
      <c r="BI70">
        <f>DH70</f>
        <v>0</v>
      </c>
      <c r="BJ70">
        <f>K70</f>
        <v>0</v>
      </c>
      <c r="BK70">
        <f>BG70*BH70*BI70</f>
        <v>0</v>
      </c>
      <c r="BL70">
        <f>(BJ70-BB70)/BI70</f>
        <v>0</v>
      </c>
      <c r="BM70">
        <f>(AZ70-BF70)/BF70</f>
        <v>0</v>
      </c>
      <c r="BN70">
        <f>AY70/(BA70+AY70/BF70)</f>
        <v>0</v>
      </c>
      <c r="BO70" t="s">
        <v>429</v>
      </c>
      <c r="BP70">
        <v>0</v>
      </c>
      <c r="BQ70">
        <f>IF(BP70&lt;&gt;0, BP70, BN70)</f>
        <v>0</v>
      </c>
      <c r="BR70">
        <f>1-BQ70/BF70</f>
        <v>0</v>
      </c>
      <c r="BS70">
        <f>(BF70-BE70)/(BF70-BQ70)</f>
        <v>0</v>
      </c>
      <c r="BT70">
        <f>(AZ70-BF70)/(AZ70-BQ70)</f>
        <v>0</v>
      </c>
      <c r="BU70">
        <f>(BF70-BE70)/(BF70-AY70)</f>
        <v>0</v>
      </c>
      <c r="BV70">
        <f>(AZ70-BF70)/(AZ70-AY70)</f>
        <v>0</v>
      </c>
      <c r="BW70">
        <f>(BS70*BQ70/BE70)</f>
        <v>0</v>
      </c>
      <c r="BX70">
        <f>(1-BW70)</f>
        <v>0</v>
      </c>
      <c r="DG70">
        <f>$B$13*EF70+$C$13*EG70+$F$13*ER70*(1-EU70)</f>
        <v>0</v>
      </c>
      <c r="DH70">
        <f>DG70*DI70</f>
        <v>0</v>
      </c>
      <c r="DI70">
        <f>($B$13*$D$11+$C$13*$D$11+$F$13*((FE70+EW70)/MAX(FE70+EW70+FF70, 0.1)*$I$11+FF70/MAX(FE70+EW70+FF70, 0.1)*$J$11))/($B$13+$C$13+$F$13)</f>
        <v>0</v>
      </c>
      <c r="DJ70">
        <f>($B$13*$K$11+$C$13*$K$11+$F$13*((FE70+EW70)/MAX(FE70+EW70+FF70, 0.1)*$P$11+FF70/MAX(FE70+EW70+FF70, 0.1)*$Q$11))/($B$13+$C$13+$F$13)</f>
        <v>0</v>
      </c>
      <c r="DK70">
        <v>1.1</v>
      </c>
      <c r="DL70">
        <v>0.5</v>
      </c>
      <c r="DM70" t="s">
        <v>430</v>
      </c>
      <c r="DN70">
        <v>2</v>
      </c>
      <c r="DO70" t="b">
        <v>1</v>
      </c>
      <c r="DP70">
        <v>1694358848.5</v>
      </c>
      <c r="DQ70">
        <v>800.3748148148147</v>
      </c>
      <c r="DR70">
        <v>826.7242592592592</v>
      </c>
      <c r="DS70">
        <v>28.04961851851852</v>
      </c>
      <c r="DT70">
        <v>27.39364814814815</v>
      </c>
      <c r="DU70">
        <v>832.8975925925926</v>
      </c>
      <c r="DV70">
        <v>32.03728148148148</v>
      </c>
      <c r="DW70">
        <v>500.002037037037</v>
      </c>
      <c r="DX70">
        <v>84.5695925925926</v>
      </c>
      <c r="DY70">
        <v>0.1000002</v>
      </c>
      <c r="DZ70">
        <v>31.89831851851852</v>
      </c>
      <c r="EA70">
        <v>33.21746666666667</v>
      </c>
      <c r="EB70">
        <v>999.9000000000001</v>
      </c>
      <c r="EC70">
        <v>0</v>
      </c>
      <c r="ED70">
        <v>0</v>
      </c>
      <c r="EE70">
        <v>9983.03111111111</v>
      </c>
      <c r="EF70">
        <v>0</v>
      </c>
      <c r="EG70">
        <v>1141.269259259259</v>
      </c>
      <c r="EH70">
        <v>-26.34936296296296</v>
      </c>
      <c r="EI70">
        <v>823.4726296296298</v>
      </c>
      <c r="EJ70">
        <v>850.008925925926</v>
      </c>
      <c r="EK70">
        <v>0.655964037037037</v>
      </c>
      <c r="EL70">
        <v>826.7242592592592</v>
      </c>
      <c r="EM70">
        <v>27.39364814814815</v>
      </c>
      <c r="EN70">
        <v>2.372145185185185</v>
      </c>
      <c r="EO70">
        <v>2.316669629629629</v>
      </c>
      <c r="EP70">
        <v>20.17484814814814</v>
      </c>
      <c r="EQ70">
        <v>19.79277777777778</v>
      </c>
      <c r="ER70">
        <v>1999.984814814815</v>
      </c>
      <c r="ES70">
        <v>0.9799938148148146</v>
      </c>
      <c r="ET70">
        <v>0.02000655555555556</v>
      </c>
      <c r="EU70">
        <v>0</v>
      </c>
      <c r="EV70">
        <v>37.22462962962963</v>
      </c>
      <c r="EW70">
        <v>5.00078</v>
      </c>
      <c r="EX70">
        <v>2871.831851851852</v>
      </c>
      <c r="EY70">
        <v>16379.48148148148</v>
      </c>
      <c r="EZ70">
        <v>50.95807407407406</v>
      </c>
      <c r="FA70">
        <v>51.9301111111111</v>
      </c>
      <c r="FB70">
        <v>51.31233333333333</v>
      </c>
      <c r="FC70">
        <v>51.21044444444443</v>
      </c>
      <c r="FD70">
        <v>51.23825925925926</v>
      </c>
      <c r="FE70">
        <v>1955.075925925926</v>
      </c>
      <c r="FF70">
        <v>39.90888888888889</v>
      </c>
      <c r="FG70">
        <v>0</v>
      </c>
      <c r="FH70">
        <v>1694358855.8</v>
      </c>
      <c r="FI70">
        <v>0</v>
      </c>
      <c r="FJ70">
        <v>37.217964</v>
      </c>
      <c r="FK70">
        <v>-0.07465384780460384</v>
      </c>
      <c r="FL70">
        <v>786.5669247135899</v>
      </c>
      <c r="FM70">
        <v>2874.4104</v>
      </c>
      <c r="FN70">
        <v>15</v>
      </c>
      <c r="FO70">
        <v>1694356869.6</v>
      </c>
      <c r="FP70" t="s">
        <v>431</v>
      </c>
      <c r="FQ70">
        <v>1694356869.6</v>
      </c>
      <c r="FR70">
        <v>1694356865.6</v>
      </c>
      <c r="FS70">
        <v>1</v>
      </c>
      <c r="FT70">
        <v>-0.3</v>
      </c>
      <c r="FU70">
        <v>-0.068</v>
      </c>
      <c r="FV70">
        <v>-25.922</v>
      </c>
      <c r="FW70">
        <v>-3.813</v>
      </c>
      <c r="FX70">
        <v>420</v>
      </c>
      <c r="FY70">
        <v>23</v>
      </c>
      <c r="FZ70">
        <v>0.43</v>
      </c>
      <c r="GA70">
        <v>0.2</v>
      </c>
      <c r="GB70">
        <v>-26.36588048780487</v>
      </c>
      <c r="GC70">
        <v>-0.6689184668989417</v>
      </c>
      <c r="GD70">
        <v>0.2798994420645651</v>
      </c>
      <c r="GE70">
        <v>0</v>
      </c>
      <c r="GF70">
        <v>0.6703801707317073</v>
      </c>
      <c r="GG70">
        <v>-0.2181832473867605</v>
      </c>
      <c r="GH70">
        <v>0.02191290815701284</v>
      </c>
      <c r="GI70">
        <v>1</v>
      </c>
      <c r="GJ70">
        <v>1</v>
      </c>
      <c r="GK70">
        <v>2</v>
      </c>
      <c r="GL70" t="s">
        <v>432</v>
      </c>
      <c r="GM70">
        <v>3.10646</v>
      </c>
      <c r="GN70">
        <v>2.75788</v>
      </c>
      <c r="GO70">
        <v>0.132511</v>
      </c>
      <c r="GP70">
        <v>0.131877</v>
      </c>
      <c r="GQ70">
        <v>0.120559</v>
      </c>
      <c r="GR70">
        <v>0.108694</v>
      </c>
      <c r="GS70">
        <v>21845.3</v>
      </c>
      <c r="GT70">
        <v>20586.6</v>
      </c>
      <c r="GU70">
        <v>25766.7</v>
      </c>
      <c r="GV70">
        <v>24087.9</v>
      </c>
      <c r="GW70">
        <v>36448.4</v>
      </c>
      <c r="GX70">
        <v>31474.6</v>
      </c>
      <c r="GY70">
        <v>45098.5</v>
      </c>
      <c r="GZ70">
        <v>38184.4</v>
      </c>
      <c r="HA70">
        <v>1.7488</v>
      </c>
      <c r="HB70">
        <v>1.57145</v>
      </c>
      <c r="HC70">
        <v>-0.101037</v>
      </c>
      <c r="HD70">
        <v>0</v>
      </c>
      <c r="HE70">
        <v>34.829</v>
      </c>
      <c r="HF70">
        <v>999.9</v>
      </c>
      <c r="HG70">
        <v>41.7</v>
      </c>
      <c r="HH70">
        <v>38.6</v>
      </c>
      <c r="HI70">
        <v>33.9089</v>
      </c>
      <c r="HJ70">
        <v>61.5367</v>
      </c>
      <c r="HK70">
        <v>24.6434</v>
      </c>
      <c r="HL70">
        <v>1</v>
      </c>
      <c r="HM70">
        <v>1.47504</v>
      </c>
      <c r="HN70">
        <v>9.28105</v>
      </c>
      <c r="HO70">
        <v>20.0579</v>
      </c>
      <c r="HP70">
        <v>5.20591</v>
      </c>
      <c r="HQ70">
        <v>11.992</v>
      </c>
      <c r="HR70">
        <v>4.9605</v>
      </c>
      <c r="HS70">
        <v>3.2741</v>
      </c>
      <c r="HT70">
        <v>9999</v>
      </c>
      <c r="HU70">
        <v>9999</v>
      </c>
      <c r="HV70">
        <v>9999</v>
      </c>
      <c r="HW70">
        <v>154.8</v>
      </c>
      <c r="HX70">
        <v>1.86386</v>
      </c>
      <c r="HY70">
        <v>1.86005</v>
      </c>
      <c r="HZ70">
        <v>1.85837</v>
      </c>
      <c r="IA70">
        <v>1.85974</v>
      </c>
      <c r="IB70">
        <v>1.85974</v>
      </c>
      <c r="IC70">
        <v>1.8583</v>
      </c>
      <c r="ID70">
        <v>1.85745</v>
      </c>
      <c r="IE70">
        <v>1.85226</v>
      </c>
      <c r="IF70">
        <v>0</v>
      </c>
      <c r="IG70">
        <v>0</v>
      </c>
      <c r="IH70">
        <v>0</v>
      </c>
      <c r="II70">
        <v>0</v>
      </c>
      <c r="IJ70" t="s">
        <v>433</v>
      </c>
      <c r="IK70" t="s">
        <v>434</v>
      </c>
      <c r="IL70" t="s">
        <v>435</v>
      </c>
      <c r="IM70" t="s">
        <v>435</v>
      </c>
      <c r="IN70" t="s">
        <v>435</v>
      </c>
      <c r="IO70" t="s">
        <v>435</v>
      </c>
      <c r="IP70">
        <v>0</v>
      </c>
      <c r="IQ70">
        <v>100</v>
      </c>
      <c r="IR70">
        <v>100</v>
      </c>
      <c r="IS70">
        <v>-32.909</v>
      </c>
      <c r="IT70">
        <v>-3.9861</v>
      </c>
      <c r="IU70">
        <v>-16.20539750299507</v>
      </c>
      <c r="IV70">
        <v>-0.02477319321892663</v>
      </c>
      <c r="IW70">
        <v>7.220195862635366E-06</v>
      </c>
      <c r="IX70">
        <v>-1.200035831751892E-09</v>
      </c>
      <c r="IY70">
        <v>-1.687842308663072</v>
      </c>
      <c r="IZ70">
        <v>-0.1467083373758089</v>
      </c>
      <c r="JA70">
        <v>0.003522864546959643</v>
      </c>
      <c r="JB70">
        <v>-3.696506598922489E-05</v>
      </c>
      <c r="JC70">
        <v>4</v>
      </c>
      <c r="JD70">
        <v>1987</v>
      </c>
      <c r="JE70">
        <v>1</v>
      </c>
      <c r="JF70">
        <v>38</v>
      </c>
      <c r="JG70">
        <v>33.1</v>
      </c>
      <c r="JH70">
        <v>33.2</v>
      </c>
      <c r="JI70">
        <v>2.13989</v>
      </c>
      <c r="JJ70">
        <v>2.66479</v>
      </c>
      <c r="JK70">
        <v>1.49658</v>
      </c>
      <c r="JL70">
        <v>2.39258</v>
      </c>
      <c r="JM70">
        <v>1.54907</v>
      </c>
      <c r="JN70">
        <v>2.48413</v>
      </c>
      <c r="JO70">
        <v>41.7699</v>
      </c>
      <c r="JP70">
        <v>15.603</v>
      </c>
      <c r="JQ70">
        <v>18</v>
      </c>
      <c r="JR70">
        <v>505.217</v>
      </c>
      <c r="JS70">
        <v>400.217</v>
      </c>
      <c r="JT70">
        <v>25.4192</v>
      </c>
      <c r="JU70">
        <v>43.7361</v>
      </c>
      <c r="JV70">
        <v>30.0001</v>
      </c>
      <c r="JW70">
        <v>43.3144</v>
      </c>
      <c r="JX70">
        <v>43.1119</v>
      </c>
      <c r="JY70">
        <v>42.9499</v>
      </c>
      <c r="JZ70">
        <v>0.475754</v>
      </c>
      <c r="KA70">
        <v>44.1874</v>
      </c>
      <c r="KB70">
        <v>20.7249</v>
      </c>
      <c r="KC70">
        <v>874.984</v>
      </c>
      <c r="KD70">
        <v>27.727</v>
      </c>
      <c r="KE70">
        <v>98.5214</v>
      </c>
      <c r="KF70">
        <v>92.0168</v>
      </c>
    </row>
    <row r="71" spans="1:292">
      <c r="A71">
        <v>53</v>
      </c>
      <c r="B71">
        <v>1694358861</v>
      </c>
      <c r="C71">
        <v>352</v>
      </c>
      <c r="D71" t="s">
        <v>540</v>
      </c>
      <c r="E71" t="s">
        <v>541</v>
      </c>
      <c r="F71">
        <v>5</v>
      </c>
      <c r="G71" t="s">
        <v>428</v>
      </c>
      <c r="H71">
        <v>1694358853.214286</v>
      </c>
      <c r="I71">
        <f>(J71)/1000</f>
        <v>0</v>
      </c>
      <c r="J71">
        <f>IF(DO71, AM71, AG71)</f>
        <v>0</v>
      </c>
      <c r="K71">
        <f>IF(DO71, AH71, AF71)</f>
        <v>0</v>
      </c>
      <c r="L71">
        <f>DQ71 - IF(AT71&gt;1, K71*DK71*100.0/(AV71*EE71), 0)</f>
        <v>0</v>
      </c>
      <c r="M71">
        <f>((S71-I71/2)*L71-K71)/(S71+I71/2)</f>
        <v>0</v>
      </c>
      <c r="N71">
        <f>M71*(DX71+DY71)/1000.0</f>
        <v>0</v>
      </c>
      <c r="O71">
        <f>(DQ71 - IF(AT71&gt;1, K71*DK71*100.0/(AV71*EE71), 0))*(DX71+DY71)/1000.0</f>
        <v>0</v>
      </c>
      <c r="P71">
        <f>2.0/((1/R71-1/Q71)+SIGN(R71)*SQRT((1/R71-1/Q71)*(1/R71-1/Q71) + 4*DL71/((DL71+1)*(DL71+1))*(2*1/R71*1/Q71-1/Q71*1/Q71)))</f>
        <v>0</v>
      </c>
      <c r="Q71">
        <f>IF(LEFT(DM71,1)&lt;&gt;"0",IF(LEFT(DM71,1)="1",3.0,DN71),$D$5+$E$5*(EE71*DX71/($K$5*1000))+$F$5*(EE71*DX71/($K$5*1000))*MAX(MIN(DK71,$J$5),$I$5)*MAX(MIN(DK71,$J$5),$I$5)+$G$5*MAX(MIN(DK71,$J$5),$I$5)*(EE71*DX71/($K$5*1000))+$H$5*(EE71*DX71/($K$5*1000))*(EE71*DX71/($K$5*1000)))</f>
        <v>0</v>
      </c>
      <c r="R71">
        <f>I71*(1000-(1000*0.61365*exp(17.502*V71/(240.97+V71))/(DX71+DY71)+DS71)/2)/(1000*0.61365*exp(17.502*V71/(240.97+V71))/(DX71+DY71)-DS71)</f>
        <v>0</v>
      </c>
      <c r="S71">
        <f>1/((DL71+1)/(P71/1.6)+1/(Q71/1.37)) + DL71/((DL71+1)/(P71/1.6) + DL71/(Q71/1.37))</f>
        <v>0</v>
      </c>
      <c r="T71">
        <f>(DG71*DJ71)</f>
        <v>0</v>
      </c>
      <c r="U71">
        <f>(DZ71+(T71+2*0.95*5.67E-8*(((DZ71+$B$9)+273)^4-(DZ71+273)^4)-44100*I71)/(1.84*29.3*Q71+8*0.95*5.67E-8*(DZ71+273)^3))</f>
        <v>0</v>
      </c>
      <c r="V71">
        <f>($C$9*EA71+$D$9*EB71+$E$9*U71)</f>
        <v>0</v>
      </c>
      <c r="W71">
        <f>0.61365*exp(17.502*V71/(240.97+V71))</f>
        <v>0</v>
      </c>
      <c r="X71">
        <f>(Y71/Z71*100)</f>
        <v>0</v>
      </c>
      <c r="Y71">
        <f>DS71*(DX71+DY71)/1000</f>
        <v>0</v>
      </c>
      <c r="Z71">
        <f>0.61365*exp(17.502*DZ71/(240.97+DZ71))</f>
        <v>0</v>
      </c>
      <c r="AA71">
        <f>(W71-DS71*(DX71+DY71)/1000)</f>
        <v>0</v>
      </c>
      <c r="AB71">
        <f>(-I71*44100)</f>
        <v>0</v>
      </c>
      <c r="AC71">
        <f>2*29.3*Q71*0.92*(DZ71-V71)</f>
        <v>0</v>
      </c>
      <c r="AD71">
        <f>2*0.95*5.67E-8*(((DZ71+$B$9)+273)^4-(V71+273)^4)</f>
        <v>0</v>
      </c>
      <c r="AE71">
        <f>T71+AD71+AB71+AC71</f>
        <v>0</v>
      </c>
      <c r="AF71">
        <f>DW71*AT71*(DR71-DQ71*(1000-AT71*DT71)/(1000-AT71*DS71))/(100*DK71)</f>
        <v>0</v>
      </c>
      <c r="AG71">
        <f>1000*DW71*AT71*(DS71-DT71)/(100*DK71*(1000-AT71*DS71))</f>
        <v>0</v>
      </c>
      <c r="AH71">
        <f>(AI71 - AJ71 - DX71*1E3/(8.314*(DZ71+273.15)) * AL71/DW71 * AK71) * DW71/(100*DK71) * (1000 - DT71)/1000</f>
        <v>0</v>
      </c>
      <c r="AI71">
        <v>883.4652391893168</v>
      </c>
      <c r="AJ71">
        <v>864.7230969696963</v>
      </c>
      <c r="AK71">
        <v>3.421595980506325</v>
      </c>
      <c r="AL71">
        <v>65.94015128555453</v>
      </c>
      <c r="AM71">
        <f>(AO71 - AN71 + DX71*1E3/(8.314*(DZ71+273.15)) * AQ71/DW71 * AP71) * DW71/(100*DK71) * 1000/(1000 - AO71)</f>
        <v>0</v>
      </c>
      <c r="AN71">
        <v>27.36455362065188</v>
      </c>
      <c r="AO71">
        <v>27.98528060606059</v>
      </c>
      <c r="AP71">
        <v>-0.005626451894877267</v>
      </c>
      <c r="AQ71">
        <v>102.8695289206826</v>
      </c>
      <c r="AR71">
        <v>0</v>
      </c>
      <c r="AS71">
        <v>0</v>
      </c>
      <c r="AT71">
        <f>IF(AR71*$H$15&gt;=AV71,1.0,(AV71/(AV71-AR71*$H$15)))</f>
        <v>0</v>
      </c>
      <c r="AU71">
        <f>(AT71-1)*100</f>
        <v>0</v>
      </c>
      <c r="AV71">
        <f>MAX(0,($B$15+$C$15*EE71)/(1+$D$15*EE71)*DX71/(DZ71+273)*$E$15)</f>
        <v>0</v>
      </c>
      <c r="AW71" t="s">
        <v>429</v>
      </c>
      <c r="AX71" t="s">
        <v>429</v>
      </c>
      <c r="AY71">
        <v>0</v>
      </c>
      <c r="AZ71">
        <v>0</v>
      </c>
      <c r="BA71">
        <f>1-AY71/AZ71</f>
        <v>0</v>
      </c>
      <c r="BB71">
        <v>0</v>
      </c>
      <c r="BC71" t="s">
        <v>429</v>
      </c>
      <c r="BD71" t="s">
        <v>429</v>
      </c>
      <c r="BE71">
        <v>0</v>
      </c>
      <c r="BF71">
        <v>0</v>
      </c>
      <c r="BG71">
        <f>1-BE71/BF71</f>
        <v>0</v>
      </c>
      <c r="BH71">
        <v>0.5</v>
      </c>
      <c r="BI71">
        <f>DH71</f>
        <v>0</v>
      </c>
      <c r="BJ71">
        <f>K71</f>
        <v>0</v>
      </c>
      <c r="BK71">
        <f>BG71*BH71*BI71</f>
        <v>0</v>
      </c>
      <c r="BL71">
        <f>(BJ71-BB71)/BI71</f>
        <v>0</v>
      </c>
      <c r="BM71">
        <f>(AZ71-BF71)/BF71</f>
        <v>0</v>
      </c>
      <c r="BN71">
        <f>AY71/(BA71+AY71/BF71)</f>
        <v>0</v>
      </c>
      <c r="BO71" t="s">
        <v>429</v>
      </c>
      <c r="BP71">
        <v>0</v>
      </c>
      <c r="BQ71">
        <f>IF(BP71&lt;&gt;0, BP71, BN71)</f>
        <v>0</v>
      </c>
      <c r="BR71">
        <f>1-BQ71/BF71</f>
        <v>0</v>
      </c>
      <c r="BS71">
        <f>(BF71-BE71)/(BF71-BQ71)</f>
        <v>0</v>
      </c>
      <c r="BT71">
        <f>(AZ71-BF71)/(AZ71-BQ71)</f>
        <v>0</v>
      </c>
      <c r="BU71">
        <f>(BF71-BE71)/(BF71-AY71)</f>
        <v>0</v>
      </c>
      <c r="BV71">
        <f>(AZ71-BF71)/(AZ71-AY71)</f>
        <v>0</v>
      </c>
      <c r="BW71">
        <f>(BS71*BQ71/BE71)</f>
        <v>0</v>
      </c>
      <c r="BX71">
        <f>(1-BW71)</f>
        <v>0</v>
      </c>
      <c r="DG71">
        <f>$B$13*EF71+$C$13*EG71+$F$13*ER71*(1-EU71)</f>
        <v>0</v>
      </c>
      <c r="DH71">
        <f>DG71*DI71</f>
        <v>0</v>
      </c>
      <c r="DI71">
        <f>($B$13*$D$11+$C$13*$D$11+$F$13*((FE71+EW71)/MAX(FE71+EW71+FF71, 0.1)*$I$11+FF71/MAX(FE71+EW71+FF71, 0.1)*$J$11))/($B$13+$C$13+$F$13)</f>
        <v>0</v>
      </c>
      <c r="DJ71">
        <f>($B$13*$K$11+$C$13*$K$11+$F$13*((FE71+EW71)/MAX(FE71+EW71+FF71, 0.1)*$P$11+FF71/MAX(FE71+EW71+FF71, 0.1)*$Q$11))/($B$13+$C$13+$F$13)</f>
        <v>0</v>
      </c>
      <c r="DK71">
        <v>1.1</v>
      </c>
      <c r="DL71">
        <v>0.5</v>
      </c>
      <c r="DM71" t="s">
        <v>430</v>
      </c>
      <c r="DN71">
        <v>2</v>
      </c>
      <c r="DO71" t="b">
        <v>1</v>
      </c>
      <c r="DP71">
        <v>1694358853.214286</v>
      </c>
      <c r="DQ71">
        <v>816.115</v>
      </c>
      <c r="DR71">
        <v>842.5672500000001</v>
      </c>
      <c r="DS71">
        <v>28.02181785714285</v>
      </c>
      <c r="DT71">
        <v>27.37900357142858</v>
      </c>
      <c r="DU71">
        <v>848.8801785714286</v>
      </c>
      <c r="DV71">
        <v>32.00848571428571</v>
      </c>
      <c r="DW71">
        <v>499.9812857142857</v>
      </c>
      <c r="DX71">
        <v>84.5696392857143</v>
      </c>
      <c r="DY71">
        <v>0.099953575</v>
      </c>
      <c r="DZ71">
        <v>31.88841428571429</v>
      </c>
      <c r="EA71">
        <v>33.20263214285714</v>
      </c>
      <c r="EB71">
        <v>999.9000000000002</v>
      </c>
      <c r="EC71">
        <v>0</v>
      </c>
      <c r="ED71">
        <v>0</v>
      </c>
      <c r="EE71">
        <v>9990.328214285715</v>
      </c>
      <c r="EF71">
        <v>0</v>
      </c>
      <c r="EG71">
        <v>1170.080357142857</v>
      </c>
      <c r="EH71">
        <v>-26.45222857142858</v>
      </c>
      <c r="EI71">
        <v>839.643</v>
      </c>
      <c r="EJ71">
        <v>866.285142857143</v>
      </c>
      <c r="EK71">
        <v>0.6428124999999999</v>
      </c>
      <c r="EL71">
        <v>842.5672500000001</v>
      </c>
      <c r="EM71">
        <v>27.37900357142858</v>
      </c>
      <c r="EN71">
        <v>2.369795</v>
      </c>
      <c r="EO71">
        <v>2.315432142857143</v>
      </c>
      <c r="EP71">
        <v>20.15882857142858</v>
      </c>
      <c r="EQ71">
        <v>19.78416785714286</v>
      </c>
      <c r="ER71">
        <v>1999.992142857143</v>
      </c>
      <c r="ES71">
        <v>0.9799937499999999</v>
      </c>
      <c r="ET71">
        <v>0.02000662857142857</v>
      </c>
      <c r="EU71">
        <v>0</v>
      </c>
      <c r="EV71">
        <v>37.17909285714286</v>
      </c>
      <c r="EW71">
        <v>5.00078</v>
      </c>
      <c r="EX71">
        <v>2922.271428571429</v>
      </c>
      <c r="EY71">
        <v>16379.52142857143</v>
      </c>
      <c r="EZ71">
        <v>50.96399999999999</v>
      </c>
      <c r="FA71">
        <v>51.92592857142855</v>
      </c>
      <c r="FB71">
        <v>51.30335714285713</v>
      </c>
      <c r="FC71">
        <v>51.21407142857142</v>
      </c>
      <c r="FD71">
        <v>51.24992857142858</v>
      </c>
      <c r="FE71">
        <v>1955.083214285714</v>
      </c>
      <c r="FF71">
        <v>39.90892857142858</v>
      </c>
      <c r="FG71">
        <v>0</v>
      </c>
      <c r="FH71">
        <v>1694358860.6</v>
      </c>
      <c r="FI71">
        <v>0</v>
      </c>
      <c r="FJ71">
        <v>37.173124</v>
      </c>
      <c r="FK71">
        <v>-0.9240076946833535</v>
      </c>
      <c r="FL71">
        <v>893.7038475713415</v>
      </c>
      <c r="FM71">
        <v>2927.6084</v>
      </c>
      <c r="FN71">
        <v>15</v>
      </c>
      <c r="FO71">
        <v>1694356869.6</v>
      </c>
      <c r="FP71" t="s">
        <v>431</v>
      </c>
      <c r="FQ71">
        <v>1694356869.6</v>
      </c>
      <c r="FR71">
        <v>1694356865.6</v>
      </c>
      <c r="FS71">
        <v>1</v>
      </c>
      <c r="FT71">
        <v>-0.3</v>
      </c>
      <c r="FU71">
        <v>-0.068</v>
      </c>
      <c r="FV71">
        <v>-25.922</v>
      </c>
      <c r="FW71">
        <v>-3.813</v>
      </c>
      <c r="FX71">
        <v>420</v>
      </c>
      <c r="FY71">
        <v>23</v>
      </c>
      <c r="FZ71">
        <v>0.43</v>
      </c>
      <c r="GA71">
        <v>0.2</v>
      </c>
      <c r="GB71">
        <v>-26.39059999999999</v>
      </c>
      <c r="GC71">
        <v>-1.652065505226558</v>
      </c>
      <c r="GD71">
        <v>0.3013915595950259</v>
      </c>
      <c r="GE71">
        <v>0</v>
      </c>
      <c r="GF71">
        <v>0.6518621463414633</v>
      </c>
      <c r="GG71">
        <v>-0.1837759233449469</v>
      </c>
      <c r="GH71">
        <v>0.01877744175744379</v>
      </c>
      <c r="GI71">
        <v>1</v>
      </c>
      <c r="GJ71">
        <v>1</v>
      </c>
      <c r="GK71">
        <v>2</v>
      </c>
      <c r="GL71" t="s">
        <v>432</v>
      </c>
      <c r="GM71">
        <v>3.10648</v>
      </c>
      <c r="GN71">
        <v>2.75815</v>
      </c>
      <c r="GO71">
        <v>0.134238</v>
      </c>
      <c r="GP71">
        <v>0.133641</v>
      </c>
      <c r="GQ71">
        <v>0.120491</v>
      </c>
      <c r="GR71">
        <v>0.10863</v>
      </c>
      <c r="GS71">
        <v>21801.7</v>
      </c>
      <c r="GT71">
        <v>20544.5</v>
      </c>
      <c r="GU71">
        <v>25766.7</v>
      </c>
      <c r="GV71">
        <v>24087.8</v>
      </c>
      <c r="GW71">
        <v>36451.2</v>
      </c>
      <c r="GX71">
        <v>31476.7</v>
      </c>
      <c r="GY71">
        <v>45098.3</v>
      </c>
      <c r="GZ71">
        <v>38184</v>
      </c>
      <c r="HA71">
        <v>1.74872</v>
      </c>
      <c r="HB71">
        <v>1.57138</v>
      </c>
      <c r="HC71">
        <v>-0.101939</v>
      </c>
      <c r="HD71">
        <v>0</v>
      </c>
      <c r="HE71">
        <v>34.825</v>
      </c>
      <c r="HF71">
        <v>999.9</v>
      </c>
      <c r="HG71">
        <v>41.7</v>
      </c>
      <c r="HH71">
        <v>38.6</v>
      </c>
      <c r="HI71">
        <v>33.9093</v>
      </c>
      <c r="HJ71">
        <v>61.4867</v>
      </c>
      <c r="HK71">
        <v>24.6554</v>
      </c>
      <c r="HL71">
        <v>1</v>
      </c>
      <c r="HM71">
        <v>1.47485</v>
      </c>
      <c r="HN71">
        <v>9.28105</v>
      </c>
      <c r="HO71">
        <v>20.058</v>
      </c>
      <c r="HP71">
        <v>5.20606</v>
      </c>
      <c r="HQ71">
        <v>11.992</v>
      </c>
      <c r="HR71">
        <v>4.96065</v>
      </c>
      <c r="HS71">
        <v>3.27413</v>
      </c>
      <c r="HT71">
        <v>9999</v>
      </c>
      <c r="HU71">
        <v>9999</v>
      </c>
      <c r="HV71">
        <v>9999</v>
      </c>
      <c r="HW71">
        <v>154.8</v>
      </c>
      <c r="HX71">
        <v>1.86386</v>
      </c>
      <c r="HY71">
        <v>1.86005</v>
      </c>
      <c r="HZ71">
        <v>1.85838</v>
      </c>
      <c r="IA71">
        <v>1.85974</v>
      </c>
      <c r="IB71">
        <v>1.85974</v>
      </c>
      <c r="IC71">
        <v>1.85833</v>
      </c>
      <c r="ID71">
        <v>1.85745</v>
      </c>
      <c r="IE71">
        <v>1.85226</v>
      </c>
      <c r="IF71">
        <v>0</v>
      </c>
      <c r="IG71">
        <v>0</v>
      </c>
      <c r="IH71">
        <v>0</v>
      </c>
      <c r="II71">
        <v>0</v>
      </c>
      <c r="IJ71" t="s">
        <v>433</v>
      </c>
      <c r="IK71" t="s">
        <v>434</v>
      </c>
      <c r="IL71" t="s">
        <v>435</v>
      </c>
      <c r="IM71" t="s">
        <v>435</v>
      </c>
      <c r="IN71" t="s">
        <v>435</v>
      </c>
      <c r="IO71" t="s">
        <v>435</v>
      </c>
      <c r="IP71">
        <v>0</v>
      </c>
      <c r="IQ71">
        <v>100</v>
      </c>
      <c r="IR71">
        <v>100</v>
      </c>
      <c r="IS71">
        <v>-33.163</v>
      </c>
      <c r="IT71">
        <v>-3.9852</v>
      </c>
      <c r="IU71">
        <v>-16.20539750299507</v>
      </c>
      <c r="IV71">
        <v>-0.02477319321892663</v>
      </c>
      <c r="IW71">
        <v>7.220195862635366E-06</v>
      </c>
      <c r="IX71">
        <v>-1.200035831751892E-09</v>
      </c>
      <c r="IY71">
        <v>-1.687842308663072</v>
      </c>
      <c r="IZ71">
        <v>-0.1467083373758089</v>
      </c>
      <c r="JA71">
        <v>0.003522864546959643</v>
      </c>
      <c r="JB71">
        <v>-3.696506598922489E-05</v>
      </c>
      <c r="JC71">
        <v>4</v>
      </c>
      <c r="JD71">
        <v>1987</v>
      </c>
      <c r="JE71">
        <v>1</v>
      </c>
      <c r="JF71">
        <v>38</v>
      </c>
      <c r="JG71">
        <v>33.2</v>
      </c>
      <c r="JH71">
        <v>33.3</v>
      </c>
      <c r="JI71">
        <v>2.17041</v>
      </c>
      <c r="JJ71">
        <v>2.65991</v>
      </c>
      <c r="JK71">
        <v>1.49658</v>
      </c>
      <c r="JL71">
        <v>2.39258</v>
      </c>
      <c r="JM71">
        <v>1.54785</v>
      </c>
      <c r="JN71">
        <v>2.46216</v>
      </c>
      <c r="JO71">
        <v>41.7699</v>
      </c>
      <c r="JP71">
        <v>15.603</v>
      </c>
      <c r="JQ71">
        <v>18</v>
      </c>
      <c r="JR71">
        <v>505.192</v>
      </c>
      <c r="JS71">
        <v>400.192</v>
      </c>
      <c r="JT71">
        <v>25.416</v>
      </c>
      <c r="JU71">
        <v>43.7361</v>
      </c>
      <c r="JV71">
        <v>30.0001</v>
      </c>
      <c r="JW71">
        <v>43.3182</v>
      </c>
      <c r="JX71">
        <v>43.1159</v>
      </c>
      <c r="JY71">
        <v>43.5615</v>
      </c>
      <c r="JZ71">
        <v>0</v>
      </c>
      <c r="KA71">
        <v>44.1874</v>
      </c>
      <c r="KB71">
        <v>20.699</v>
      </c>
      <c r="KC71">
        <v>888.338</v>
      </c>
      <c r="KD71">
        <v>27.7732</v>
      </c>
      <c r="KE71">
        <v>98.521</v>
      </c>
      <c r="KF71">
        <v>92.0159</v>
      </c>
    </row>
    <row r="72" spans="1:292">
      <c r="A72">
        <v>54</v>
      </c>
      <c r="B72">
        <v>1694358865.5</v>
      </c>
      <c r="C72">
        <v>356.5</v>
      </c>
      <c r="D72" t="s">
        <v>542</v>
      </c>
      <c r="E72" t="s">
        <v>543</v>
      </c>
      <c r="F72">
        <v>5</v>
      </c>
      <c r="G72" t="s">
        <v>428</v>
      </c>
      <c r="H72">
        <v>1694358857.660714</v>
      </c>
      <c r="I72">
        <f>(J72)/1000</f>
        <v>0</v>
      </c>
      <c r="J72">
        <f>IF(DO72, AM72, AG72)</f>
        <v>0</v>
      </c>
      <c r="K72">
        <f>IF(DO72, AH72, AF72)</f>
        <v>0</v>
      </c>
      <c r="L72">
        <f>DQ72 - IF(AT72&gt;1, K72*DK72*100.0/(AV72*EE72), 0)</f>
        <v>0</v>
      </c>
      <c r="M72">
        <f>((S72-I72/2)*L72-K72)/(S72+I72/2)</f>
        <v>0</v>
      </c>
      <c r="N72">
        <f>M72*(DX72+DY72)/1000.0</f>
        <v>0</v>
      </c>
      <c r="O72">
        <f>(DQ72 - IF(AT72&gt;1, K72*DK72*100.0/(AV72*EE72), 0))*(DX72+DY72)/1000.0</f>
        <v>0</v>
      </c>
      <c r="P72">
        <f>2.0/((1/R72-1/Q72)+SIGN(R72)*SQRT((1/R72-1/Q72)*(1/R72-1/Q72) + 4*DL72/((DL72+1)*(DL72+1))*(2*1/R72*1/Q72-1/Q72*1/Q72)))</f>
        <v>0</v>
      </c>
      <c r="Q72">
        <f>IF(LEFT(DM72,1)&lt;&gt;"0",IF(LEFT(DM72,1)="1",3.0,DN72),$D$5+$E$5*(EE72*DX72/($K$5*1000))+$F$5*(EE72*DX72/($K$5*1000))*MAX(MIN(DK72,$J$5),$I$5)*MAX(MIN(DK72,$J$5),$I$5)+$G$5*MAX(MIN(DK72,$J$5),$I$5)*(EE72*DX72/($K$5*1000))+$H$5*(EE72*DX72/($K$5*1000))*(EE72*DX72/($K$5*1000)))</f>
        <v>0</v>
      </c>
      <c r="R72">
        <f>I72*(1000-(1000*0.61365*exp(17.502*V72/(240.97+V72))/(DX72+DY72)+DS72)/2)/(1000*0.61365*exp(17.502*V72/(240.97+V72))/(DX72+DY72)-DS72)</f>
        <v>0</v>
      </c>
      <c r="S72">
        <f>1/((DL72+1)/(P72/1.6)+1/(Q72/1.37)) + DL72/((DL72+1)/(P72/1.6) + DL72/(Q72/1.37))</f>
        <v>0</v>
      </c>
      <c r="T72">
        <f>(DG72*DJ72)</f>
        <v>0</v>
      </c>
      <c r="U72">
        <f>(DZ72+(T72+2*0.95*5.67E-8*(((DZ72+$B$9)+273)^4-(DZ72+273)^4)-44100*I72)/(1.84*29.3*Q72+8*0.95*5.67E-8*(DZ72+273)^3))</f>
        <v>0</v>
      </c>
      <c r="V72">
        <f>($C$9*EA72+$D$9*EB72+$E$9*U72)</f>
        <v>0</v>
      </c>
      <c r="W72">
        <f>0.61365*exp(17.502*V72/(240.97+V72))</f>
        <v>0</v>
      </c>
      <c r="X72">
        <f>(Y72/Z72*100)</f>
        <v>0</v>
      </c>
      <c r="Y72">
        <f>DS72*(DX72+DY72)/1000</f>
        <v>0</v>
      </c>
      <c r="Z72">
        <f>0.61365*exp(17.502*DZ72/(240.97+DZ72))</f>
        <v>0</v>
      </c>
      <c r="AA72">
        <f>(W72-DS72*(DX72+DY72)/1000)</f>
        <v>0</v>
      </c>
      <c r="AB72">
        <f>(-I72*44100)</f>
        <v>0</v>
      </c>
      <c r="AC72">
        <f>2*29.3*Q72*0.92*(DZ72-V72)</f>
        <v>0</v>
      </c>
      <c r="AD72">
        <f>2*0.95*5.67E-8*(((DZ72+$B$9)+273)^4-(V72+273)^4)</f>
        <v>0</v>
      </c>
      <c r="AE72">
        <f>T72+AD72+AB72+AC72</f>
        <v>0</v>
      </c>
      <c r="AF72">
        <f>DW72*AT72*(DR72-DQ72*(1000-AT72*DT72)/(1000-AT72*DS72))/(100*DK72)</f>
        <v>0</v>
      </c>
      <c r="AG72">
        <f>1000*DW72*AT72*(DS72-DT72)/(100*DK72*(1000-AT72*DS72))</f>
        <v>0</v>
      </c>
      <c r="AH72">
        <f>(AI72 - AJ72 - DX72*1E3/(8.314*(DZ72+273.15)) * AL72/DW72 * AK72) * DW72/(100*DK72) * (1000 - DT72)/1000</f>
        <v>0</v>
      </c>
      <c r="AI72">
        <v>899.6351030479295</v>
      </c>
      <c r="AJ72">
        <v>880.4282363636358</v>
      </c>
      <c r="AK72">
        <v>3.487238704978596</v>
      </c>
      <c r="AL72">
        <v>65.94015128555453</v>
      </c>
      <c r="AM72">
        <f>(AO72 - AN72 + DX72*1E3/(8.314*(DZ72+273.15)) * AQ72/DW72 * AP72) * DW72/(100*DK72) * 1000/(1000 - AO72)</f>
        <v>0</v>
      </c>
      <c r="AN72">
        <v>27.34768111819256</v>
      </c>
      <c r="AO72">
        <v>27.96552666666665</v>
      </c>
      <c r="AP72">
        <v>-0.001808113665554565</v>
      </c>
      <c r="AQ72">
        <v>102.8695289206826</v>
      </c>
      <c r="AR72">
        <v>0</v>
      </c>
      <c r="AS72">
        <v>0</v>
      </c>
      <c r="AT72">
        <f>IF(AR72*$H$15&gt;=AV72,1.0,(AV72/(AV72-AR72*$H$15)))</f>
        <v>0</v>
      </c>
      <c r="AU72">
        <f>(AT72-1)*100</f>
        <v>0</v>
      </c>
      <c r="AV72">
        <f>MAX(0,($B$15+$C$15*EE72)/(1+$D$15*EE72)*DX72/(DZ72+273)*$E$15)</f>
        <v>0</v>
      </c>
      <c r="AW72" t="s">
        <v>429</v>
      </c>
      <c r="AX72" t="s">
        <v>429</v>
      </c>
      <c r="AY72">
        <v>0</v>
      </c>
      <c r="AZ72">
        <v>0</v>
      </c>
      <c r="BA72">
        <f>1-AY72/AZ72</f>
        <v>0</v>
      </c>
      <c r="BB72">
        <v>0</v>
      </c>
      <c r="BC72" t="s">
        <v>429</v>
      </c>
      <c r="BD72" t="s">
        <v>429</v>
      </c>
      <c r="BE72">
        <v>0</v>
      </c>
      <c r="BF72">
        <v>0</v>
      </c>
      <c r="BG72">
        <f>1-BE72/BF72</f>
        <v>0</v>
      </c>
      <c r="BH72">
        <v>0.5</v>
      </c>
      <c r="BI72">
        <f>DH72</f>
        <v>0</v>
      </c>
      <c r="BJ72">
        <f>K72</f>
        <v>0</v>
      </c>
      <c r="BK72">
        <f>BG72*BH72*BI72</f>
        <v>0</v>
      </c>
      <c r="BL72">
        <f>(BJ72-BB72)/BI72</f>
        <v>0</v>
      </c>
      <c r="BM72">
        <f>(AZ72-BF72)/BF72</f>
        <v>0</v>
      </c>
      <c r="BN72">
        <f>AY72/(BA72+AY72/BF72)</f>
        <v>0</v>
      </c>
      <c r="BO72" t="s">
        <v>429</v>
      </c>
      <c r="BP72">
        <v>0</v>
      </c>
      <c r="BQ72">
        <f>IF(BP72&lt;&gt;0, BP72, BN72)</f>
        <v>0</v>
      </c>
      <c r="BR72">
        <f>1-BQ72/BF72</f>
        <v>0</v>
      </c>
      <c r="BS72">
        <f>(BF72-BE72)/(BF72-BQ72)</f>
        <v>0</v>
      </c>
      <c r="BT72">
        <f>(AZ72-BF72)/(AZ72-BQ72)</f>
        <v>0</v>
      </c>
      <c r="BU72">
        <f>(BF72-BE72)/(BF72-AY72)</f>
        <v>0</v>
      </c>
      <c r="BV72">
        <f>(AZ72-BF72)/(AZ72-AY72)</f>
        <v>0</v>
      </c>
      <c r="BW72">
        <f>(BS72*BQ72/BE72)</f>
        <v>0</v>
      </c>
      <c r="BX72">
        <f>(1-BW72)</f>
        <v>0</v>
      </c>
      <c r="DG72">
        <f>$B$13*EF72+$C$13*EG72+$F$13*ER72*(1-EU72)</f>
        <v>0</v>
      </c>
      <c r="DH72">
        <f>DG72*DI72</f>
        <v>0</v>
      </c>
      <c r="DI72">
        <f>($B$13*$D$11+$C$13*$D$11+$F$13*((FE72+EW72)/MAX(FE72+EW72+FF72, 0.1)*$I$11+FF72/MAX(FE72+EW72+FF72, 0.1)*$J$11))/($B$13+$C$13+$F$13)</f>
        <v>0</v>
      </c>
      <c r="DJ72">
        <f>($B$13*$K$11+$C$13*$K$11+$F$13*((FE72+EW72)/MAX(FE72+EW72+FF72, 0.1)*$P$11+FF72/MAX(FE72+EW72+FF72, 0.1)*$Q$11))/($B$13+$C$13+$F$13)</f>
        <v>0</v>
      </c>
      <c r="DK72">
        <v>1.1</v>
      </c>
      <c r="DL72">
        <v>0.5</v>
      </c>
      <c r="DM72" t="s">
        <v>430</v>
      </c>
      <c r="DN72">
        <v>2</v>
      </c>
      <c r="DO72" t="b">
        <v>1</v>
      </c>
      <c r="DP72">
        <v>1694358857.660714</v>
      </c>
      <c r="DQ72">
        <v>831.0386428571428</v>
      </c>
      <c r="DR72">
        <v>857.7257499999998</v>
      </c>
      <c r="DS72">
        <v>27.99940714285714</v>
      </c>
      <c r="DT72">
        <v>27.36595714285715</v>
      </c>
      <c r="DU72">
        <v>864.0317857142857</v>
      </c>
      <c r="DV72">
        <v>31.98526428571428</v>
      </c>
      <c r="DW72">
        <v>499.9878214285714</v>
      </c>
      <c r="DX72">
        <v>84.56965357142857</v>
      </c>
      <c r="DY72">
        <v>0.09995961071428572</v>
      </c>
      <c r="DZ72">
        <v>31.88138214285715</v>
      </c>
      <c r="EA72">
        <v>33.19158928571429</v>
      </c>
      <c r="EB72">
        <v>999.9000000000002</v>
      </c>
      <c r="EC72">
        <v>0</v>
      </c>
      <c r="ED72">
        <v>0</v>
      </c>
      <c r="EE72">
        <v>10003.25071428572</v>
      </c>
      <c r="EF72">
        <v>0</v>
      </c>
      <c r="EG72">
        <v>1212.021785714286</v>
      </c>
      <c r="EH72">
        <v>-26.68705714285714</v>
      </c>
      <c r="EI72">
        <v>854.9772142857142</v>
      </c>
      <c r="EJ72">
        <v>881.8583571428574</v>
      </c>
      <c r="EK72">
        <v>0.6334526785714285</v>
      </c>
      <c r="EL72">
        <v>857.7257499999998</v>
      </c>
      <c r="EM72">
        <v>27.36595714285715</v>
      </c>
      <c r="EN72">
        <v>2.3679</v>
      </c>
      <c r="EO72">
        <v>2.314329285714286</v>
      </c>
      <c r="EP72">
        <v>20.14589642857143</v>
      </c>
      <c r="EQ72">
        <v>19.77647857142857</v>
      </c>
      <c r="ER72">
        <v>2000.012857142858</v>
      </c>
      <c r="ES72">
        <v>0.9799932857142856</v>
      </c>
      <c r="ET72">
        <v>0.02000711071428571</v>
      </c>
      <c r="EU72">
        <v>0</v>
      </c>
      <c r="EV72">
        <v>37.12136428571429</v>
      </c>
      <c r="EW72">
        <v>5.00078</v>
      </c>
      <c r="EX72">
        <v>2978.088571428571</v>
      </c>
      <c r="EY72">
        <v>16379.68571428571</v>
      </c>
      <c r="EZ72">
        <v>50.94392857142856</v>
      </c>
      <c r="FA72">
        <v>51.92149999999999</v>
      </c>
      <c r="FB72">
        <v>51.30564285714286</v>
      </c>
      <c r="FC72">
        <v>51.20071428571428</v>
      </c>
      <c r="FD72">
        <v>51.24764285714285</v>
      </c>
      <c r="FE72">
        <v>1955.102857142857</v>
      </c>
      <c r="FF72">
        <v>39.91</v>
      </c>
      <c r="FG72">
        <v>0</v>
      </c>
      <c r="FH72">
        <v>1694358865.4</v>
      </c>
      <c r="FI72">
        <v>0</v>
      </c>
      <c r="FJ72">
        <v>37.116816</v>
      </c>
      <c r="FK72">
        <v>-0.8465615323709277</v>
      </c>
      <c r="FL72">
        <v>393.5053840331489</v>
      </c>
      <c r="FM72">
        <v>2985.488</v>
      </c>
      <c r="FN72">
        <v>15</v>
      </c>
      <c r="FO72">
        <v>1694356869.6</v>
      </c>
      <c r="FP72" t="s">
        <v>431</v>
      </c>
      <c r="FQ72">
        <v>1694356869.6</v>
      </c>
      <c r="FR72">
        <v>1694356865.6</v>
      </c>
      <c r="FS72">
        <v>1</v>
      </c>
      <c r="FT72">
        <v>-0.3</v>
      </c>
      <c r="FU72">
        <v>-0.068</v>
      </c>
      <c r="FV72">
        <v>-25.922</v>
      </c>
      <c r="FW72">
        <v>-3.813</v>
      </c>
      <c r="FX72">
        <v>420</v>
      </c>
      <c r="FY72">
        <v>23</v>
      </c>
      <c r="FZ72">
        <v>0.43</v>
      </c>
      <c r="GA72">
        <v>0.2</v>
      </c>
      <c r="GB72">
        <v>-26.51479024390244</v>
      </c>
      <c r="GC72">
        <v>-2.819657142857191</v>
      </c>
      <c r="GD72">
        <v>0.3610384188764663</v>
      </c>
      <c r="GE72">
        <v>0</v>
      </c>
      <c r="GF72">
        <v>0.6418276097560977</v>
      </c>
      <c r="GG72">
        <v>-0.1327910592334487</v>
      </c>
      <c r="GH72">
        <v>0.01420874568515007</v>
      </c>
      <c r="GI72">
        <v>1</v>
      </c>
      <c r="GJ72">
        <v>1</v>
      </c>
      <c r="GK72">
        <v>2</v>
      </c>
      <c r="GL72" t="s">
        <v>432</v>
      </c>
      <c r="GM72">
        <v>3.10648</v>
      </c>
      <c r="GN72">
        <v>2.75837</v>
      </c>
      <c r="GO72">
        <v>0.135807</v>
      </c>
      <c r="GP72">
        <v>0.135153</v>
      </c>
      <c r="GQ72">
        <v>0.120441</v>
      </c>
      <c r="GR72">
        <v>0.108596</v>
      </c>
      <c r="GS72">
        <v>21762.1</v>
      </c>
      <c r="GT72">
        <v>20508.9</v>
      </c>
      <c r="GU72">
        <v>25766.7</v>
      </c>
      <c r="GV72">
        <v>24088</v>
      </c>
      <c r="GW72">
        <v>36453.4</v>
      </c>
      <c r="GX72">
        <v>31478.5</v>
      </c>
      <c r="GY72">
        <v>45098.3</v>
      </c>
      <c r="GZ72">
        <v>38184.5</v>
      </c>
      <c r="HA72">
        <v>1.7486</v>
      </c>
      <c r="HB72">
        <v>1.5713</v>
      </c>
      <c r="HC72">
        <v>-0.101678</v>
      </c>
      <c r="HD72">
        <v>0</v>
      </c>
      <c r="HE72">
        <v>34.8238</v>
      </c>
      <c r="HF72">
        <v>999.9</v>
      </c>
      <c r="HG72">
        <v>41.7</v>
      </c>
      <c r="HH72">
        <v>38.6</v>
      </c>
      <c r="HI72">
        <v>33.9068</v>
      </c>
      <c r="HJ72">
        <v>61.4467</v>
      </c>
      <c r="HK72">
        <v>24.4671</v>
      </c>
      <c r="HL72">
        <v>1</v>
      </c>
      <c r="HM72">
        <v>1.47476</v>
      </c>
      <c r="HN72">
        <v>9.28105</v>
      </c>
      <c r="HO72">
        <v>20.0581</v>
      </c>
      <c r="HP72">
        <v>5.20606</v>
      </c>
      <c r="HQ72">
        <v>11.992</v>
      </c>
      <c r="HR72">
        <v>4.96085</v>
      </c>
      <c r="HS72">
        <v>3.27425</v>
      </c>
      <c r="HT72">
        <v>9999</v>
      </c>
      <c r="HU72">
        <v>9999</v>
      </c>
      <c r="HV72">
        <v>9999</v>
      </c>
      <c r="HW72">
        <v>154.8</v>
      </c>
      <c r="HX72">
        <v>1.86386</v>
      </c>
      <c r="HY72">
        <v>1.86005</v>
      </c>
      <c r="HZ72">
        <v>1.85838</v>
      </c>
      <c r="IA72">
        <v>1.85974</v>
      </c>
      <c r="IB72">
        <v>1.85974</v>
      </c>
      <c r="IC72">
        <v>1.85832</v>
      </c>
      <c r="ID72">
        <v>1.85743</v>
      </c>
      <c r="IE72">
        <v>1.85226</v>
      </c>
      <c r="IF72">
        <v>0</v>
      </c>
      <c r="IG72">
        <v>0</v>
      </c>
      <c r="IH72">
        <v>0</v>
      </c>
      <c r="II72">
        <v>0</v>
      </c>
      <c r="IJ72" t="s">
        <v>433</v>
      </c>
      <c r="IK72" t="s">
        <v>434</v>
      </c>
      <c r="IL72" t="s">
        <v>435</v>
      </c>
      <c r="IM72" t="s">
        <v>435</v>
      </c>
      <c r="IN72" t="s">
        <v>435</v>
      </c>
      <c r="IO72" t="s">
        <v>435</v>
      </c>
      <c r="IP72">
        <v>0</v>
      </c>
      <c r="IQ72">
        <v>100</v>
      </c>
      <c r="IR72">
        <v>100</v>
      </c>
      <c r="IS72">
        <v>-33.393</v>
      </c>
      <c r="IT72">
        <v>-3.9846</v>
      </c>
      <c r="IU72">
        <v>-16.20539750299507</v>
      </c>
      <c r="IV72">
        <v>-0.02477319321892663</v>
      </c>
      <c r="IW72">
        <v>7.220195862635366E-06</v>
      </c>
      <c r="IX72">
        <v>-1.200035831751892E-09</v>
      </c>
      <c r="IY72">
        <v>-1.687842308663072</v>
      </c>
      <c r="IZ72">
        <v>-0.1467083373758089</v>
      </c>
      <c r="JA72">
        <v>0.003522864546959643</v>
      </c>
      <c r="JB72">
        <v>-3.696506598922489E-05</v>
      </c>
      <c r="JC72">
        <v>4</v>
      </c>
      <c r="JD72">
        <v>1987</v>
      </c>
      <c r="JE72">
        <v>1</v>
      </c>
      <c r="JF72">
        <v>38</v>
      </c>
      <c r="JG72">
        <v>33.3</v>
      </c>
      <c r="JH72">
        <v>33.3</v>
      </c>
      <c r="JI72">
        <v>2.19604</v>
      </c>
      <c r="JJ72">
        <v>2.6709</v>
      </c>
      <c r="JK72">
        <v>1.49658</v>
      </c>
      <c r="JL72">
        <v>2.39258</v>
      </c>
      <c r="JM72">
        <v>1.54907</v>
      </c>
      <c r="JN72">
        <v>2.43164</v>
      </c>
      <c r="JO72">
        <v>41.7699</v>
      </c>
      <c r="JP72">
        <v>15.5855</v>
      </c>
      <c r="JQ72">
        <v>18</v>
      </c>
      <c r="JR72">
        <v>505.116</v>
      </c>
      <c r="JS72">
        <v>400.167</v>
      </c>
      <c r="JT72">
        <v>25.4135</v>
      </c>
      <c r="JU72">
        <v>43.7361</v>
      </c>
      <c r="JV72">
        <v>30</v>
      </c>
      <c r="JW72">
        <v>43.3192</v>
      </c>
      <c r="JX72">
        <v>43.12</v>
      </c>
      <c r="JY72">
        <v>44.1938</v>
      </c>
      <c r="JZ72">
        <v>0</v>
      </c>
      <c r="KA72">
        <v>44.1874</v>
      </c>
      <c r="KB72">
        <v>20.6765</v>
      </c>
      <c r="KC72">
        <v>908.453</v>
      </c>
      <c r="KD72">
        <v>27.8215</v>
      </c>
      <c r="KE72">
        <v>98.5211</v>
      </c>
      <c r="KF72">
        <v>92.0171</v>
      </c>
    </row>
    <row r="73" spans="1:292">
      <c r="A73">
        <v>55</v>
      </c>
      <c r="B73">
        <v>1694358871</v>
      </c>
      <c r="C73">
        <v>362</v>
      </c>
      <c r="D73" t="s">
        <v>544</v>
      </c>
      <c r="E73" t="s">
        <v>545</v>
      </c>
      <c r="F73">
        <v>5</v>
      </c>
      <c r="G73" t="s">
        <v>428</v>
      </c>
      <c r="H73">
        <v>1694358863.232143</v>
      </c>
      <c r="I73">
        <f>(J73)/1000</f>
        <v>0</v>
      </c>
      <c r="J73">
        <f>IF(DO73, AM73, AG73)</f>
        <v>0</v>
      </c>
      <c r="K73">
        <f>IF(DO73, AH73, AF73)</f>
        <v>0</v>
      </c>
      <c r="L73">
        <f>DQ73 - IF(AT73&gt;1, K73*DK73*100.0/(AV73*EE73), 0)</f>
        <v>0</v>
      </c>
      <c r="M73">
        <f>((S73-I73/2)*L73-K73)/(S73+I73/2)</f>
        <v>0</v>
      </c>
      <c r="N73">
        <f>M73*(DX73+DY73)/1000.0</f>
        <v>0</v>
      </c>
      <c r="O73">
        <f>(DQ73 - IF(AT73&gt;1, K73*DK73*100.0/(AV73*EE73), 0))*(DX73+DY73)/1000.0</f>
        <v>0</v>
      </c>
      <c r="P73">
        <f>2.0/((1/R73-1/Q73)+SIGN(R73)*SQRT((1/R73-1/Q73)*(1/R73-1/Q73) + 4*DL73/((DL73+1)*(DL73+1))*(2*1/R73*1/Q73-1/Q73*1/Q73)))</f>
        <v>0</v>
      </c>
      <c r="Q73">
        <f>IF(LEFT(DM73,1)&lt;&gt;"0",IF(LEFT(DM73,1)="1",3.0,DN73),$D$5+$E$5*(EE73*DX73/($K$5*1000))+$F$5*(EE73*DX73/($K$5*1000))*MAX(MIN(DK73,$J$5),$I$5)*MAX(MIN(DK73,$J$5),$I$5)+$G$5*MAX(MIN(DK73,$J$5),$I$5)*(EE73*DX73/($K$5*1000))+$H$5*(EE73*DX73/($K$5*1000))*(EE73*DX73/($K$5*1000)))</f>
        <v>0</v>
      </c>
      <c r="R73">
        <f>I73*(1000-(1000*0.61365*exp(17.502*V73/(240.97+V73))/(DX73+DY73)+DS73)/2)/(1000*0.61365*exp(17.502*V73/(240.97+V73))/(DX73+DY73)-DS73)</f>
        <v>0</v>
      </c>
      <c r="S73">
        <f>1/((DL73+1)/(P73/1.6)+1/(Q73/1.37)) + DL73/((DL73+1)/(P73/1.6) + DL73/(Q73/1.37))</f>
        <v>0</v>
      </c>
      <c r="T73">
        <f>(DG73*DJ73)</f>
        <v>0</v>
      </c>
      <c r="U73">
        <f>(DZ73+(T73+2*0.95*5.67E-8*(((DZ73+$B$9)+273)^4-(DZ73+273)^4)-44100*I73)/(1.84*29.3*Q73+8*0.95*5.67E-8*(DZ73+273)^3))</f>
        <v>0</v>
      </c>
      <c r="V73">
        <f>($C$9*EA73+$D$9*EB73+$E$9*U73)</f>
        <v>0</v>
      </c>
      <c r="W73">
        <f>0.61365*exp(17.502*V73/(240.97+V73))</f>
        <v>0</v>
      </c>
      <c r="X73">
        <f>(Y73/Z73*100)</f>
        <v>0</v>
      </c>
      <c r="Y73">
        <f>DS73*(DX73+DY73)/1000</f>
        <v>0</v>
      </c>
      <c r="Z73">
        <f>0.61365*exp(17.502*DZ73/(240.97+DZ73))</f>
        <v>0</v>
      </c>
      <c r="AA73">
        <f>(W73-DS73*(DX73+DY73)/1000)</f>
        <v>0</v>
      </c>
      <c r="AB73">
        <f>(-I73*44100)</f>
        <v>0</v>
      </c>
      <c r="AC73">
        <f>2*29.3*Q73*0.92*(DZ73-V73)</f>
        <v>0</v>
      </c>
      <c r="AD73">
        <f>2*0.95*5.67E-8*(((DZ73+$B$9)+273)^4-(V73+273)^4)</f>
        <v>0</v>
      </c>
      <c r="AE73">
        <f>T73+AD73+AB73+AC73</f>
        <v>0</v>
      </c>
      <c r="AF73">
        <f>DW73*AT73*(DR73-DQ73*(1000-AT73*DT73)/(1000-AT73*DS73))/(100*DK73)</f>
        <v>0</v>
      </c>
      <c r="AG73">
        <f>1000*DW73*AT73*(DS73-DT73)/(100*DK73*(1000-AT73*DS73))</f>
        <v>0</v>
      </c>
      <c r="AH73">
        <f>(AI73 - AJ73 - DX73*1E3/(8.314*(DZ73+273.15)) * AL73/DW73 * AK73) * DW73/(100*DK73) * (1000 - DT73)/1000</f>
        <v>0</v>
      </c>
      <c r="AI73">
        <v>918.1891927930975</v>
      </c>
      <c r="AJ73">
        <v>899.3238242424242</v>
      </c>
      <c r="AK73">
        <v>3.415764599131486</v>
      </c>
      <c r="AL73">
        <v>65.94015128555453</v>
      </c>
      <c r="AM73">
        <f>(AO73 - AN73 + DX73*1E3/(8.314*(DZ73+273.15)) * AQ73/DW73 * AP73) * DW73/(100*DK73) * 1000/(1000 - AO73)</f>
        <v>0</v>
      </c>
      <c r="AN73">
        <v>27.32830620474105</v>
      </c>
      <c r="AO73">
        <v>27.94024303030305</v>
      </c>
      <c r="AP73">
        <v>-0.002980523834446156</v>
      </c>
      <c r="AQ73">
        <v>102.8695289206826</v>
      </c>
      <c r="AR73">
        <v>0</v>
      </c>
      <c r="AS73">
        <v>0</v>
      </c>
      <c r="AT73">
        <f>IF(AR73*$H$15&gt;=AV73,1.0,(AV73/(AV73-AR73*$H$15)))</f>
        <v>0</v>
      </c>
      <c r="AU73">
        <f>(AT73-1)*100</f>
        <v>0</v>
      </c>
      <c r="AV73">
        <f>MAX(0,($B$15+$C$15*EE73)/(1+$D$15*EE73)*DX73/(DZ73+273)*$E$15)</f>
        <v>0</v>
      </c>
      <c r="AW73" t="s">
        <v>429</v>
      </c>
      <c r="AX73" t="s">
        <v>429</v>
      </c>
      <c r="AY73">
        <v>0</v>
      </c>
      <c r="AZ73">
        <v>0</v>
      </c>
      <c r="BA73">
        <f>1-AY73/AZ73</f>
        <v>0</v>
      </c>
      <c r="BB73">
        <v>0</v>
      </c>
      <c r="BC73" t="s">
        <v>429</v>
      </c>
      <c r="BD73" t="s">
        <v>429</v>
      </c>
      <c r="BE73">
        <v>0</v>
      </c>
      <c r="BF73">
        <v>0</v>
      </c>
      <c r="BG73">
        <f>1-BE73/BF73</f>
        <v>0</v>
      </c>
      <c r="BH73">
        <v>0.5</v>
      </c>
      <c r="BI73">
        <f>DH73</f>
        <v>0</v>
      </c>
      <c r="BJ73">
        <f>K73</f>
        <v>0</v>
      </c>
      <c r="BK73">
        <f>BG73*BH73*BI73</f>
        <v>0</v>
      </c>
      <c r="BL73">
        <f>(BJ73-BB73)/BI73</f>
        <v>0</v>
      </c>
      <c r="BM73">
        <f>(AZ73-BF73)/BF73</f>
        <v>0</v>
      </c>
      <c r="BN73">
        <f>AY73/(BA73+AY73/BF73)</f>
        <v>0</v>
      </c>
      <c r="BO73" t="s">
        <v>429</v>
      </c>
      <c r="BP73">
        <v>0</v>
      </c>
      <c r="BQ73">
        <f>IF(BP73&lt;&gt;0, BP73, BN73)</f>
        <v>0</v>
      </c>
      <c r="BR73">
        <f>1-BQ73/BF73</f>
        <v>0</v>
      </c>
      <c r="BS73">
        <f>(BF73-BE73)/(BF73-BQ73)</f>
        <v>0</v>
      </c>
      <c r="BT73">
        <f>(AZ73-BF73)/(AZ73-BQ73)</f>
        <v>0</v>
      </c>
      <c r="BU73">
        <f>(BF73-BE73)/(BF73-AY73)</f>
        <v>0</v>
      </c>
      <c r="BV73">
        <f>(AZ73-BF73)/(AZ73-AY73)</f>
        <v>0</v>
      </c>
      <c r="BW73">
        <f>(BS73*BQ73/BE73)</f>
        <v>0</v>
      </c>
      <c r="BX73">
        <f>(1-BW73)</f>
        <v>0</v>
      </c>
      <c r="DG73">
        <f>$B$13*EF73+$C$13*EG73+$F$13*ER73*(1-EU73)</f>
        <v>0</v>
      </c>
      <c r="DH73">
        <f>DG73*DI73</f>
        <v>0</v>
      </c>
      <c r="DI73">
        <f>($B$13*$D$11+$C$13*$D$11+$F$13*((FE73+EW73)/MAX(FE73+EW73+FF73, 0.1)*$I$11+FF73/MAX(FE73+EW73+FF73, 0.1)*$J$11))/($B$13+$C$13+$F$13)</f>
        <v>0</v>
      </c>
      <c r="DJ73">
        <f>($B$13*$K$11+$C$13*$K$11+$F$13*((FE73+EW73)/MAX(FE73+EW73+FF73, 0.1)*$P$11+FF73/MAX(FE73+EW73+FF73, 0.1)*$Q$11))/($B$13+$C$13+$F$13)</f>
        <v>0</v>
      </c>
      <c r="DK73">
        <v>1.1</v>
      </c>
      <c r="DL73">
        <v>0.5</v>
      </c>
      <c r="DM73" t="s">
        <v>430</v>
      </c>
      <c r="DN73">
        <v>2</v>
      </c>
      <c r="DO73" t="b">
        <v>1</v>
      </c>
      <c r="DP73">
        <v>1694358863.232143</v>
      </c>
      <c r="DQ73">
        <v>849.807392857143</v>
      </c>
      <c r="DR73">
        <v>876.4516428571429</v>
      </c>
      <c r="DS73">
        <v>27.9734</v>
      </c>
      <c r="DT73">
        <v>27.34581785714286</v>
      </c>
      <c r="DU73">
        <v>883.0845</v>
      </c>
      <c r="DV73">
        <v>31.95831071428572</v>
      </c>
      <c r="DW73">
        <v>499.9972142857144</v>
      </c>
      <c r="DX73">
        <v>84.5699392857143</v>
      </c>
      <c r="DY73">
        <v>0.099937525</v>
      </c>
      <c r="DZ73">
        <v>31.87439642857143</v>
      </c>
      <c r="EA73">
        <v>33.177725</v>
      </c>
      <c r="EB73">
        <v>999.9000000000002</v>
      </c>
      <c r="EC73">
        <v>0</v>
      </c>
      <c r="ED73">
        <v>0</v>
      </c>
      <c r="EE73">
        <v>10012.47142857143</v>
      </c>
      <c r="EF73">
        <v>0</v>
      </c>
      <c r="EG73">
        <v>1248.644285714286</v>
      </c>
      <c r="EH73">
        <v>-26.6443</v>
      </c>
      <c r="EI73">
        <v>874.2631785714285</v>
      </c>
      <c r="EJ73">
        <v>901.0925000000003</v>
      </c>
      <c r="EK73">
        <v>0.6275848928571428</v>
      </c>
      <c r="EL73">
        <v>876.4516428571429</v>
      </c>
      <c r="EM73">
        <v>27.34581785714286</v>
      </c>
      <c r="EN73">
        <v>2.365708928571429</v>
      </c>
      <c r="EO73">
        <v>2.312633571428572</v>
      </c>
      <c r="EP73">
        <v>20.13092857142857</v>
      </c>
      <c r="EQ73">
        <v>19.76466071428571</v>
      </c>
      <c r="ER73">
        <v>2000.017857142857</v>
      </c>
      <c r="ES73">
        <v>0.9799932857142856</v>
      </c>
      <c r="ET73">
        <v>0.02000711071428572</v>
      </c>
      <c r="EU73">
        <v>0</v>
      </c>
      <c r="EV73">
        <v>37.08915</v>
      </c>
      <c r="EW73">
        <v>5.00078</v>
      </c>
      <c r="EX73">
        <v>3006.008214285714</v>
      </c>
      <c r="EY73">
        <v>16379.72857142857</v>
      </c>
      <c r="EZ73">
        <v>50.94389285714284</v>
      </c>
      <c r="FA73">
        <v>51.91928571428571</v>
      </c>
      <c r="FB73">
        <v>51.31003571428571</v>
      </c>
      <c r="FC73">
        <v>51.20300000000001</v>
      </c>
      <c r="FD73">
        <v>51.24314285714286</v>
      </c>
      <c r="FE73">
        <v>1955.107857142857</v>
      </c>
      <c r="FF73">
        <v>39.91</v>
      </c>
      <c r="FG73">
        <v>0</v>
      </c>
      <c r="FH73">
        <v>1694358870.8</v>
      </c>
      <c r="FI73">
        <v>0</v>
      </c>
      <c r="FJ73">
        <v>37.08208076923077</v>
      </c>
      <c r="FK73">
        <v>0.3681811973702341</v>
      </c>
      <c r="FL73">
        <v>160.1589745077304</v>
      </c>
      <c r="FM73">
        <v>3006.676538461538</v>
      </c>
      <c r="FN73">
        <v>15</v>
      </c>
      <c r="FO73">
        <v>1694356869.6</v>
      </c>
      <c r="FP73" t="s">
        <v>431</v>
      </c>
      <c r="FQ73">
        <v>1694356869.6</v>
      </c>
      <c r="FR73">
        <v>1694356865.6</v>
      </c>
      <c r="FS73">
        <v>1</v>
      </c>
      <c r="FT73">
        <v>-0.3</v>
      </c>
      <c r="FU73">
        <v>-0.068</v>
      </c>
      <c r="FV73">
        <v>-25.922</v>
      </c>
      <c r="FW73">
        <v>-3.813</v>
      </c>
      <c r="FX73">
        <v>420</v>
      </c>
      <c r="FY73">
        <v>23</v>
      </c>
      <c r="FZ73">
        <v>0.43</v>
      </c>
      <c r="GA73">
        <v>0.2</v>
      </c>
      <c r="GB73">
        <v>-26.64941951219512</v>
      </c>
      <c r="GC73">
        <v>-0.05866829268294191</v>
      </c>
      <c r="GD73">
        <v>0.1972852648244041</v>
      </c>
      <c r="GE73">
        <v>1</v>
      </c>
      <c r="GF73">
        <v>0.6318144390243903</v>
      </c>
      <c r="GG73">
        <v>-0.06904271080139315</v>
      </c>
      <c r="GH73">
        <v>0.007159783151944443</v>
      </c>
      <c r="GI73">
        <v>1</v>
      </c>
      <c r="GJ73">
        <v>2</v>
      </c>
      <c r="GK73">
        <v>2</v>
      </c>
      <c r="GL73" t="s">
        <v>484</v>
      </c>
      <c r="GM73">
        <v>3.1064</v>
      </c>
      <c r="GN73">
        <v>2.75809</v>
      </c>
      <c r="GO73">
        <v>0.137672</v>
      </c>
      <c r="GP73">
        <v>0.137025</v>
      </c>
      <c r="GQ73">
        <v>0.12037</v>
      </c>
      <c r="GR73">
        <v>0.108539</v>
      </c>
      <c r="GS73">
        <v>21715.1</v>
      </c>
      <c r="GT73">
        <v>20464.3</v>
      </c>
      <c r="GU73">
        <v>25766.7</v>
      </c>
      <c r="GV73">
        <v>24087.9</v>
      </c>
      <c r="GW73">
        <v>36456.4</v>
      </c>
      <c r="GX73">
        <v>31480.7</v>
      </c>
      <c r="GY73">
        <v>45098.2</v>
      </c>
      <c r="GZ73">
        <v>38184.6</v>
      </c>
      <c r="HA73">
        <v>1.74853</v>
      </c>
      <c r="HB73">
        <v>1.57145</v>
      </c>
      <c r="HC73">
        <v>-0.101611</v>
      </c>
      <c r="HD73">
        <v>0</v>
      </c>
      <c r="HE73">
        <v>34.8238</v>
      </c>
      <c r="HF73">
        <v>999.9</v>
      </c>
      <c r="HG73">
        <v>41.7</v>
      </c>
      <c r="HH73">
        <v>38.6</v>
      </c>
      <c r="HI73">
        <v>33.9088</v>
      </c>
      <c r="HJ73">
        <v>61.5367</v>
      </c>
      <c r="HK73">
        <v>24.6514</v>
      </c>
      <c r="HL73">
        <v>1</v>
      </c>
      <c r="HM73">
        <v>1.4749</v>
      </c>
      <c r="HN73">
        <v>9.28105</v>
      </c>
      <c r="HO73">
        <v>20.0583</v>
      </c>
      <c r="HP73">
        <v>5.20636</v>
      </c>
      <c r="HQ73">
        <v>11.992</v>
      </c>
      <c r="HR73">
        <v>4.96105</v>
      </c>
      <c r="HS73">
        <v>3.27445</v>
      </c>
      <c r="HT73">
        <v>9999</v>
      </c>
      <c r="HU73">
        <v>9999</v>
      </c>
      <c r="HV73">
        <v>9999</v>
      </c>
      <c r="HW73">
        <v>154.8</v>
      </c>
      <c r="HX73">
        <v>1.86386</v>
      </c>
      <c r="HY73">
        <v>1.86005</v>
      </c>
      <c r="HZ73">
        <v>1.85838</v>
      </c>
      <c r="IA73">
        <v>1.85974</v>
      </c>
      <c r="IB73">
        <v>1.85974</v>
      </c>
      <c r="IC73">
        <v>1.85834</v>
      </c>
      <c r="ID73">
        <v>1.85745</v>
      </c>
      <c r="IE73">
        <v>1.85226</v>
      </c>
      <c r="IF73">
        <v>0</v>
      </c>
      <c r="IG73">
        <v>0</v>
      </c>
      <c r="IH73">
        <v>0</v>
      </c>
      <c r="II73">
        <v>0</v>
      </c>
      <c r="IJ73" t="s">
        <v>433</v>
      </c>
      <c r="IK73" t="s">
        <v>434</v>
      </c>
      <c r="IL73" t="s">
        <v>435</v>
      </c>
      <c r="IM73" t="s">
        <v>435</v>
      </c>
      <c r="IN73" t="s">
        <v>435</v>
      </c>
      <c r="IO73" t="s">
        <v>435</v>
      </c>
      <c r="IP73">
        <v>0</v>
      </c>
      <c r="IQ73">
        <v>100</v>
      </c>
      <c r="IR73">
        <v>100</v>
      </c>
      <c r="IS73">
        <v>-33.668</v>
      </c>
      <c r="IT73">
        <v>-3.9837</v>
      </c>
      <c r="IU73">
        <v>-16.20539750299507</v>
      </c>
      <c r="IV73">
        <v>-0.02477319321892663</v>
      </c>
      <c r="IW73">
        <v>7.220195862635366E-06</v>
      </c>
      <c r="IX73">
        <v>-1.200035831751892E-09</v>
      </c>
      <c r="IY73">
        <v>-1.687842308663072</v>
      </c>
      <c r="IZ73">
        <v>-0.1467083373758089</v>
      </c>
      <c r="JA73">
        <v>0.003522864546959643</v>
      </c>
      <c r="JB73">
        <v>-3.696506598922489E-05</v>
      </c>
      <c r="JC73">
        <v>4</v>
      </c>
      <c r="JD73">
        <v>1987</v>
      </c>
      <c r="JE73">
        <v>1</v>
      </c>
      <c r="JF73">
        <v>38</v>
      </c>
      <c r="JG73">
        <v>33.4</v>
      </c>
      <c r="JH73">
        <v>33.4</v>
      </c>
      <c r="JI73">
        <v>2.23511</v>
      </c>
      <c r="JJ73">
        <v>2.66113</v>
      </c>
      <c r="JK73">
        <v>1.49658</v>
      </c>
      <c r="JL73">
        <v>2.39258</v>
      </c>
      <c r="JM73">
        <v>1.54785</v>
      </c>
      <c r="JN73">
        <v>2.45972</v>
      </c>
      <c r="JO73">
        <v>41.7436</v>
      </c>
      <c r="JP73">
        <v>15.603</v>
      </c>
      <c r="JQ73">
        <v>18</v>
      </c>
      <c r="JR73">
        <v>505.089</v>
      </c>
      <c r="JS73">
        <v>400.28</v>
      </c>
      <c r="JT73">
        <v>25.4107</v>
      </c>
      <c r="JU73">
        <v>43.7361</v>
      </c>
      <c r="JV73">
        <v>30.0001</v>
      </c>
      <c r="JW73">
        <v>43.3227</v>
      </c>
      <c r="JX73">
        <v>43.1241</v>
      </c>
      <c r="JY73">
        <v>44.8605</v>
      </c>
      <c r="JZ73">
        <v>0</v>
      </c>
      <c r="KA73">
        <v>44.1874</v>
      </c>
      <c r="KB73">
        <v>20.6599</v>
      </c>
      <c r="KC73">
        <v>921.813</v>
      </c>
      <c r="KD73">
        <v>27.8978</v>
      </c>
      <c r="KE73">
        <v>98.52079999999999</v>
      </c>
      <c r="KF73">
        <v>92.01690000000001</v>
      </c>
    </row>
    <row r="74" spans="1:292">
      <c r="A74">
        <v>56</v>
      </c>
      <c r="B74">
        <v>1694358875.5</v>
      </c>
      <c r="C74">
        <v>366.5</v>
      </c>
      <c r="D74" t="s">
        <v>546</v>
      </c>
      <c r="E74" t="s">
        <v>547</v>
      </c>
      <c r="F74">
        <v>5</v>
      </c>
      <c r="G74" t="s">
        <v>428</v>
      </c>
      <c r="H74">
        <v>1694358867.678571</v>
      </c>
      <c r="I74">
        <f>(J74)/1000</f>
        <v>0</v>
      </c>
      <c r="J74">
        <f>IF(DO74, AM74, AG74)</f>
        <v>0</v>
      </c>
      <c r="K74">
        <f>IF(DO74, AH74, AF74)</f>
        <v>0</v>
      </c>
      <c r="L74">
        <f>DQ74 - IF(AT74&gt;1, K74*DK74*100.0/(AV74*EE74), 0)</f>
        <v>0</v>
      </c>
      <c r="M74">
        <f>((S74-I74/2)*L74-K74)/(S74+I74/2)</f>
        <v>0</v>
      </c>
      <c r="N74">
        <f>M74*(DX74+DY74)/1000.0</f>
        <v>0</v>
      </c>
      <c r="O74">
        <f>(DQ74 - IF(AT74&gt;1, K74*DK74*100.0/(AV74*EE74), 0))*(DX74+DY74)/1000.0</f>
        <v>0</v>
      </c>
      <c r="P74">
        <f>2.0/((1/R74-1/Q74)+SIGN(R74)*SQRT((1/R74-1/Q74)*(1/R74-1/Q74) + 4*DL74/((DL74+1)*(DL74+1))*(2*1/R74*1/Q74-1/Q74*1/Q74)))</f>
        <v>0</v>
      </c>
      <c r="Q74">
        <f>IF(LEFT(DM74,1)&lt;&gt;"0",IF(LEFT(DM74,1)="1",3.0,DN74),$D$5+$E$5*(EE74*DX74/($K$5*1000))+$F$5*(EE74*DX74/($K$5*1000))*MAX(MIN(DK74,$J$5),$I$5)*MAX(MIN(DK74,$J$5),$I$5)+$G$5*MAX(MIN(DK74,$J$5),$I$5)*(EE74*DX74/($K$5*1000))+$H$5*(EE74*DX74/($K$5*1000))*(EE74*DX74/($K$5*1000)))</f>
        <v>0</v>
      </c>
      <c r="R74">
        <f>I74*(1000-(1000*0.61365*exp(17.502*V74/(240.97+V74))/(DX74+DY74)+DS74)/2)/(1000*0.61365*exp(17.502*V74/(240.97+V74))/(DX74+DY74)-DS74)</f>
        <v>0</v>
      </c>
      <c r="S74">
        <f>1/((DL74+1)/(P74/1.6)+1/(Q74/1.37)) + DL74/((DL74+1)/(P74/1.6) + DL74/(Q74/1.37))</f>
        <v>0</v>
      </c>
      <c r="T74">
        <f>(DG74*DJ74)</f>
        <v>0</v>
      </c>
      <c r="U74">
        <f>(DZ74+(T74+2*0.95*5.67E-8*(((DZ74+$B$9)+273)^4-(DZ74+273)^4)-44100*I74)/(1.84*29.3*Q74+8*0.95*5.67E-8*(DZ74+273)^3))</f>
        <v>0</v>
      </c>
      <c r="V74">
        <f>($C$9*EA74+$D$9*EB74+$E$9*U74)</f>
        <v>0</v>
      </c>
      <c r="W74">
        <f>0.61365*exp(17.502*V74/(240.97+V74))</f>
        <v>0</v>
      </c>
      <c r="X74">
        <f>(Y74/Z74*100)</f>
        <v>0</v>
      </c>
      <c r="Y74">
        <f>DS74*(DX74+DY74)/1000</f>
        <v>0</v>
      </c>
      <c r="Z74">
        <f>0.61365*exp(17.502*DZ74/(240.97+DZ74))</f>
        <v>0</v>
      </c>
      <c r="AA74">
        <f>(W74-DS74*(DX74+DY74)/1000)</f>
        <v>0</v>
      </c>
      <c r="AB74">
        <f>(-I74*44100)</f>
        <v>0</v>
      </c>
      <c r="AC74">
        <f>2*29.3*Q74*0.92*(DZ74-V74)</f>
        <v>0</v>
      </c>
      <c r="AD74">
        <f>2*0.95*5.67E-8*(((DZ74+$B$9)+273)^4-(V74+273)^4)</f>
        <v>0</v>
      </c>
      <c r="AE74">
        <f>T74+AD74+AB74+AC74</f>
        <v>0</v>
      </c>
      <c r="AF74">
        <f>DW74*AT74*(DR74-DQ74*(1000-AT74*DT74)/(1000-AT74*DS74))/(100*DK74)</f>
        <v>0</v>
      </c>
      <c r="AG74">
        <f>1000*DW74*AT74*(DS74-DT74)/(100*DK74*(1000-AT74*DS74))</f>
        <v>0</v>
      </c>
      <c r="AH74">
        <f>(AI74 - AJ74 - DX74*1E3/(8.314*(DZ74+273.15)) * AL74/DW74 * AK74) * DW74/(100*DK74) * (1000 - DT74)/1000</f>
        <v>0</v>
      </c>
      <c r="AI74">
        <v>934.1892072739297</v>
      </c>
      <c r="AJ74">
        <v>915.0186181818177</v>
      </c>
      <c r="AK74">
        <v>3.489195156122893</v>
      </c>
      <c r="AL74">
        <v>65.94015128555453</v>
      </c>
      <c r="AM74">
        <f>(AO74 - AN74 + DX74*1E3/(8.314*(DZ74+273.15)) * AQ74/DW74 * AP74) * DW74/(100*DK74) * 1000/(1000 - AO74)</f>
        <v>0</v>
      </c>
      <c r="AN74">
        <v>27.31138101681119</v>
      </c>
      <c r="AO74">
        <v>27.91887636363636</v>
      </c>
      <c r="AP74">
        <v>-0.003932055037683395</v>
      </c>
      <c r="AQ74">
        <v>102.8695289206826</v>
      </c>
      <c r="AR74">
        <v>0</v>
      </c>
      <c r="AS74">
        <v>0</v>
      </c>
      <c r="AT74">
        <f>IF(AR74*$H$15&gt;=AV74,1.0,(AV74/(AV74-AR74*$H$15)))</f>
        <v>0</v>
      </c>
      <c r="AU74">
        <f>(AT74-1)*100</f>
        <v>0</v>
      </c>
      <c r="AV74">
        <f>MAX(0,($B$15+$C$15*EE74)/(1+$D$15*EE74)*DX74/(DZ74+273)*$E$15)</f>
        <v>0</v>
      </c>
      <c r="AW74" t="s">
        <v>429</v>
      </c>
      <c r="AX74" t="s">
        <v>429</v>
      </c>
      <c r="AY74">
        <v>0</v>
      </c>
      <c r="AZ74">
        <v>0</v>
      </c>
      <c r="BA74">
        <f>1-AY74/AZ74</f>
        <v>0</v>
      </c>
      <c r="BB74">
        <v>0</v>
      </c>
      <c r="BC74" t="s">
        <v>429</v>
      </c>
      <c r="BD74" t="s">
        <v>429</v>
      </c>
      <c r="BE74">
        <v>0</v>
      </c>
      <c r="BF74">
        <v>0</v>
      </c>
      <c r="BG74">
        <f>1-BE74/BF74</f>
        <v>0</v>
      </c>
      <c r="BH74">
        <v>0.5</v>
      </c>
      <c r="BI74">
        <f>DH74</f>
        <v>0</v>
      </c>
      <c r="BJ74">
        <f>K74</f>
        <v>0</v>
      </c>
      <c r="BK74">
        <f>BG74*BH74*BI74</f>
        <v>0</v>
      </c>
      <c r="BL74">
        <f>(BJ74-BB74)/BI74</f>
        <v>0</v>
      </c>
      <c r="BM74">
        <f>(AZ74-BF74)/BF74</f>
        <v>0</v>
      </c>
      <c r="BN74">
        <f>AY74/(BA74+AY74/BF74)</f>
        <v>0</v>
      </c>
      <c r="BO74" t="s">
        <v>429</v>
      </c>
      <c r="BP74">
        <v>0</v>
      </c>
      <c r="BQ74">
        <f>IF(BP74&lt;&gt;0, BP74, BN74)</f>
        <v>0</v>
      </c>
      <c r="BR74">
        <f>1-BQ74/BF74</f>
        <v>0</v>
      </c>
      <c r="BS74">
        <f>(BF74-BE74)/(BF74-BQ74)</f>
        <v>0</v>
      </c>
      <c r="BT74">
        <f>(AZ74-BF74)/(AZ74-BQ74)</f>
        <v>0</v>
      </c>
      <c r="BU74">
        <f>(BF74-BE74)/(BF74-AY74)</f>
        <v>0</v>
      </c>
      <c r="BV74">
        <f>(AZ74-BF74)/(AZ74-AY74)</f>
        <v>0</v>
      </c>
      <c r="BW74">
        <f>(BS74*BQ74/BE74)</f>
        <v>0</v>
      </c>
      <c r="BX74">
        <f>(1-BW74)</f>
        <v>0</v>
      </c>
      <c r="DG74">
        <f>$B$13*EF74+$C$13*EG74+$F$13*ER74*(1-EU74)</f>
        <v>0</v>
      </c>
      <c r="DH74">
        <f>DG74*DI74</f>
        <v>0</v>
      </c>
      <c r="DI74">
        <f>($B$13*$D$11+$C$13*$D$11+$F$13*((FE74+EW74)/MAX(FE74+EW74+FF74, 0.1)*$I$11+FF74/MAX(FE74+EW74+FF74, 0.1)*$J$11))/($B$13+$C$13+$F$13)</f>
        <v>0</v>
      </c>
      <c r="DJ74">
        <f>($B$13*$K$11+$C$13*$K$11+$F$13*((FE74+EW74)/MAX(FE74+EW74+FF74, 0.1)*$P$11+FF74/MAX(FE74+EW74+FF74, 0.1)*$Q$11))/($B$13+$C$13+$F$13)</f>
        <v>0</v>
      </c>
      <c r="DK74">
        <v>1.1</v>
      </c>
      <c r="DL74">
        <v>0.5</v>
      </c>
      <c r="DM74" t="s">
        <v>430</v>
      </c>
      <c r="DN74">
        <v>2</v>
      </c>
      <c r="DO74" t="b">
        <v>1</v>
      </c>
      <c r="DP74">
        <v>1694358867.678571</v>
      </c>
      <c r="DQ74">
        <v>864.7723928571426</v>
      </c>
      <c r="DR74">
        <v>891.5587857142856</v>
      </c>
      <c r="DS74">
        <v>27.95274642857143</v>
      </c>
      <c r="DT74">
        <v>27.32930357142857</v>
      </c>
      <c r="DU74">
        <v>898.2739285714285</v>
      </c>
      <c r="DV74">
        <v>31.93691785714286</v>
      </c>
      <c r="DW74">
        <v>500.0166071428571</v>
      </c>
      <c r="DX74">
        <v>84.5699392857143</v>
      </c>
      <c r="DY74">
        <v>0.0999772</v>
      </c>
      <c r="DZ74">
        <v>31.87165</v>
      </c>
      <c r="EA74">
        <v>33.17756428571429</v>
      </c>
      <c r="EB74">
        <v>999.9000000000002</v>
      </c>
      <c r="EC74">
        <v>0</v>
      </c>
      <c r="ED74">
        <v>0</v>
      </c>
      <c r="EE74">
        <v>10009.92857142857</v>
      </c>
      <c r="EF74">
        <v>0</v>
      </c>
      <c r="EG74">
        <v>1258.155357142857</v>
      </c>
      <c r="EH74">
        <v>-26.78635714285715</v>
      </c>
      <c r="EI74">
        <v>889.6401071428572</v>
      </c>
      <c r="EJ74">
        <v>916.6087857142857</v>
      </c>
      <c r="EK74">
        <v>0.6234455357142857</v>
      </c>
      <c r="EL74">
        <v>891.5587857142856</v>
      </c>
      <c r="EM74">
        <v>27.32930357142857</v>
      </c>
      <c r="EN74">
        <v>2.3639625</v>
      </c>
      <c r="EO74">
        <v>2.311237142857143</v>
      </c>
      <c r="EP74">
        <v>20.11899642857143</v>
      </c>
      <c r="EQ74">
        <v>19.754925</v>
      </c>
      <c r="ER74">
        <v>2000.000714285714</v>
      </c>
      <c r="ES74">
        <v>0.9799930714285713</v>
      </c>
      <c r="ET74">
        <v>0.02000731785714286</v>
      </c>
      <c r="EU74">
        <v>0</v>
      </c>
      <c r="EV74">
        <v>37.0742</v>
      </c>
      <c r="EW74">
        <v>5.00078</v>
      </c>
      <c r="EX74">
        <v>3013.349999999999</v>
      </c>
      <c r="EY74">
        <v>16379.59285714286</v>
      </c>
      <c r="EZ74">
        <v>50.93724999999999</v>
      </c>
      <c r="FA74">
        <v>51.92149999999999</v>
      </c>
      <c r="FB74">
        <v>51.32789285714285</v>
      </c>
      <c r="FC74">
        <v>51.2075</v>
      </c>
      <c r="FD74">
        <v>51.2207857142857</v>
      </c>
      <c r="FE74">
        <v>1955.09</v>
      </c>
      <c r="FF74">
        <v>39.91071428571428</v>
      </c>
      <c r="FG74">
        <v>0</v>
      </c>
      <c r="FH74">
        <v>1694358875.6</v>
      </c>
      <c r="FI74">
        <v>0</v>
      </c>
      <c r="FJ74">
        <v>37.07675769230769</v>
      </c>
      <c r="FK74">
        <v>0.2646735111171842</v>
      </c>
      <c r="FL74">
        <v>-47.54188017972225</v>
      </c>
      <c r="FM74">
        <v>3013.106153846154</v>
      </c>
      <c r="FN74">
        <v>15</v>
      </c>
      <c r="FO74">
        <v>1694356869.6</v>
      </c>
      <c r="FP74" t="s">
        <v>431</v>
      </c>
      <c r="FQ74">
        <v>1694356869.6</v>
      </c>
      <c r="FR74">
        <v>1694356865.6</v>
      </c>
      <c r="FS74">
        <v>1</v>
      </c>
      <c r="FT74">
        <v>-0.3</v>
      </c>
      <c r="FU74">
        <v>-0.068</v>
      </c>
      <c r="FV74">
        <v>-25.922</v>
      </c>
      <c r="FW74">
        <v>-3.813</v>
      </c>
      <c r="FX74">
        <v>420</v>
      </c>
      <c r="FY74">
        <v>23</v>
      </c>
      <c r="FZ74">
        <v>0.43</v>
      </c>
      <c r="GA74">
        <v>0.2</v>
      </c>
      <c r="GB74">
        <v>-26.7083275</v>
      </c>
      <c r="GC74">
        <v>-1.189813508442783</v>
      </c>
      <c r="GD74">
        <v>0.2303960589805086</v>
      </c>
      <c r="GE74">
        <v>0</v>
      </c>
      <c r="GF74">
        <v>0.6256889250000001</v>
      </c>
      <c r="GG74">
        <v>-0.05706703564728087</v>
      </c>
      <c r="GH74">
        <v>0.005576710201308203</v>
      </c>
      <c r="GI74">
        <v>1</v>
      </c>
      <c r="GJ74">
        <v>1</v>
      </c>
      <c r="GK74">
        <v>2</v>
      </c>
      <c r="GL74" t="s">
        <v>432</v>
      </c>
      <c r="GM74">
        <v>3.1065</v>
      </c>
      <c r="GN74">
        <v>2.75817</v>
      </c>
      <c r="GO74">
        <v>0.139205</v>
      </c>
      <c r="GP74">
        <v>0.138528</v>
      </c>
      <c r="GQ74">
        <v>0.120311</v>
      </c>
      <c r="GR74">
        <v>0.108485</v>
      </c>
      <c r="GS74">
        <v>21676.6</v>
      </c>
      <c r="GT74">
        <v>20428.7</v>
      </c>
      <c r="GU74">
        <v>25766.9</v>
      </c>
      <c r="GV74">
        <v>24088</v>
      </c>
      <c r="GW74">
        <v>36458.9</v>
      </c>
      <c r="GX74">
        <v>31482.7</v>
      </c>
      <c r="GY74">
        <v>45098.1</v>
      </c>
      <c r="GZ74">
        <v>38184.5</v>
      </c>
      <c r="HA74">
        <v>1.74863</v>
      </c>
      <c r="HB74">
        <v>1.5713</v>
      </c>
      <c r="HC74">
        <v>-0.101697</v>
      </c>
      <c r="HD74">
        <v>0</v>
      </c>
      <c r="HE74">
        <v>34.8238</v>
      </c>
      <c r="HF74">
        <v>999.9</v>
      </c>
      <c r="HG74">
        <v>41.6</v>
      </c>
      <c r="HH74">
        <v>38.6</v>
      </c>
      <c r="HI74">
        <v>33.8275</v>
      </c>
      <c r="HJ74">
        <v>61.3167</v>
      </c>
      <c r="HK74">
        <v>24.5272</v>
      </c>
      <c r="HL74">
        <v>1</v>
      </c>
      <c r="HM74">
        <v>1.47465</v>
      </c>
      <c r="HN74">
        <v>9.28105</v>
      </c>
      <c r="HO74">
        <v>20.0583</v>
      </c>
      <c r="HP74">
        <v>5.20546</v>
      </c>
      <c r="HQ74">
        <v>11.992</v>
      </c>
      <c r="HR74">
        <v>4.9608</v>
      </c>
      <c r="HS74">
        <v>3.27423</v>
      </c>
      <c r="HT74">
        <v>9999</v>
      </c>
      <c r="HU74">
        <v>9999</v>
      </c>
      <c r="HV74">
        <v>9999</v>
      </c>
      <c r="HW74">
        <v>154.8</v>
      </c>
      <c r="HX74">
        <v>1.86386</v>
      </c>
      <c r="HY74">
        <v>1.86005</v>
      </c>
      <c r="HZ74">
        <v>1.85837</v>
      </c>
      <c r="IA74">
        <v>1.85974</v>
      </c>
      <c r="IB74">
        <v>1.85974</v>
      </c>
      <c r="IC74">
        <v>1.85834</v>
      </c>
      <c r="ID74">
        <v>1.85744</v>
      </c>
      <c r="IE74">
        <v>1.85226</v>
      </c>
      <c r="IF74">
        <v>0</v>
      </c>
      <c r="IG74">
        <v>0</v>
      </c>
      <c r="IH74">
        <v>0</v>
      </c>
      <c r="II74">
        <v>0</v>
      </c>
      <c r="IJ74" t="s">
        <v>433</v>
      </c>
      <c r="IK74" t="s">
        <v>434</v>
      </c>
      <c r="IL74" t="s">
        <v>435</v>
      </c>
      <c r="IM74" t="s">
        <v>435</v>
      </c>
      <c r="IN74" t="s">
        <v>435</v>
      </c>
      <c r="IO74" t="s">
        <v>435</v>
      </c>
      <c r="IP74">
        <v>0</v>
      </c>
      <c r="IQ74">
        <v>100</v>
      </c>
      <c r="IR74">
        <v>100</v>
      </c>
      <c r="IS74">
        <v>-33.893</v>
      </c>
      <c r="IT74">
        <v>-3.9829</v>
      </c>
      <c r="IU74">
        <v>-16.20539750299507</v>
      </c>
      <c r="IV74">
        <v>-0.02477319321892663</v>
      </c>
      <c r="IW74">
        <v>7.220195862635366E-06</v>
      </c>
      <c r="IX74">
        <v>-1.200035831751892E-09</v>
      </c>
      <c r="IY74">
        <v>-1.687842308663072</v>
      </c>
      <c r="IZ74">
        <v>-0.1467083373758089</v>
      </c>
      <c r="JA74">
        <v>0.003522864546959643</v>
      </c>
      <c r="JB74">
        <v>-3.696506598922489E-05</v>
      </c>
      <c r="JC74">
        <v>4</v>
      </c>
      <c r="JD74">
        <v>1987</v>
      </c>
      <c r="JE74">
        <v>1</v>
      </c>
      <c r="JF74">
        <v>38</v>
      </c>
      <c r="JG74">
        <v>33.4</v>
      </c>
      <c r="JH74">
        <v>33.5</v>
      </c>
      <c r="JI74">
        <v>2.26074</v>
      </c>
      <c r="JJ74">
        <v>2.66846</v>
      </c>
      <c r="JK74">
        <v>1.49658</v>
      </c>
      <c r="JL74">
        <v>2.39136</v>
      </c>
      <c r="JM74">
        <v>1.54907</v>
      </c>
      <c r="JN74">
        <v>2.44019</v>
      </c>
      <c r="JO74">
        <v>41.7436</v>
      </c>
      <c r="JP74">
        <v>15.5943</v>
      </c>
      <c r="JQ74">
        <v>18</v>
      </c>
      <c r="JR74">
        <v>505.183</v>
      </c>
      <c r="JS74">
        <v>400.196</v>
      </c>
      <c r="JT74">
        <v>25.4091</v>
      </c>
      <c r="JU74">
        <v>43.7361</v>
      </c>
      <c r="JV74">
        <v>30.0001</v>
      </c>
      <c r="JW74">
        <v>43.3272</v>
      </c>
      <c r="JX74">
        <v>43.1256</v>
      </c>
      <c r="JY74">
        <v>45.4785</v>
      </c>
      <c r="JZ74">
        <v>0</v>
      </c>
      <c r="KA74">
        <v>44.1874</v>
      </c>
      <c r="KB74">
        <v>20.6463</v>
      </c>
      <c r="KC74">
        <v>941.849</v>
      </c>
      <c r="KD74">
        <v>27.9625</v>
      </c>
      <c r="KE74">
        <v>98.5211</v>
      </c>
      <c r="KF74">
        <v>92.0171</v>
      </c>
    </row>
    <row r="75" spans="1:292">
      <c r="A75">
        <v>57</v>
      </c>
      <c r="B75">
        <v>1694358880.5</v>
      </c>
      <c r="C75">
        <v>371.5</v>
      </c>
      <c r="D75" t="s">
        <v>548</v>
      </c>
      <c r="E75" t="s">
        <v>549</v>
      </c>
      <c r="F75">
        <v>5</v>
      </c>
      <c r="G75" t="s">
        <v>428</v>
      </c>
      <c r="H75">
        <v>1694358872.981482</v>
      </c>
      <c r="I75">
        <f>(J75)/1000</f>
        <v>0</v>
      </c>
      <c r="J75">
        <f>IF(DO75, AM75, AG75)</f>
        <v>0</v>
      </c>
      <c r="K75">
        <f>IF(DO75, AH75, AF75)</f>
        <v>0</v>
      </c>
      <c r="L75">
        <f>DQ75 - IF(AT75&gt;1, K75*DK75*100.0/(AV75*EE75), 0)</f>
        <v>0</v>
      </c>
      <c r="M75">
        <f>((S75-I75/2)*L75-K75)/(S75+I75/2)</f>
        <v>0</v>
      </c>
      <c r="N75">
        <f>M75*(DX75+DY75)/1000.0</f>
        <v>0</v>
      </c>
      <c r="O75">
        <f>(DQ75 - IF(AT75&gt;1, K75*DK75*100.0/(AV75*EE75), 0))*(DX75+DY75)/1000.0</f>
        <v>0</v>
      </c>
      <c r="P75">
        <f>2.0/((1/R75-1/Q75)+SIGN(R75)*SQRT((1/R75-1/Q75)*(1/R75-1/Q75) + 4*DL75/((DL75+1)*(DL75+1))*(2*1/R75*1/Q75-1/Q75*1/Q75)))</f>
        <v>0</v>
      </c>
      <c r="Q75">
        <f>IF(LEFT(DM75,1)&lt;&gt;"0",IF(LEFT(DM75,1)="1",3.0,DN75),$D$5+$E$5*(EE75*DX75/($K$5*1000))+$F$5*(EE75*DX75/($K$5*1000))*MAX(MIN(DK75,$J$5),$I$5)*MAX(MIN(DK75,$J$5),$I$5)+$G$5*MAX(MIN(DK75,$J$5),$I$5)*(EE75*DX75/($K$5*1000))+$H$5*(EE75*DX75/($K$5*1000))*(EE75*DX75/($K$5*1000)))</f>
        <v>0</v>
      </c>
      <c r="R75">
        <f>I75*(1000-(1000*0.61365*exp(17.502*V75/(240.97+V75))/(DX75+DY75)+DS75)/2)/(1000*0.61365*exp(17.502*V75/(240.97+V75))/(DX75+DY75)-DS75)</f>
        <v>0</v>
      </c>
      <c r="S75">
        <f>1/((DL75+1)/(P75/1.6)+1/(Q75/1.37)) + DL75/((DL75+1)/(P75/1.6) + DL75/(Q75/1.37))</f>
        <v>0</v>
      </c>
      <c r="T75">
        <f>(DG75*DJ75)</f>
        <v>0</v>
      </c>
      <c r="U75">
        <f>(DZ75+(T75+2*0.95*5.67E-8*(((DZ75+$B$9)+273)^4-(DZ75+273)^4)-44100*I75)/(1.84*29.3*Q75+8*0.95*5.67E-8*(DZ75+273)^3))</f>
        <v>0</v>
      </c>
      <c r="V75">
        <f>($C$9*EA75+$D$9*EB75+$E$9*U75)</f>
        <v>0</v>
      </c>
      <c r="W75">
        <f>0.61365*exp(17.502*V75/(240.97+V75))</f>
        <v>0</v>
      </c>
      <c r="X75">
        <f>(Y75/Z75*100)</f>
        <v>0</v>
      </c>
      <c r="Y75">
        <f>DS75*(DX75+DY75)/1000</f>
        <v>0</v>
      </c>
      <c r="Z75">
        <f>0.61365*exp(17.502*DZ75/(240.97+DZ75))</f>
        <v>0</v>
      </c>
      <c r="AA75">
        <f>(W75-DS75*(DX75+DY75)/1000)</f>
        <v>0</v>
      </c>
      <c r="AB75">
        <f>(-I75*44100)</f>
        <v>0</v>
      </c>
      <c r="AC75">
        <f>2*29.3*Q75*0.92*(DZ75-V75)</f>
        <v>0</v>
      </c>
      <c r="AD75">
        <f>2*0.95*5.67E-8*(((DZ75+$B$9)+273)^4-(V75+273)^4)</f>
        <v>0</v>
      </c>
      <c r="AE75">
        <f>T75+AD75+AB75+AC75</f>
        <v>0</v>
      </c>
      <c r="AF75">
        <f>DW75*AT75*(DR75-DQ75*(1000-AT75*DT75)/(1000-AT75*DS75))/(100*DK75)</f>
        <v>0</v>
      </c>
      <c r="AG75">
        <f>1000*DW75*AT75*(DS75-DT75)/(100*DK75*(1000-AT75*DS75))</f>
        <v>0</v>
      </c>
      <c r="AH75">
        <f>(AI75 - AJ75 - DX75*1E3/(8.314*(DZ75+273.15)) * AL75/DW75 * AK75) * DW75/(100*DK75) * (1000 - DT75)/1000</f>
        <v>0</v>
      </c>
      <c r="AI75">
        <v>950.9884878198109</v>
      </c>
      <c r="AJ75">
        <v>932.0991757575756</v>
      </c>
      <c r="AK75">
        <v>3.405010034484304</v>
      </c>
      <c r="AL75">
        <v>65.94015128555453</v>
      </c>
      <c r="AM75">
        <f>(AO75 - AN75 + DX75*1E3/(8.314*(DZ75+273.15)) * AQ75/DW75 * AP75) * DW75/(100*DK75) * 1000/(1000 - AO75)</f>
        <v>0</v>
      </c>
      <c r="AN75">
        <v>27.29047402309662</v>
      </c>
      <c r="AO75">
        <v>27.89350606060606</v>
      </c>
      <c r="AP75">
        <v>-0.001279349281128655</v>
      </c>
      <c r="AQ75">
        <v>102.8695289206826</v>
      </c>
      <c r="AR75">
        <v>0</v>
      </c>
      <c r="AS75">
        <v>0</v>
      </c>
      <c r="AT75">
        <f>IF(AR75*$H$15&gt;=AV75,1.0,(AV75/(AV75-AR75*$H$15)))</f>
        <v>0</v>
      </c>
      <c r="AU75">
        <f>(AT75-1)*100</f>
        <v>0</v>
      </c>
      <c r="AV75">
        <f>MAX(0,($B$15+$C$15*EE75)/(1+$D$15*EE75)*DX75/(DZ75+273)*$E$15)</f>
        <v>0</v>
      </c>
      <c r="AW75" t="s">
        <v>429</v>
      </c>
      <c r="AX75" t="s">
        <v>429</v>
      </c>
      <c r="AY75">
        <v>0</v>
      </c>
      <c r="AZ75">
        <v>0</v>
      </c>
      <c r="BA75">
        <f>1-AY75/AZ75</f>
        <v>0</v>
      </c>
      <c r="BB75">
        <v>0</v>
      </c>
      <c r="BC75" t="s">
        <v>429</v>
      </c>
      <c r="BD75" t="s">
        <v>429</v>
      </c>
      <c r="BE75">
        <v>0</v>
      </c>
      <c r="BF75">
        <v>0</v>
      </c>
      <c r="BG75">
        <f>1-BE75/BF75</f>
        <v>0</v>
      </c>
      <c r="BH75">
        <v>0.5</v>
      </c>
      <c r="BI75">
        <f>DH75</f>
        <v>0</v>
      </c>
      <c r="BJ75">
        <f>K75</f>
        <v>0</v>
      </c>
      <c r="BK75">
        <f>BG75*BH75*BI75</f>
        <v>0</v>
      </c>
      <c r="BL75">
        <f>(BJ75-BB75)/BI75</f>
        <v>0</v>
      </c>
      <c r="BM75">
        <f>(AZ75-BF75)/BF75</f>
        <v>0</v>
      </c>
      <c r="BN75">
        <f>AY75/(BA75+AY75/BF75)</f>
        <v>0</v>
      </c>
      <c r="BO75" t="s">
        <v>429</v>
      </c>
      <c r="BP75">
        <v>0</v>
      </c>
      <c r="BQ75">
        <f>IF(BP75&lt;&gt;0, BP75, BN75)</f>
        <v>0</v>
      </c>
      <c r="BR75">
        <f>1-BQ75/BF75</f>
        <v>0</v>
      </c>
      <c r="BS75">
        <f>(BF75-BE75)/(BF75-BQ75)</f>
        <v>0</v>
      </c>
      <c r="BT75">
        <f>(AZ75-BF75)/(AZ75-BQ75)</f>
        <v>0</v>
      </c>
      <c r="BU75">
        <f>(BF75-BE75)/(BF75-AY75)</f>
        <v>0</v>
      </c>
      <c r="BV75">
        <f>(AZ75-BF75)/(AZ75-AY75)</f>
        <v>0</v>
      </c>
      <c r="BW75">
        <f>(BS75*BQ75/BE75)</f>
        <v>0</v>
      </c>
      <c r="BX75">
        <f>(1-BW75)</f>
        <v>0</v>
      </c>
      <c r="DG75">
        <f>$B$13*EF75+$C$13*EG75+$F$13*ER75*(1-EU75)</f>
        <v>0</v>
      </c>
      <c r="DH75">
        <f>DG75*DI75</f>
        <v>0</v>
      </c>
      <c r="DI75">
        <f>($B$13*$D$11+$C$13*$D$11+$F$13*((FE75+EW75)/MAX(FE75+EW75+FF75, 0.1)*$I$11+FF75/MAX(FE75+EW75+FF75, 0.1)*$J$11))/($B$13+$C$13+$F$13)</f>
        <v>0</v>
      </c>
      <c r="DJ75">
        <f>($B$13*$K$11+$C$13*$K$11+$F$13*((FE75+EW75)/MAX(FE75+EW75+FF75, 0.1)*$P$11+FF75/MAX(FE75+EW75+FF75, 0.1)*$Q$11))/($B$13+$C$13+$F$13)</f>
        <v>0</v>
      </c>
      <c r="DK75">
        <v>1.1</v>
      </c>
      <c r="DL75">
        <v>0.5</v>
      </c>
      <c r="DM75" t="s">
        <v>430</v>
      </c>
      <c r="DN75">
        <v>2</v>
      </c>
      <c r="DO75" t="b">
        <v>1</v>
      </c>
      <c r="DP75">
        <v>1694358872.981482</v>
      </c>
      <c r="DQ75">
        <v>882.6127777777778</v>
      </c>
      <c r="DR75">
        <v>909.301925925926</v>
      </c>
      <c r="DS75">
        <v>27.92793703703704</v>
      </c>
      <c r="DT75">
        <v>27.30912592592593</v>
      </c>
      <c r="DU75">
        <v>916.3793703703705</v>
      </c>
      <c r="DV75">
        <v>31.91121851851852</v>
      </c>
      <c r="DW75">
        <v>500.0124814814815</v>
      </c>
      <c r="DX75">
        <v>84.57012962962962</v>
      </c>
      <c r="DY75">
        <v>0.1000408296296296</v>
      </c>
      <c r="DZ75">
        <v>31.86613703703703</v>
      </c>
      <c r="EA75">
        <v>33.17294814814815</v>
      </c>
      <c r="EB75">
        <v>999.9000000000001</v>
      </c>
      <c r="EC75">
        <v>0</v>
      </c>
      <c r="ED75">
        <v>0</v>
      </c>
      <c r="EE75">
        <v>10000.38962962963</v>
      </c>
      <c r="EF75">
        <v>0</v>
      </c>
      <c r="EG75">
        <v>1257.674074074074</v>
      </c>
      <c r="EH75">
        <v>-26.6891037037037</v>
      </c>
      <c r="EI75">
        <v>907.9702962962963</v>
      </c>
      <c r="EJ75">
        <v>934.8311111111111</v>
      </c>
      <c r="EK75">
        <v>0.6188076666666668</v>
      </c>
      <c r="EL75">
        <v>909.301925925926</v>
      </c>
      <c r="EM75">
        <v>27.30912592592593</v>
      </c>
      <c r="EN75">
        <v>2.36187</v>
      </c>
      <c r="EO75">
        <v>2.309537037037037</v>
      </c>
      <c r="EP75">
        <v>20.10468518518519</v>
      </c>
      <c r="EQ75">
        <v>19.74306296296297</v>
      </c>
      <c r="ER75">
        <v>1999.977037037037</v>
      </c>
      <c r="ES75">
        <v>0.9799927777777775</v>
      </c>
      <c r="ET75">
        <v>0.02000760370370371</v>
      </c>
      <c r="EU75">
        <v>0</v>
      </c>
      <c r="EV75">
        <v>37.06862962962963</v>
      </c>
      <c r="EW75">
        <v>5.00078</v>
      </c>
      <c r="EX75">
        <v>3002.007407407407</v>
      </c>
      <c r="EY75">
        <v>16379.4</v>
      </c>
      <c r="EZ75">
        <v>50.94877777777778</v>
      </c>
      <c r="FA75">
        <v>51.92092592592591</v>
      </c>
      <c r="FB75">
        <v>51.34</v>
      </c>
      <c r="FC75">
        <v>51.21288888888889</v>
      </c>
      <c r="FD75">
        <v>51.22203703703703</v>
      </c>
      <c r="FE75">
        <v>1955.065925925926</v>
      </c>
      <c r="FF75">
        <v>39.91074074074074</v>
      </c>
      <c r="FG75">
        <v>0</v>
      </c>
      <c r="FH75">
        <v>1694358880.4</v>
      </c>
      <c r="FI75">
        <v>0</v>
      </c>
      <c r="FJ75">
        <v>37.08270384615384</v>
      </c>
      <c r="FK75">
        <v>-0.3211521262405848</v>
      </c>
      <c r="FL75">
        <v>-219.5921369004355</v>
      </c>
      <c r="FM75">
        <v>3001.185769230769</v>
      </c>
      <c r="FN75">
        <v>15</v>
      </c>
      <c r="FO75">
        <v>1694356869.6</v>
      </c>
      <c r="FP75" t="s">
        <v>431</v>
      </c>
      <c r="FQ75">
        <v>1694356869.6</v>
      </c>
      <c r="FR75">
        <v>1694356865.6</v>
      </c>
      <c r="FS75">
        <v>1</v>
      </c>
      <c r="FT75">
        <v>-0.3</v>
      </c>
      <c r="FU75">
        <v>-0.068</v>
      </c>
      <c r="FV75">
        <v>-25.922</v>
      </c>
      <c r="FW75">
        <v>-3.813</v>
      </c>
      <c r="FX75">
        <v>420</v>
      </c>
      <c r="FY75">
        <v>23</v>
      </c>
      <c r="FZ75">
        <v>0.43</v>
      </c>
      <c r="GA75">
        <v>0.2</v>
      </c>
      <c r="GB75">
        <v>-26.7439275</v>
      </c>
      <c r="GC75">
        <v>0.4988363977486559</v>
      </c>
      <c r="GD75">
        <v>0.1911821461166026</v>
      </c>
      <c r="GE75">
        <v>0</v>
      </c>
      <c r="GF75">
        <v>0.622271325</v>
      </c>
      <c r="GG75">
        <v>-0.05375181613508529</v>
      </c>
      <c r="GH75">
        <v>0.005277537609470443</v>
      </c>
      <c r="GI75">
        <v>1</v>
      </c>
      <c r="GJ75">
        <v>1</v>
      </c>
      <c r="GK75">
        <v>2</v>
      </c>
      <c r="GL75" t="s">
        <v>432</v>
      </c>
      <c r="GM75">
        <v>3.10651</v>
      </c>
      <c r="GN75">
        <v>2.75808</v>
      </c>
      <c r="GO75">
        <v>0.140861</v>
      </c>
      <c r="GP75">
        <v>0.140167</v>
      </c>
      <c r="GQ75">
        <v>0.120247</v>
      </c>
      <c r="GR75">
        <v>0.108434</v>
      </c>
      <c r="GS75">
        <v>21634.9</v>
      </c>
      <c r="GT75">
        <v>20389.8</v>
      </c>
      <c r="GU75">
        <v>25767</v>
      </c>
      <c r="GV75">
        <v>24088.1</v>
      </c>
      <c r="GW75">
        <v>36461.9</v>
      </c>
      <c r="GX75">
        <v>31484.9</v>
      </c>
      <c r="GY75">
        <v>45098.4</v>
      </c>
      <c r="GZ75">
        <v>38184.8</v>
      </c>
      <c r="HA75">
        <v>1.74855</v>
      </c>
      <c r="HB75">
        <v>1.57113</v>
      </c>
      <c r="HC75">
        <v>-0.102621</v>
      </c>
      <c r="HD75">
        <v>0</v>
      </c>
      <c r="HE75">
        <v>34.8206</v>
      </c>
      <c r="HF75">
        <v>999.9</v>
      </c>
      <c r="HG75">
        <v>41.6</v>
      </c>
      <c r="HH75">
        <v>38.6</v>
      </c>
      <c r="HI75">
        <v>33.8264</v>
      </c>
      <c r="HJ75">
        <v>61.3267</v>
      </c>
      <c r="HK75">
        <v>24.4631</v>
      </c>
      <c r="HL75">
        <v>1</v>
      </c>
      <c r="HM75">
        <v>1.47453</v>
      </c>
      <c r="HN75">
        <v>9.28105</v>
      </c>
      <c r="HO75">
        <v>20.0584</v>
      </c>
      <c r="HP75">
        <v>5.20471</v>
      </c>
      <c r="HQ75">
        <v>11.992</v>
      </c>
      <c r="HR75">
        <v>4.96055</v>
      </c>
      <c r="HS75">
        <v>3.2743</v>
      </c>
      <c r="HT75">
        <v>9999</v>
      </c>
      <c r="HU75">
        <v>9999</v>
      </c>
      <c r="HV75">
        <v>9999</v>
      </c>
      <c r="HW75">
        <v>154.8</v>
      </c>
      <c r="HX75">
        <v>1.86386</v>
      </c>
      <c r="HY75">
        <v>1.86005</v>
      </c>
      <c r="HZ75">
        <v>1.85837</v>
      </c>
      <c r="IA75">
        <v>1.85974</v>
      </c>
      <c r="IB75">
        <v>1.85974</v>
      </c>
      <c r="IC75">
        <v>1.85832</v>
      </c>
      <c r="ID75">
        <v>1.85744</v>
      </c>
      <c r="IE75">
        <v>1.85226</v>
      </c>
      <c r="IF75">
        <v>0</v>
      </c>
      <c r="IG75">
        <v>0</v>
      </c>
      <c r="IH75">
        <v>0</v>
      </c>
      <c r="II75">
        <v>0</v>
      </c>
      <c r="IJ75" t="s">
        <v>433</v>
      </c>
      <c r="IK75" t="s">
        <v>434</v>
      </c>
      <c r="IL75" t="s">
        <v>435</v>
      </c>
      <c r="IM75" t="s">
        <v>435</v>
      </c>
      <c r="IN75" t="s">
        <v>435</v>
      </c>
      <c r="IO75" t="s">
        <v>435</v>
      </c>
      <c r="IP75">
        <v>0</v>
      </c>
      <c r="IQ75">
        <v>100</v>
      </c>
      <c r="IR75">
        <v>100</v>
      </c>
      <c r="IS75">
        <v>-34.137</v>
      </c>
      <c r="IT75">
        <v>-3.982</v>
      </c>
      <c r="IU75">
        <v>-16.20539750299507</v>
      </c>
      <c r="IV75">
        <v>-0.02477319321892663</v>
      </c>
      <c r="IW75">
        <v>7.220195862635366E-06</v>
      </c>
      <c r="IX75">
        <v>-1.200035831751892E-09</v>
      </c>
      <c r="IY75">
        <v>-1.687842308663072</v>
      </c>
      <c r="IZ75">
        <v>-0.1467083373758089</v>
      </c>
      <c r="JA75">
        <v>0.003522864546959643</v>
      </c>
      <c r="JB75">
        <v>-3.696506598922489E-05</v>
      </c>
      <c r="JC75">
        <v>4</v>
      </c>
      <c r="JD75">
        <v>1987</v>
      </c>
      <c r="JE75">
        <v>1</v>
      </c>
      <c r="JF75">
        <v>38</v>
      </c>
      <c r="JG75">
        <v>33.5</v>
      </c>
      <c r="JH75">
        <v>33.6</v>
      </c>
      <c r="JI75">
        <v>2.29492</v>
      </c>
      <c r="JJ75">
        <v>2.67212</v>
      </c>
      <c r="JK75">
        <v>1.49658</v>
      </c>
      <c r="JL75">
        <v>2.39136</v>
      </c>
      <c r="JM75">
        <v>1.54907</v>
      </c>
      <c r="JN75">
        <v>2.44995</v>
      </c>
      <c r="JO75">
        <v>41.7436</v>
      </c>
      <c r="JP75">
        <v>15.5943</v>
      </c>
      <c r="JQ75">
        <v>18</v>
      </c>
      <c r="JR75">
        <v>505.134</v>
      </c>
      <c r="JS75">
        <v>400.109</v>
      </c>
      <c r="JT75">
        <v>25.4064</v>
      </c>
      <c r="JU75">
        <v>43.7361</v>
      </c>
      <c r="JV75">
        <v>30</v>
      </c>
      <c r="JW75">
        <v>43.3274</v>
      </c>
      <c r="JX75">
        <v>43.1292</v>
      </c>
      <c r="JY75">
        <v>46.0483</v>
      </c>
      <c r="JZ75">
        <v>0</v>
      </c>
      <c r="KA75">
        <v>44.1874</v>
      </c>
      <c r="KB75">
        <v>20.6325</v>
      </c>
      <c r="KC75">
        <v>955.24</v>
      </c>
      <c r="KD75">
        <v>28.0406</v>
      </c>
      <c r="KE75">
        <v>98.52160000000001</v>
      </c>
      <c r="KF75">
        <v>92.0176</v>
      </c>
    </row>
    <row r="76" spans="1:292">
      <c r="A76">
        <v>58</v>
      </c>
      <c r="B76">
        <v>1694358885.5</v>
      </c>
      <c r="C76">
        <v>376.5</v>
      </c>
      <c r="D76" t="s">
        <v>550</v>
      </c>
      <c r="E76" t="s">
        <v>551</v>
      </c>
      <c r="F76">
        <v>5</v>
      </c>
      <c r="G76" t="s">
        <v>428</v>
      </c>
      <c r="H76">
        <v>1694358877.696429</v>
      </c>
      <c r="I76">
        <f>(J76)/1000</f>
        <v>0</v>
      </c>
      <c r="J76">
        <f>IF(DO76, AM76, AG76)</f>
        <v>0</v>
      </c>
      <c r="K76">
        <f>IF(DO76, AH76, AF76)</f>
        <v>0</v>
      </c>
      <c r="L76">
        <f>DQ76 - IF(AT76&gt;1, K76*DK76*100.0/(AV76*EE76), 0)</f>
        <v>0</v>
      </c>
      <c r="M76">
        <f>((S76-I76/2)*L76-K76)/(S76+I76/2)</f>
        <v>0</v>
      </c>
      <c r="N76">
        <f>M76*(DX76+DY76)/1000.0</f>
        <v>0</v>
      </c>
      <c r="O76">
        <f>(DQ76 - IF(AT76&gt;1, K76*DK76*100.0/(AV76*EE76), 0))*(DX76+DY76)/1000.0</f>
        <v>0</v>
      </c>
      <c r="P76">
        <f>2.0/((1/R76-1/Q76)+SIGN(R76)*SQRT((1/R76-1/Q76)*(1/R76-1/Q76) + 4*DL76/((DL76+1)*(DL76+1))*(2*1/R76*1/Q76-1/Q76*1/Q76)))</f>
        <v>0</v>
      </c>
      <c r="Q76">
        <f>IF(LEFT(DM76,1)&lt;&gt;"0",IF(LEFT(DM76,1)="1",3.0,DN76),$D$5+$E$5*(EE76*DX76/($K$5*1000))+$F$5*(EE76*DX76/($K$5*1000))*MAX(MIN(DK76,$J$5),$I$5)*MAX(MIN(DK76,$J$5),$I$5)+$G$5*MAX(MIN(DK76,$J$5),$I$5)*(EE76*DX76/($K$5*1000))+$H$5*(EE76*DX76/($K$5*1000))*(EE76*DX76/($K$5*1000)))</f>
        <v>0</v>
      </c>
      <c r="R76">
        <f>I76*(1000-(1000*0.61365*exp(17.502*V76/(240.97+V76))/(DX76+DY76)+DS76)/2)/(1000*0.61365*exp(17.502*V76/(240.97+V76))/(DX76+DY76)-DS76)</f>
        <v>0</v>
      </c>
      <c r="S76">
        <f>1/((DL76+1)/(P76/1.6)+1/(Q76/1.37)) + DL76/((DL76+1)/(P76/1.6) + DL76/(Q76/1.37))</f>
        <v>0</v>
      </c>
      <c r="T76">
        <f>(DG76*DJ76)</f>
        <v>0</v>
      </c>
      <c r="U76">
        <f>(DZ76+(T76+2*0.95*5.67E-8*(((DZ76+$B$9)+273)^4-(DZ76+273)^4)-44100*I76)/(1.84*29.3*Q76+8*0.95*5.67E-8*(DZ76+273)^3))</f>
        <v>0</v>
      </c>
      <c r="V76">
        <f>($C$9*EA76+$D$9*EB76+$E$9*U76)</f>
        <v>0</v>
      </c>
      <c r="W76">
        <f>0.61365*exp(17.502*V76/(240.97+V76))</f>
        <v>0</v>
      </c>
      <c r="X76">
        <f>(Y76/Z76*100)</f>
        <v>0</v>
      </c>
      <c r="Y76">
        <f>DS76*(DX76+DY76)/1000</f>
        <v>0</v>
      </c>
      <c r="Z76">
        <f>0.61365*exp(17.502*DZ76/(240.97+DZ76))</f>
        <v>0</v>
      </c>
      <c r="AA76">
        <f>(W76-DS76*(DX76+DY76)/1000)</f>
        <v>0</v>
      </c>
      <c r="AB76">
        <f>(-I76*44100)</f>
        <v>0</v>
      </c>
      <c r="AC76">
        <f>2*29.3*Q76*0.92*(DZ76-V76)</f>
        <v>0</v>
      </c>
      <c r="AD76">
        <f>2*0.95*5.67E-8*(((DZ76+$B$9)+273)^4-(V76+273)^4)</f>
        <v>0</v>
      </c>
      <c r="AE76">
        <f>T76+AD76+AB76+AC76</f>
        <v>0</v>
      </c>
      <c r="AF76">
        <f>DW76*AT76*(DR76-DQ76*(1000-AT76*DT76)/(1000-AT76*DS76))/(100*DK76)</f>
        <v>0</v>
      </c>
      <c r="AG76">
        <f>1000*DW76*AT76*(DS76-DT76)/(100*DK76*(1000-AT76*DS76))</f>
        <v>0</v>
      </c>
      <c r="AH76">
        <f>(AI76 - AJ76 - DX76*1E3/(8.314*(DZ76+273.15)) * AL76/DW76 * AK76) * DW76/(100*DK76) * (1000 - DT76)/1000</f>
        <v>0</v>
      </c>
      <c r="AI76">
        <v>967.9396587085328</v>
      </c>
      <c r="AJ76">
        <v>949.0005151515151</v>
      </c>
      <c r="AK76">
        <v>3.362357770718129</v>
      </c>
      <c r="AL76">
        <v>65.94015128555453</v>
      </c>
      <c r="AM76">
        <f>(AO76 - AN76 + DX76*1E3/(8.314*(DZ76+273.15)) * AQ76/DW76 * AP76) * DW76/(100*DK76) * 1000/(1000 - AO76)</f>
        <v>0</v>
      </c>
      <c r="AN76">
        <v>27.27198090669528</v>
      </c>
      <c r="AO76">
        <v>27.87233393939393</v>
      </c>
      <c r="AP76">
        <v>-0.001883468045951359</v>
      </c>
      <c r="AQ76">
        <v>102.8695289206826</v>
      </c>
      <c r="AR76">
        <v>0</v>
      </c>
      <c r="AS76">
        <v>0</v>
      </c>
      <c r="AT76">
        <f>IF(AR76*$H$15&gt;=AV76,1.0,(AV76/(AV76-AR76*$H$15)))</f>
        <v>0</v>
      </c>
      <c r="AU76">
        <f>(AT76-1)*100</f>
        <v>0</v>
      </c>
      <c r="AV76">
        <f>MAX(0,($B$15+$C$15*EE76)/(1+$D$15*EE76)*DX76/(DZ76+273)*$E$15)</f>
        <v>0</v>
      </c>
      <c r="AW76" t="s">
        <v>429</v>
      </c>
      <c r="AX76" t="s">
        <v>429</v>
      </c>
      <c r="AY76">
        <v>0</v>
      </c>
      <c r="AZ76">
        <v>0</v>
      </c>
      <c r="BA76">
        <f>1-AY76/AZ76</f>
        <v>0</v>
      </c>
      <c r="BB76">
        <v>0</v>
      </c>
      <c r="BC76" t="s">
        <v>429</v>
      </c>
      <c r="BD76" t="s">
        <v>429</v>
      </c>
      <c r="BE76">
        <v>0</v>
      </c>
      <c r="BF76">
        <v>0</v>
      </c>
      <c r="BG76">
        <f>1-BE76/BF76</f>
        <v>0</v>
      </c>
      <c r="BH76">
        <v>0.5</v>
      </c>
      <c r="BI76">
        <f>DH76</f>
        <v>0</v>
      </c>
      <c r="BJ76">
        <f>K76</f>
        <v>0</v>
      </c>
      <c r="BK76">
        <f>BG76*BH76*BI76</f>
        <v>0</v>
      </c>
      <c r="BL76">
        <f>(BJ76-BB76)/BI76</f>
        <v>0</v>
      </c>
      <c r="BM76">
        <f>(AZ76-BF76)/BF76</f>
        <v>0</v>
      </c>
      <c r="BN76">
        <f>AY76/(BA76+AY76/BF76)</f>
        <v>0</v>
      </c>
      <c r="BO76" t="s">
        <v>429</v>
      </c>
      <c r="BP76">
        <v>0</v>
      </c>
      <c r="BQ76">
        <f>IF(BP76&lt;&gt;0, BP76, BN76)</f>
        <v>0</v>
      </c>
      <c r="BR76">
        <f>1-BQ76/BF76</f>
        <v>0</v>
      </c>
      <c r="BS76">
        <f>(BF76-BE76)/(BF76-BQ76)</f>
        <v>0</v>
      </c>
      <c r="BT76">
        <f>(AZ76-BF76)/(AZ76-BQ76)</f>
        <v>0</v>
      </c>
      <c r="BU76">
        <f>(BF76-BE76)/(BF76-AY76)</f>
        <v>0</v>
      </c>
      <c r="BV76">
        <f>(AZ76-BF76)/(AZ76-AY76)</f>
        <v>0</v>
      </c>
      <c r="BW76">
        <f>(BS76*BQ76/BE76)</f>
        <v>0</v>
      </c>
      <c r="BX76">
        <f>(1-BW76)</f>
        <v>0</v>
      </c>
      <c r="DG76">
        <f>$B$13*EF76+$C$13*EG76+$F$13*ER76*(1-EU76)</f>
        <v>0</v>
      </c>
      <c r="DH76">
        <f>DG76*DI76</f>
        <v>0</v>
      </c>
      <c r="DI76">
        <f>($B$13*$D$11+$C$13*$D$11+$F$13*((FE76+EW76)/MAX(FE76+EW76+FF76, 0.1)*$I$11+FF76/MAX(FE76+EW76+FF76, 0.1)*$J$11))/($B$13+$C$13+$F$13)</f>
        <v>0</v>
      </c>
      <c r="DJ76">
        <f>($B$13*$K$11+$C$13*$K$11+$F$13*((FE76+EW76)/MAX(FE76+EW76+FF76, 0.1)*$P$11+FF76/MAX(FE76+EW76+FF76, 0.1)*$Q$11))/($B$13+$C$13+$F$13)</f>
        <v>0</v>
      </c>
      <c r="DK76">
        <v>1.1</v>
      </c>
      <c r="DL76">
        <v>0.5</v>
      </c>
      <c r="DM76" t="s">
        <v>430</v>
      </c>
      <c r="DN76">
        <v>2</v>
      </c>
      <c r="DO76" t="b">
        <v>1</v>
      </c>
      <c r="DP76">
        <v>1694358877.696429</v>
      </c>
      <c r="DQ76">
        <v>898.3699285714285</v>
      </c>
      <c r="DR76">
        <v>925.0256071428573</v>
      </c>
      <c r="DS76">
        <v>27.90576785714286</v>
      </c>
      <c r="DT76">
        <v>27.29048571428572</v>
      </c>
      <c r="DU76">
        <v>932.3683214285714</v>
      </c>
      <c r="DV76">
        <v>31.88824285714286</v>
      </c>
      <c r="DW76">
        <v>499.98875</v>
      </c>
      <c r="DX76">
        <v>84.56968214285715</v>
      </c>
      <c r="DY76">
        <v>0.1000133571428572</v>
      </c>
      <c r="DZ76">
        <v>31.86023928571428</v>
      </c>
      <c r="EA76">
        <v>33.17206428571428</v>
      </c>
      <c r="EB76">
        <v>999.9000000000002</v>
      </c>
      <c r="EC76">
        <v>0</v>
      </c>
      <c r="ED76">
        <v>0</v>
      </c>
      <c r="EE76">
        <v>9998.590714285714</v>
      </c>
      <c r="EF76">
        <v>0</v>
      </c>
      <c r="EG76">
        <v>1244.974642857143</v>
      </c>
      <c r="EH76">
        <v>-26.65553928571428</v>
      </c>
      <c r="EI76">
        <v>924.1590714285713</v>
      </c>
      <c r="EJ76">
        <v>950.9778928571429</v>
      </c>
      <c r="EK76">
        <v>0.6152794285714285</v>
      </c>
      <c r="EL76">
        <v>925.0256071428573</v>
      </c>
      <c r="EM76">
        <v>27.29048571428572</v>
      </c>
      <c r="EN76">
        <v>2.359981785714286</v>
      </c>
      <c r="EO76">
        <v>2.3079475</v>
      </c>
      <c r="EP76">
        <v>20.09176428571428</v>
      </c>
      <c r="EQ76">
        <v>19.73197142857143</v>
      </c>
      <c r="ER76">
        <v>2000.001071428572</v>
      </c>
      <c r="ES76">
        <v>0.9799929642857143</v>
      </c>
      <c r="ET76">
        <v>0.02000742142857143</v>
      </c>
      <c r="EU76">
        <v>0</v>
      </c>
      <c r="EV76">
        <v>37.02478928571428</v>
      </c>
      <c r="EW76">
        <v>5.00078</v>
      </c>
      <c r="EX76">
        <v>2980.930714285714</v>
      </c>
      <c r="EY76">
        <v>16379.6</v>
      </c>
      <c r="EZ76">
        <v>50.95510714285714</v>
      </c>
      <c r="FA76">
        <v>51.91707142857143</v>
      </c>
      <c r="FB76">
        <v>51.34125</v>
      </c>
      <c r="FC76">
        <v>51.20971428571428</v>
      </c>
      <c r="FD76">
        <v>51.22082142857143</v>
      </c>
      <c r="FE76">
        <v>1955.088571428572</v>
      </c>
      <c r="FF76">
        <v>39.91178571428571</v>
      </c>
      <c r="FG76">
        <v>0</v>
      </c>
      <c r="FH76">
        <v>1694358885.2</v>
      </c>
      <c r="FI76">
        <v>0</v>
      </c>
      <c r="FJ76">
        <v>37.03347307692307</v>
      </c>
      <c r="FK76">
        <v>-0.3987247760714956</v>
      </c>
      <c r="FL76">
        <v>-356.0793165828908</v>
      </c>
      <c r="FM76">
        <v>2979.966923076923</v>
      </c>
      <c r="FN76">
        <v>15</v>
      </c>
      <c r="FO76">
        <v>1694356869.6</v>
      </c>
      <c r="FP76" t="s">
        <v>431</v>
      </c>
      <c r="FQ76">
        <v>1694356869.6</v>
      </c>
      <c r="FR76">
        <v>1694356865.6</v>
      </c>
      <c r="FS76">
        <v>1</v>
      </c>
      <c r="FT76">
        <v>-0.3</v>
      </c>
      <c r="FU76">
        <v>-0.068</v>
      </c>
      <c r="FV76">
        <v>-25.922</v>
      </c>
      <c r="FW76">
        <v>-3.813</v>
      </c>
      <c r="FX76">
        <v>420</v>
      </c>
      <c r="FY76">
        <v>23</v>
      </c>
      <c r="FZ76">
        <v>0.43</v>
      </c>
      <c r="GA76">
        <v>0.2</v>
      </c>
      <c r="GB76">
        <v>-26.6349675</v>
      </c>
      <c r="GC76">
        <v>0.6688581613509563</v>
      </c>
      <c r="GD76">
        <v>0.2053619979298749</v>
      </c>
      <c r="GE76">
        <v>0</v>
      </c>
      <c r="GF76">
        <v>0.617092725</v>
      </c>
      <c r="GG76">
        <v>-0.04369241651032107</v>
      </c>
      <c r="GH76">
        <v>0.004365046282615455</v>
      </c>
      <c r="GI76">
        <v>1</v>
      </c>
      <c r="GJ76">
        <v>1</v>
      </c>
      <c r="GK76">
        <v>2</v>
      </c>
      <c r="GL76" t="s">
        <v>432</v>
      </c>
      <c r="GM76">
        <v>3.10651</v>
      </c>
      <c r="GN76">
        <v>2.7587</v>
      </c>
      <c r="GO76">
        <v>0.142473</v>
      </c>
      <c r="GP76">
        <v>0.141714</v>
      </c>
      <c r="GQ76">
        <v>0.120188</v>
      </c>
      <c r="GR76">
        <v>0.108365</v>
      </c>
      <c r="GS76">
        <v>21594.3</v>
      </c>
      <c r="GT76">
        <v>20353.2</v>
      </c>
      <c r="GU76">
        <v>25767</v>
      </c>
      <c r="GV76">
        <v>24088.2</v>
      </c>
      <c r="GW76">
        <v>36465</v>
      </c>
      <c r="GX76">
        <v>31487.1</v>
      </c>
      <c r="GY76">
        <v>45099</v>
      </c>
      <c r="GZ76">
        <v>38184.4</v>
      </c>
      <c r="HA76">
        <v>1.74867</v>
      </c>
      <c r="HB76">
        <v>1.5713</v>
      </c>
      <c r="HC76">
        <v>-0.101998</v>
      </c>
      <c r="HD76">
        <v>0</v>
      </c>
      <c r="HE76">
        <v>34.8192</v>
      </c>
      <c r="HF76">
        <v>999.9</v>
      </c>
      <c r="HG76">
        <v>41.6</v>
      </c>
      <c r="HH76">
        <v>38.6</v>
      </c>
      <c r="HI76">
        <v>33.8256</v>
      </c>
      <c r="HJ76">
        <v>61.3667</v>
      </c>
      <c r="HK76">
        <v>24.6114</v>
      </c>
      <c r="HL76">
        <v>1</v>
      </c>
      <c r="HM76">
        <v>1.47457</v>
      </c>
      <c r="HN76">
        <v>9.28105</v>
      </c>
      <c r="HO76">
        <v>20.0583</v>
      </c>
      <c r="HP76">
        <v>5.20426</v>
      </c>
      <c r="HQ76">
        <v>11.992</v>
      </c>
      <c r="HR76">
        <v>4.9608</v>
      </c>
      <c r="HS76">
        <v>3.2742</v>
      </c>
      <c r="HT76">
        <v>9999</v>
      </c>
      <c r="HU76">
        <v>9999</v>
      </c>
      <c r="HV76">
        <v>9999</v>
      </c>
      <c r="HW76">
        <v>154.8</v>
      </c>
      <c r="HX76">
        <v>1.86386</v>
      </c>
      <c r="HY76">
        <v>1.86005</v>
      </c>
      <c r="HZ76">
        <v>1.85837</v>
      </c>
      <c r="IA76">
        <v>1.85974</v>
      </c>
      <c r="IB76">
        <v>1.85974</v>
      </c>
      <c r="IC76">
        <v>1.85831</v>
      </c>
      <c r="ID76">
        <v>1.85742</v>
      </c>
      <c r="IE76">
        <v>1.85226</v>
      </c>
      <c r="IF76">
        <v>0</v>
      </c>
      <c r="IG76">
        <v>0</v>
      </c>
      <c r="IH76">
        <v>0</v>
      </c>
      <c r="II76">
        <v>0</v>
      </c>
      <c r="IJ76" t="s">
        <v>433</v>
      </c>
      <c r="IK76" t="s">
        <v>434</v>
      </c>
      <c r="IL76" t="s">
        <v>435</v>
      </c>
      <c r="IM76" t="s">
        <v>435</v>
      </c>
      <c r="IN76" t="s">
        <v>435</v>
      </c>
      <c r="IO76" t="s">
        <v>435</v>
      </c>
      <c r="IP76">
        <v>0</v>
      </c>
      <c r="IQ76">
        <v>100</v>
      </c>
      <c r="IR76">
        <v>100</v>
      </c>
      <c r="IS76">
        <v>-34.374</v>
      </c>
      <c r="IT76">
        <v>-3.9812</v>
      </c>
      <c r="IU76">
        <v>-16.20539750299507</v>
      </c>
      <c r="IV76">
        <v>-0.02477319321892663</v>
      </c>
      <c r="IW76">
        <v>7.220195862635366E-06</v>
      </c>
      <c r="IX76">
        <v>-1.200035831751892E-09</v>
      </c>
      <c r="IY76">
        <v>-1.687842308663072</v>
      </c>
      <c r="IZ76">
        <v>-0.1467083373758089</v>
      </c>
      <c r="JA76">
        <v>0.003522864546959643</v>
      </c>
      <c r="JB76">
        <v>-3.696506598922489E-05</v>
      </c>
      <c r="JC76">
        <v>4</v>
      </c>
      <c r="JD76">
        <v>1987</v>
      </c>
      <c r="JE76">
        <v>1</v>
      </c>
      <c r="JF76">
        <v>38</v>
      </c>
      <c r="JG76">
        <v>33.6</v>
      </c>
      <c r="JH76">
        <v>33.7</v>
      </c>
      <c r="JI76">
        <v>2.32422</v>
      </c>
      <c r="JJ76">
        <v>2.66846</v>
      </c>
      <c r="JK76">
        <v>1.49658</v>
      </c>
      <c r="JL76">
        <v>2.39136</v>
      </c>
      <c r="JM76">
        <v>1.54907</v>
      </c>
      <c r="JN76">
        <v>2.46704</v>
      </c>
      <c r="JO76">
        <v>41.7436</v>
      </c>
      <c r="JP76">
        <v>15.5943</v>
      </c>
      <c r="JQ76">
        <v>18</v>
      </c>
      <c r="JR76">
        <v>505.245</v>
      </c>
      <c r="JS76">
        <v>400.237</v>
      </c>
      <c r="JT76">
        <v>25.404</v>
      </c>
      <c r="JU76">
        <v>43.7361</v>
      </c>
      <c r="JV76">
        <v>30.0001</v>
      </c>
      <c r="JW76">
        <v>43.3317</v>
      </c>
      <c r="JX76">
        <v>43.1335</v>
      </c>
      <c r="JY76">
        <v>46.6375</v>
      </c>
      <c r="JZ76">
        <v>0</v>
      </c>
      <c r="KA76">
        <v>44.1874</v>
      </c>
      <c r="KB76">
        <v>20.62</v>
      </c>
      <c r="KC76">
        <v>975.277</v>
      </c>
      <c r="KD76">
        <v>27.9793</v>
      </c>
      <c r="KE76">
        <v>98.52249999999999</v>
      </c>
      <c r="KF76">
        <v>92.0172</v>
      </c>
    </row>
    <row r="77" spans="1:292">
      <c r="A77">
        <v>59</v>
      </c>
      <c r="B77">
        <v>1694358890.5</v>
      </c>
      <c r="C77">
        <v>381.5</v>
      </c>
      <c r="D77" t="s">
        <v>552</v>
      </c>
      <c r="E77" t="s">
        <v>553</v>
      </c>
      <c r="F77">
        <v>5</v>
      </c>
      <c r="G77" t="s">
        <v>428</v>
      </c>
      <c r="H77">
        <v>1694358883</v>
      </c>
      <c r="I77">
        <f>(J77)/1000</f>
        <v>0</v>
      </c>
      <c r="J77">
        <f>IF(DO77, AM77, AG77)</f>
        <v>0</v>
      </c>
      <c r="K77">
        <f>IF(DO77, AH77, AF77)</f>
        <v>0</v>
      </c>
      <c r="L77">
        <f>DQ77 - IF(AT77&gt;1, K77*DK77*100.0/(AV77*EE77), 0)</f>
        <v>0</v>
      </c>
      <c r="M77">
        <f>((S77-I77/2)*L77-K77)/(S77+I77/2)</f>
        <v>0</v>
      </c>
      <c r="N77">
        <f>M77*(DX77+DY77)/1000.0</f>
        <v>0</v>
      </c>
      <c r="O77">
        <f>(DQ77 - IF(AT77&gt;1, K77*DK77*100.0/(AV77*EE77), 0))*(DX77+DY77)/1000.0</f>
        <v>0</v>
      </c>
      <c r="P77">
        <f>2.0/((1/R77-1/Q77)+SIGN(R77)*SQRT((1/R77-1/Q77)*(1/R77-1/Q77) + 4*DL77/((DL77+1)*(DL77+1))*(2*1/R77*1/Q77-1/Q77*1/Q77)))</f>
        <v>0</v>
      </c>
      <c r="Q77">
        <f>IF(LEFT(DM77,1)&lt;&gt;"0",IF(LEFT(DM77,1)="1",3.0,DN77),$D$5+$E$5*(EE77*DX77/($K$5*1000))+$F$5*(EE77*DX77/($K$5*1000))*MAX(MIN(DK77,$J$5),$I$5)*MAX(MIN(DK77,$J$5),$I$5)+$G$5*MAX(MIN(DK77,$J$5),$I$5)*(EE77*DX77/($K$5*1000))+$H$5*(EE77*DX77/($K$5*1000))*(EE77*DX77/($K$5*1000)))</f>
        <v>0</v>
      </c>
      <c r="R77">
        <f>I77*(1000-(1000*0.61365*exp(17.502*V77/(240.97+V77))/(DX77+DY77)+DS77)/2)/(1000*0.61365*exp(17.502*V77/(240.97+V77))/(DX77+DY77)-DS77)</f>
        <v>0</v>
      </c>
      <c r="S77">
        <f>1/((DL77+1)/(P77/1.6)+1/(Q77/1.37)) + DL77/((DL77+1)/(P77/1.6) + DL77/(Q77/1.37))</f>
        <v>0</v>
      </c>
      <c r="T77">
        <f>(DG77*DJ77)</f>
        <v>0</v>
      </c>
      <c r="U77">
        <f>(DZ77+(T77+2*0.95*5.67E-8*(((DZ77+$B$9)+273)^4-(DZ77+273)^4)-44100*I77)/(1.84*29.3*Q77+8*0.95*5.67E-8*(DZ77+273)^3))</f>
        <v>0</v>
      </c>
      <c r="V77">
        <f>($C$9*EA77+$D$9*EB77+$E$9*U77)</f>
        <v>0</v>
      </c>
      <c r="W77">
        <f>0.61365*exp(17.502*V77/(240.97+V77))</f>
        <v>0</v>
      </c>
      <c r="X77">
        <f>(Y77/Z77*100)</f>
        <v>0</v>
      </c>
      <c r="Y77">
        <f>DS77*(DX77+DY77)/1000</f>
        <v>0</v>
      </c>
      <c r="Z77">
        <f>0.61365*exp(17.502*DZ77/(240.97+DZ77))</f>
        <v>0</v>
      </c>
      <c r="AA77">
        <f>(W77-DS77*(DX77+DY77)/1000)</f>
        <v>0</v>
      </c>
      <c r="AB77">
        <f>(-I77*44100)</f>
        <v>0</v>
      </c>
      <c r="AC77">
        <f>2*29.3*Q77*0.92*(DZ77-V77)</f>
        <v>0</v>
      </c>
      <c r="AD77">
        <f>2*0.95*5.67E-8*(((DZ77+$B$9)+273)^4-(V77+273)^4)</f>
        <v>0</v>
      </c>
      <c r="AE77">
        <f>T77+AD77+AB77+AC77</f>
        <v>0</v>
      </c>
      <c r="AF77">
        <f>DW77*AT77*(DR77-DQ77*(1000-AT77*DT77)/(1000-AT77*DS77))/(100*DK77)</f>
        <v>0</v>
      </c>
      <c r="AG77">
        <f>1000*DW77*AT77*(DS77-DT77)/(100*DK77*(1000-AT77*DS77))</f>
        <v>0</v>
      </c>
      <c r="AH77">
        <f>(AI77 - AJ77 - DX77*1E3/(8.314*(DZ77+273.15)) * AL77/DW77 * AK77) * DW77/(100*DK77) * (1000 - DT77)/1000</f>
        <v>0</v>
      </c>
      <c r="AI77">
        <v>984.3493997219038</v>
      </c>
      <c r="AJ77">
        <v>965.7090666666671</v>
      </c>
      <c r="AK77">
        <v>3.356270553045688</v>
      </c>
      <c r="AL77">
        <v>65.94015128555453</v>
      </c>
      <c r="AM77">
        <f>(AO77 - AN77 + DX77*1E3/(8.314*(DZ77+273.15)) * AQ77/DW77 * AP77) * DW77/(100*DK77) * 1000/(1000 - AO77)</f>
        <v>0</v>
      </c>
      <c r="AN77">
        <v>27.24902806358809</v>
      </c>
      <c r="AO77">
        <v>27.84425757575757</v>
      </c>
      <c r="AP77">
        <v>-0.005996441185094132</v>
      </c>
      <c r="AQ77">
        <v>102.8695289206826</v>
      </c>
      <c r="AR77">
        <v>0</v>
      </c>
      <c r="AS77">
        <v>0</v>
      </c>
      <c r="AT77">
        <f>IF(AR77*$H$15&gt;=AV77,1.0,(AV77/(AV77-AR77*$H$15)))</f>
        <v>0</v>
      </c>
      <c r="AU77">
        <f>(AT77-1)*100</f>
        <v>0</v>
      </c>
      <c r="AV77">
        <f>MAX(0,($B$15+$C$15*EE77)/(1+$D$15*EE77)*DX77/(DZ77+273)*$E$15)</f>
        <v>0</v>
      </c>
      <c r="AW77" t="s">
        <v>429</v>
      </c>
      <c r="AX77" t="s">
        <v>429</v>
      </c>
      <c r="AY77">
        <v>0</v>
      </c>
      <c r="AZ77">
        <v>0</v>
      </c>
      <c r="BA77">
        <f>1-AY77/AZ77</f>
        <v>0</v>
      </c>
      <c r="BB77">
        <v>0</v>
      </c>
      <c r="BC77" t="s">
        <v>429</v>
      </c>
      <c r="BD77" t="s">
        <v>429</v>
      </c>
      <c r="BE77">
        <v>0</v>
      </c>
      <c r="BF77">
        <v>0</v>
      </c>
      <c r="BG77">
        <f>1-BE77/BF77</f>
        <v>0</v>
      </c>
      <c r="BH77">
        <v>0.5</v>
      </c>
      <c r="BI77">
        <f>DH77</f>
        <v>0</v>
      </c>
      <c r="BJ77">
        <f>K77</f>
        <v>0</v>
      </c>
      <c r="BK77">
        <f>BG77*BH77*BI77</f>
        <v>0</v>
      </c>
      <c r="BL77">
        <f>(BJ77-BB77)/BI77</f>
        <v>0</v>
      </c>
      <c r="BM77">
        <f>(AZ77-BF77)/BF77</f>
        <v>0</v>
      </c>
      <c r="BN77">
        <f>AY77/(BA77+AY77/BF77)</f>
        <v>0</v>
      </c>
      <c r="BO77" t="s">
        <v>429</v>
      </c>
      <c r="BP77">
        <v>0</v>
      </c>
      <c r="BQ77">
        <f>IF(BP77&lt;&gt;0, BP77, BN77)</f>
        <v>0</v>
      </c>
      <c r="BR77">
        <f>1-BQ77/BF77</f>
        <v>0</v>
      </c>
      <c r="BS77">
        <f>(BF77-BE77)/(BF77-BQ77)</f>
        <v>0</v>
      </c>
      <c r="BT77">
        <f>(AZ77-BF77)/(AZ77-BQ77)</f>
        <v>0</v>
      </c>
      <c r="BU77">
        <f>(BF77-BE77)/(BF77-AY77)</f>
        <v>0</v>
      </c>
      <c r="BV77">
        <f>(AZ77-BF77)/(AZ77-AY77)</f>
        <v>0</v>
      </c>
      <c r="BW77">
        <f>(BS77*BQ77/BE77)</f>
        <v>0</v>
      </c>
      <c r="BX77">
        <f>(1-BW77)</f>
        <v>0</v>
      </c>
      <c r="DG77">
        <f>$B$13*EF77+$C$13*EG77+$F$13*ER77*(1-EU77)</f>
        <v>0</v>
      </c>
      <c r="DH77">
        <f>DG77*DI77</f>
        <v>0</v>
      </c>
      <c r="DI77">
        <f>($B$13*$D$11+$C$13*$D$11+$F$13*((FE77+EW77)/MAX(FE77+EW77+FF77, 0.1)*$I$11+FF77/MAX(FE77+EW77+FF77, 0.1)*$J$11))/($B$13+$C$13+$F$13)</f>
        <v>0</v>
      </c>
      <c r="DJ77">
        <f>($B$13*$K$11+$C$13*$K$11+$F$13*((FE77+EW77)/MAX(FE77+EW77+FF77, 0.1)*$P$11+FF77/MAX(FE77+EW77+FF77, 0.1)*$Q$11))/($B$13+$C$13+$F$13)</f>
        <v>0</v>
      </c>
      <c r="DK77">
        <v>1.1</v>
      </c>
      <c r="DL77">
        <v>0.5</v>
      </c>
      <c r="DM77" t="s">
        <v>430</v>
      </c>
      <c r="DN77">
        <v>2</v>
      </c>
      <c r="DO77" t="b">
        <v>1</v>
      </c>
      <c r="DP77">
        <v>1694358883</v>
      </c>
      <c r="DQ77">
        <v>915.9235185185186</v>
      </c>
      <c r="DR77">
        <v>942.3574444444445</v>
      </c>
      <c r="DS77">
        <v>27.88032962962963</v>
      </c>
      <c r="DT77">
        <v>27.26880740740741</v>
      </c>
      <c r="DU77">
        <v>950.177925925926</v>
      </c>
      <c r="DV77">
        <v>31.86188888888889</v>
      </c>
      <c r="DW77">
        <v>500.0165925925926</v>
      </c>
      <c r="DX77">
        <v>84.56962962962963</v>
      </c>
      <c r="DY77">
        <v>0.1000516740740741</v>
      </c>
      <c r="DZ77">
        <v>31.85798148148148</v>
      </c>
      <c r="EA77">
        <v>33.16891111111111</v>
      </c>
      <c r="EB77">
        <v>999.9000000000001</v>
      </c>
      <c r="EC77">
        <v>0</v>
      </c>
      <c r="ED77">
        <v>0</v>
      </c>
      <c r="EE77">
        <v>10000.67111111111</v>
      </c>
      <c r="EF77">
        <v>0</v>
      </c>
      <c r="EG77">
        <v>1221.381111111112</v>
      </c>
      <c r="EH77">
        <v>-26.43374814814815</v>
      </c>
      <c r="EI77">
        <v>942.1919629629629</v>
      </c>
      <c r="EJ77">
        <v>968.7744074074074</v>
      </c>
      <c r="EK77">
        <v>0.611518851851852</v>
      </c>
      <c r="EL77">
        <v>942.3574444444445</v>
      </c>
      <c r="EM77">
        <v>27.26880740740741</v>
      </c>
      <c r="EN77">
        <v>2.35782925925926</v>
      </c>
      <c r="EO77">
        <v>2.306112962962963</v>
      </c>
      <c r="EP77">
        <v>20.07701111111111</v>
      </c>
      <c r="EQ77">
        <v>19.71915555555556</v>
      </c>
      <c r="ER77">
        <v>2000.002962962963</v>
      </c>
      <c r="ES77">
        <v>0.9799929999999999</v>
      </c>
      <c r="ET77">
        <v>0.02000738518518518</v>
      </c>
      <c r="EU77">
        <v>0</v>
      </c>
      <c r="EV77">
        <v>37.06983333333334</v>
      </c>
      <c r="EW77">
        <v>5.00078</v>
      </c>
      <c r="EX77">
        <v>2936.514444444445</v>
      </c>
      <c r="EY77">
        <v>16379.62222222222</v>
      </c>
      <c r="EZ77">
        <v>50.93955555555555</v>
      </c>
      <c r="FA77">
        <v>51.91174074074073</v>
      </c>
      <c r="FB77">
        <v>51.34</v>
      </c>
      <c r="FC77">
        <v>51.19437037037037</v>
      </c>
      <c r="FD77">
        <v>51.22662962962963</v>
      </c>
      <c r="FE77">
        <v>1955.091111111111</v>
      </c>
      <c r="FF77">
        <v>39.9111111111111</v>
      </c>
      <c r="FG77">
        <v>0</v>
      </c>
      <c r="FH77">
        <v>1694358890.6</v>
      </c>
      <c r="FI77">
        <v>0</v>
      </c>
      <c r="FJ77">
        <v>37.082964</v>
      </c>
      <c r="FK77">
        <v>0.7139923270523898</v>
      </c>
      <c r="FL77">
        <v>-680.8269239568929</v>
      </c>
      <c r="FM77">
        <v>2928.9204</v>
      </c>
      <c r="FN77">
        <v>15</v>
      </c>
      <c r="FO77">
        <v>1694356869.6</v>
      </c>
      <c r="FP77" t="s">
        <v>431</v>
      </c>
      <c r="FQ77">
        <v>1694356869.6</v>
      </c>
      <c r="FR77">
        <v>1694356865.6</v>
      </c>
      <c r="FS77">
        <v>1</v>
      </c>
      <c r="FT77">
        <v>-0.3</v>
      </c>
      <c r="FU77">
        <v>-0.068</v>
      </c>
      <c r="FV77">
        <v>-25.922</v>
      </c>
      <c r="FW77">
        <v>-3.813</v>
      </c>
      <c r="FX77">
        <v>420</v>
      </c>
      <c r="FY77">
        <v>23</v>
      </c>
      <c r="FZ77">
        <v>0.43</v>
      </c>
      <c r="GA77">
        <v>0.2</v>
      </c>
      <c r="GB77">
        <v>-26.5784375</v>
      </c>
      <c r="GC77">
        <v>2.365854033771159</v>
      </c>
      <c r="GD77">
        <v>0.2611453395022586</v>
      </c>
      <c r="GE77">
        <v>0</v>
      </c>
      <c r="GF77">
        <v>0.614419725</v>
      </c>
      <c r="GG77">
        <v>-0.03714899437148358</v>
      </c>
      <c r="GH77">
        <v>0.003921141160347976</v>
      </c>
      <c r="GI77">
        <v>1</v>
      </c>
      <c r="GJ77">
        <v>1</v>
      </c>
      <c r="GK77">
        <v>2</v>
      </c>
      <c r="GL77" t="s">
        <v>432</v>
      </c>
      <c r="GM77">
        <v>3.10645</v>
      </c>
      <c r="GN77">
        <v>2.75784</v>
      </c>
      <c r="GO77">
        <v>0.144066</v>
      </c>
      <c r="GP77">
        <v>0.143308</v>
      </c>
      <c r="GQ77">
        <v>0.12011</v>
      </c>
      <c r="GR77">
        <v>0.108322</v>
      </c>
      <c r="GS77">
        <v>21554.4</v>
      </c>
      <c r="GT77">
        <v>20315.4</v>
      </c>
      <c r="GU77">
        <v>25767.4</v>
      </c>
      <c r="GV77">
        <v>24088.3</v>
      </c>
      <c r="GW77">
        <v>36468.3</v>
      </c>
      <c r="GX77">
        <v>31489.3</v>
      </c>
      <c r="GY77">
        <v>45099</v>
      </c>
      <c r="GZ77">
        <v>38185</v>
      </c>
      <c r="HA77">
        <v>1.74853</v>
      </c>
      <c r="HB77">
        <v>1.57162</v>
      </c>
      <c r="HC77">
        <v>-0.101589</v>
      </c>
      <c r="HD77">
        <v>0</v>
      </c>
      <c r="HE77">
        <v>34.8144</v>
      </c>
      <c r="HF77">
        <v>999.9</v>
      </c>
      <c r="HG77">
        <v>41.5</v>
      </c>
      <c r="HH77">
        <v>38.6</v>
      </c>
      <c r="HI77">
        <v>33.7492</v>
      </c>
      <c r="HJ77">
        <v>61.3167</v>
      </c>
      <c r="HK77">
        <v>24.4591</v>
      </c>
      <c r="HL77">
        <v>1</v>
      </c>
      <c r="HM77">
        <v>1.47447</v>
      </c>
      <c r="HN77">
        <v>9.28105</v>
      </c>
      <c r="HO77">
        <v>20.0583</v>
      </c>
      <c r="HP77">
        <v>5.20411</v>
      </c>
      <c r="HQ77">
        <v>11.992</v>
      </c>
      <c r="HR77">
        <v>4.96075</v>
      </c>
      <c r="HS77">
        <v>3.2743</v>
      </c>
      <c r="HT77">
        <v>9999</v>
      </c>
      <c r="HU77">
        <v>9999</v>
      </c>
      <c r="HV77">
        <v>9999</v>
      </c>
      <c r="HW77">
        <v>154.8</v>
      </c>
      <c r="HX77">
        <v>1.86386</v>
      </c>
      <c r="HY77">
        <v>1.86005</v>
      </c>
      <c r="HZ77">
        <v>1.85837</v>
      </c>
      <c r="IA77">
        <v>1.85974</v>
      </c>
      <c r="IB77">
        <v>1.85974</v>
      </c>
      <c r="IC77">
        <v>1.85832</v>
      </c>
      <c r="ID77">
        <v>1.85744</v>
      </c>
      <c r="IE77">
        <v>1.85226</v>
      </c>
      <c r="IF77">
        <v>0</v>
      </c>
      <c r="IG77">
        <v>0</v>
      </c>
      <c r="IH77">
        <v>0</v>
      </c>
      <c r="II77">
        <v>0</v>
      </c>
      <c r="IJ77" t="s">
        <v>433</v>
      </c>
      <c r="IK77" t="s">
        <v>434</v>
      </c>
      <c r="IL77" t="s">
        <v>435</v>
      </c>
      <c r="IM77" t="s">
        <v>435</v>
      </c>
      <c r="IN77" t="s">
        <v>435</v>
      </c>
      <c r="IO77" t="s">
        <v>435</v>
      </c>
      <c r="IP77">
        <v>0</v>
      </c>
      <c r="IQ77">
        <v>100</v>
      </c>
      <c r="IR77">
        <v>100</v>
      </c>
      <c r="IS77">
        <v>-34.609</v>
      </c>
      <c r="IT77">
        <v>-3.9802</v>
      </c>
      <c r="IU77">
        <v>-16.20539750299507</v>
      </c>
      <c r="IV77">
        <v>-0.02477319321892663</v>
      </c>
      <c r="IW77">
        <v>7.220195862635366E-06</v>
      </c>
      <c r="IX77">
        <v>-1.200035831751892E-09</v>
      </c>
      <c r="IY77">
        <v>-1.687842308663072</v>
      </c>
      <c r="IZ77">
        <v>-0.1467083373758089</v>
      </c>
      <c r="JA77">
        <v>0.003522864546959643</v>
      </c>
      <c r="JB77">
        <v>-3.696506598922489E-05</v>
      </c>
      <c r="JC77">
        <v>4</v>
      </c>
      <c r="JD77">
        <v>1987</v>
      </c>
      <c r="JE77">
        <v>1</v>
      </c>
      <c r="JF77">
        <v>38</v>
      </c>
      <c r="JG77">
        <v>33.7</v>
      </c>
      <c r="JH77">
        <v>33.7</v>
      </c>
      <c r="JI77">
        <v>2.35718</v>
      </c>
      <c r="JJ77">
        <v>2.66724</v>
      </c>
      <c r="JK77">
        <v>1.49658</v>
      </c>
      <c r="JL77">
        <v>2.39136</v>
      </c>
      <c r="JM77">
        <v>1.54907</v>
      </c>
      <c r="JN77">
        <v>2.46948</v>
      </c>
      <c r="JO77">
        <v>41.7436</v>
      </c>
      <c r="JP77">
        <v>15.5943</v>
      </c>
      <c r="JQ77">
        <v>18</v>
      </c>
      <c r="JR77">
        <v>505.153</v>
      </c>
      <c r="JS77">
        <v>400.448</v>
      </c>
      <c r="JT77">
        <v>25.4008</v>
      </c>
      <c r="JU77">
        <v>43.7361</v>
      </c>
      <c r="JV77">
        <v>30</v>
      </c>
      <c r="JW77">
        <v>43.333</v>
      </c>
      <c r="JX77">
        <v>43.1358</v>
      </c>
      <c r="JY77">
        <v>47.3071</v>
      </c>
      <c r="JZ77">
        <v>0</v>
      </c>
      <c r="KA77">
        <v>44.1874</v>
      </c>
      <c r="KB77">
        <v>20.606</v>
      </c>
      <c r="KC77">
        <v>988.651</v>
      </c>
      <c r="KD77">
        <v>28.0313</v>
      </c>
      <c r="KE77">
        <v>98.52290000000001</v>
      </c>
      <c r="KF77">
        <v>92.01819999999999</v>
      </c>
    </row>
    <row r="78" spans="1:292">
      <c r="A78">
        <v>60</v>
      </c>
      <c r="B78">
        <v>1694358895.5</v>
      </c>
      <c r="C78">
        <v>386.5</v>
      </c>
      <c r="D78" t="s">
        <v>554</v>
      </c>
      <c r="E78" t="s">
        <v>555</v>
      </c>
      <c r="F78">
        <v>5</v>
      </c>
      <c r="G78" t="s">
        <v>428</v>
      </c>
      <c r="H78">
        <v>1694358887.714286</v>
      </c>
      <c r="I78">
        <f>(J78)/1000</f>
        <v>0</v>
      </c>
      <c r="J78">
        <f>IF(DO78, AM78, AG78)</f>
        <v>0</v>
      </c>
      <c r="K78">
        <f>IF(DO78, AH78, AF78)</f>
        <v>0</v>
      </c>
      <c r="L78">
        <f>DQ78 - IF(AT78&gt;1, K78*DK78*100.0/(AV78*EE78), 0)</f>
        <v>0</v>
      </c>
      <c r="M78">
        <f>((S78-I78/2)*L78-K78)/(S78+I78/2)</f>
        <v>0</v>
      </c>
      <c r="N78">
        <f>M78*(DX78+DY78)/1000.0</f>
        <v>0</v>
      </c>
      <c r="O78">
        <f>(DQ78 - IF(AT78&gt;1, K78*DK78*100.0/(AV78*EE78), 0))*(DX78+DY78)/1000.0</f>
        <v>0</v>
      </c>
      <c r="P78">
        <f>2.0/((1/R78-1/Q78)+SIGN(R78)*SQRT((1/R78-1/Q78)*(1/R78-1/Q78) + 4*DL78/((DL78+1)*(DL78+1))*(2*1/R78*1/Q78-1/Q78*1/Q78)))</f>
        <v>0</v>
      </c>
      <c r="Q78">
        <f>IF(LEFT(DM78,1)&lt;&gt;"0",IF(LEFT(DM78,1)="1",3.0,DN78),$D$5+$E$5*(EE78*DX78/($K$5*1000))+$F$5*(EE78*DX78/($K$5*1000))*MAX(MIN(DK78,$J$5),$I$5)*MAX(MIN(DK78,$J$5),$I$5)+$G$5*MAX(MIN(DK78,$J$5),$I$5)*(EE78*DX78/($K$5*1000))+$H$5*(EE78*DX78/($K$5*1000))*(EE78*DX78/($K$5*1000)))</f>
        <v>0</v>
      </c>
      <c r="R78">
        <f>I78*(1000-(1000*0.61365*exp(17.502*V78/(240.97+V78))/(DX78+DY78)+DS78)/2)/(1000*0.61365*exp(17.502*V78/(240.97+V78))/(DX78+DY78)-DS78)</f>
        <v>0</v>
      </c>
      <c r="S78">
        <f>1/((DL78+1)/(P78/1.6)+1/(Q78/1.37)) + DL78/((DL78+1)/(P78/1.6) + DL78/(Q78/1.37))</f>
        <v>0</v>
      </c>
      <c r="T78">
        <f>(DG78*DJ78)</f>
        <v>0</v>
      </c>
      <c r="U78">
        <f>(DZ78+(T78+2*0.95*5.67E-8*(((DZ78+$B$9)+273)^4-(DZ78+273)^4)-44100*I78)/(1.84*29.3*Q78+8*0.95*5.67E-8*(DZ78+273)^3))</f>
        <v>0</v>
      </c>
      <c r="V78">
        <f>($C$9*EA78+$D$9*EB78+$E$9*U78)</f>
        <v>0</v>
      </c>
      <c r="W78">
        <f>0.61365*exp(17.502*V78/(240.97+V78))</f>
        <v>0</v>
      </c>
      <c r="X78">
        <f>(Y78/Z78*100)</f>
        <v>0</v>
      </c>
      <c r="Y78">
        <f>DS78*(DX78+DY78)/1000</f>
        <v>0</v>
      </c>
      <c r="Z78">
        <f>0.61365*exp(17.502*DZ78/(240.97+DZ78))</f>
        <v>0</v>
      </c>
      <c r="AA78">
        <f>(W78-DS78*(DX78+DY78)/1000)</f>
        <v>0</v>
      </c>
      <c r="AB78">
        <f>(-I78*44100)</f>
        <v>0</v>
      </c>
      <c r="AC78">
        <f>2*29.3*Q78*0.92*(DZ78-V78)</f>
        <v>0</v>
      </c>
      <c r="AD78">
        <f>2*0.95*5.67E-8*(((DZ78+$B$9)+273)^4-(V78+273)^4)</f>
        <v>0</v>
      </c>
      <c r="AE78">
        <f>T78+AD78+AB78+AC78</f>
        <v>0</v>
      </c>
      <c r="AF78">
        <f>DW78*AT78*(DR78-DQ78*(1000-AT78*DT78)/(1000-AT78*DS78))/(100*DK78)</f>
        <v>0</v>
      </c>
      <c r="AG78">
        <f>1000*DW78*AT78*(DS78-DT78)/(100*DK78*(1000-AT78*DS78))</f>
        <v>0</v>
      </c>
      <c r="AH78">
        <f>(AI78 - AJ78 - DX78*1E3/(8.314*(DZ78+273.15)) * AL78/DW78 * AK78) * DW78/(100*DK78) * (1000 - DT78)/1000</f>
        <v>0</v>
      </c>
      <c r="AI78">
        <v>1001.532750889375</v>
      </c>
      <c r="AJ78">
        <v>982.6658060606054</v>
      </c>
      <c r="AK78">
        <v>3.393781126259431</v>
      </c>
      <c r="AL78">
        <v>65.94015128555453</v>
      </c>
      <c r="AM78">
        <f>(AO78 - AN78 + DX78*1E3/(8.314*(DZ78+273.15)) * AQ78/DW78 * AP78) * DW78/(100*DK78) * 1000/(1000 - AO78)</f>
        <v>0</v>
      </c>
      <c r="AN78">
        <v>27.23283872155969</v>
      </c>
      <c r="AO78">
        <v>27.81694181818181</v>
      </c>
      <c r="AP78">
        <v>-0.002327080553820169</v>
      </c>
      <c r="AQ78">
        <v>102.8695289206826</v>
      </c>
      <c r="AR78">
        <v>0</v>
      </c>
      <c r="AS78">
        <v>0</v>
      </c>
      <c r="AT78">
        <f>IF(AR78*$H$15&gt;=AV78,1.0,(AV78/(AV78-AR78*$H$15)))</f>
        <v>0</v>
      </c>
      <c r="AU78">
        <f>(AT78-1)*100</f>
        <v>0</v>
      </c>
      <c r="AV78">
        <f>MAX(0,($B$15+$C$15*EE78)/(1+$D$15*EE78)*DX78/(DZ78+273)*$E$15)</f>
        <v>0</v>
      </c>
      <c r="AW78" t="s">
        <v>429</v>
      </c>
      <c r="AX78" t="s">
        <v>429</v>
      </c>
      <c r="AY78">
        <v>0</v>
      </c>
      <c r="AZ78">
        <v>0</v>
      </c>
      <c r="BA78">
        <f>1-AY78/AZ78</f>
        <v>0</v>
      </c>
      <c r="BB78">
        <v>0</v>
      </c>
      <c r="BC78" t="s">
        <v>429</v>
      </c>
      <c r="BD78" t="s">
        <v>429</v>
      </c>
      <c r="BE78">
        <v>0</v>
      </c>
      <c r="BF78">
        <v>0</v>
      </c>
      <c r="BG78">
        <f>1-BE78/BF78</f>
        <v>0</v>
      </c>
      <c r="BH78">
        <v>0.5</v>
      </c>
      <c r="BI78">
        <f>DH78</f>
        <v>0</v>
      </c>
      <c r="BJ78">
        <f>K78</f>
        <v>0</v>
      </c>
      <c r="BK78">
        <f>BG78*BH78*BI78</f>
        <v>0</v>
      </c>
      <c r="BL78">
        <f>(BJ78-BB78)/BI78</f>
        <v>0</v>
      </c>
      <c r="BM78">
        <f>(AZ78-BF78)/BF78</f>
        <v>0</v>
      </c>
      <c r="BN78">
        <f>AY78/(BA78+AY78/BF78)</f>
        <v>0</v>
      </c>
      <c r="BO78" t="s">
        <v>429</v>
      </c>
      <c r="BP78">
        <v>0</v>
      </c>
      <c r="BQ78">
        <f>IF(BP78&lt;&gt;0, BP78, BN78)</f>
        <v>0</v>
      </c>
      <c r="BR78">
        <f>1-BQ78/BF78</f>
        <v>0</v>
      </c>
      <c r="BS78">
        <f>(BF78-BE78)/(BF78-BQ78)</f>
        <v>0</v>
      </c>
      <c r="BT78">
        <f>(AZ78-BF78)/(AZ78-BQ78)</f>
        <v>0</v>
      </c>
      <c r="BU78">
        <f>(BF78-BE78)/(BF78-AY78)</f>
        <v>0</v>
      </c>
      <c r="BV78">
        <f>(AZ78-BF78)/(AZ78-AY78)</f>
        <v>0</v>
      </c>
      <c r="BW78">
        <f>(BS78*BQ78/BE78)</f>
        <v>0</v>
      </c>
      <c r="BX78">
        <f>(1-BW78)</f>
        <v>0</v>
      </c>
      <c r="DG78">
        <f>$B$13*EF78+$C$13*EG78+$F$13*ER78*(1-EU78)</f>
        <v>0</v>
      </c>
      <c r="DH78">
        <f>DG78*DI78</f>
        <v>0</v>
      </c>
      <c r="DI78">
        <f>($B$13*$D$11+$C$13*$D$11+$F$13*((FE78+EW78)/MAX(FE78+EW78+FF78, 0.1)*$I$11+FF78/MAX(FE78+EW78+FF78, 0.1)*$J$11))/($B$13+$C$13+$F$13)</f>
        <v>0</v>
      </c>
      <c r="DJ78">
        <f>($B$13*$K$11+$C$13*$K$11+$F$13*((FE78+EW78)/MAX(FE78+EW78+FF78, 0.1)*$P$11+FF78/MAX(FE78+EW78+FF78, 0.1)*$Q$11))/($B$13+$C$13+$F$13)</f>
        <v>0</v>
      </c>
      <c r="DK78">
        <v>1.1</v>
      </c>
      <c r="DL78">
        <v>0.5</v>
      </c>
      <c r="DM78" t="s">
        <v>430</v>
      </c>
      <c r="DN78">
        <v>2</v>
      </c>
      <c r="DO78" t="b">
        <v>1</v>
      </c>
      <c r="DP78">
        <v>1694358887.714286</v>
      </c>
      <c r="DQ78">
        <v>931.4037857142857</v>
      </c>
      <c r="DR78">
        <v>957.8167142857144</v>
      </c>
      <c r="DS78">
        <v>27.8566</v>
      </c>
      <c r="DT78">
        <v>27.25057857142858</v>
      </c>
      <c r="DU78">
        <v>965.8817857142858</v>
      </c>
      <c r="DV78">
        <v>31.83730357142857</v>
      </c>
      <c r="DW78">
        <v>500.0150714285714</v>
      </c>
      <c r="DX78">
        <v>84.56939642857142</v>
      </c>
      <c r="DY78">
        <v>0.09999666428571427</v>
      </c>
      <c r="DZ78">
        <v>31.85689285714286</v>
      </c>
      <c r="EA78">
        <v>33.16416071428571</v>
      </c>
      <c r="EB78">
        <v>999.9000000000002</v>
      </c>
      <c r="EC78">
        <v>0</v>
      </c>
      <c r="ED78">
        <v>0</v>
      </c>
      <c r="EE78">
        <v>10003.30357142857</v>
      </c>
      <c r="EF78">
        <v>0</v>
      </c>
      <c r="EG78">
        <v>1176.883214285714</v>
      </c>
      <c r="EH78">
        <v>-26.41273214285714</v>
      </c>
      <c r="EI78">
        <v>958.092857142857</v>
      </c>
      <c r="EJ78">
        <v>984.6486428571428</v>
      </c>
      <c r="EK78">
        <v>0.606025607142857</v>
      </c>
      <c r="EL78">
        <v>957.8167142857144</v>
      </c>
      <c r="EM78">
        <v>27.25057857142858</v>
      </c>
      <c r="EN78">
        <v>2.355815357142857</v>
      </c>
      <c r="EO78">
        <v>2.304563571428571</v>
      </c>
      <c r="EP78">
        <v>20.06321071428571</v>
      </c>
      <c r="EQ78">
        <v>19.70832857142857</v>
      </c>
      <c r="ER78">
        <v>2000.004285714286</v>
      </c>
      <c r="ES78">
        <v>0.9799930714285713</v>
      </c>
      <c r="ET78">
        <v>0.02000731428571428</v>
      </c>
      <c r="EU78">
        <v>0</v>
      </c>
      <c r="EV78">
        <v>37.07454642857143</v>
      </c>
      <c r="EW78">
        <v>5.00078</v>
      </c>
      <c r="EX78">
        <v>2867.883928571428</v>
      </c>
      <c r="EY78">
        <v>16379.63571428571</v>
      </c>
      <c r="EZ78">
        <v>50.93285714285714</v>
      </c>
      <c r="FA78">
        <v>51.90378571428571</v>
      </c>
      <c r="FB78">
        <v>51.32121428571428</v>
      </c>
      <c r="FC78">
        <v>51.18514285714285</v>
      </c>
      <c r="FD78">
        <v>51.20521428571428</v>
      </c>
      <c r="FE78">
        <v>1955.092857142857</v>
      </c>
      <c r="FF78">
        <v>39.91107142857143</v>
      </c>
      <c r="FG78">
        <v>0</v>
      </c>
      <c r="FH78">
        <v>1694358895.4</v>
      </c>
      <c r="FI78">
        <v>0</v>
      </c>
      <c r="FJ78">
        <v>37.070848</v>
      </c>
      <c r="FK78">
        <v>-0.06451537262795864</v>
      </c>
      <c r="FL78">
        <v>-1120.236921197332</v>
      </c>
      <c r="FM78">
        <v>2857.9572</v>
      </c>
      <c r="FN78">
        <v>15</v>
      </c>
      <c r="FO78">
        <v>1694356869.6</v>
      </c>
      <c r="FP78" t="s">
        <v>431</v>
      </c>
      <c r="FQ78">
        <v>1694356869.6</v>
      </c>
      <c r="FR78">
        <v>1694356865.6</v>
      </c>
      <c r="FS78">
        <v>1</v>
      </c>
      <c r="FT78">
        <v>-0.3</v>
      </c>
      <c r="FU78">
        <v>-0.068</v>
      </c>
      <c r="FV78">
        <v>-25.922</v>
      </c>
      <c r="FW78">
        <v>-3.813</v>
      </c>
      <c r="FX78">
        <v>420</v>
      </c>
      <c r="FY78">
        <v>23</v>
      </c>
      <c r="FZ78">
        <v>0.43</v>
      </c>
      <c r="GA78">
        <v>0.2</v>
      </c>
      <c r="GB78">
        <v>-26.4569375</v>
      </c>
      <c r="GC78">
        <v>0.6493609756098592</v>
      </c>
      <c r="GD78">
        <v>0.1665684164052416</v>
      </c>
      <c r="GE78">
        <v>0</v>
      </c>
      <c r="GF78">
        <v>0.60837505</v>
      </c>
      <c r="GG78">
        <v>-0.06550284427767435</v>
      </c>
      <c r="GH78">
        <v>0.006844007878977056</v>
      </c>
      <c r="GI78">
        <v>1</v>
      </c>
      <c r="GJ78">
        <v>1</v>
      </c>
      <c r="GK78">
        <v>2</v>
      </c>
      <c r="GL78" t="s">
        <v>432</v>
      </c>
      <c r="GM78">
        <v>3.10645</v>
      </c>
      <c r="GN78">
        <v>2.75818</v>
      </c>
      <c r="GO78">
        <v>0.145668</v>
      </c>
      <c r="GP78">
        <v>0.14491</v>
      </c>
      <c r="GQ78">
        <v>0.120039</v>
      </c>
      <c r="GR78">
        <v>0.108267</v>
      </c>
      <c r="GS78">
        <v>21514.1</v>
      </c>
      <c r="GT78">
        <v>20277.6</v>
      </c>
      <c r="GU78">
        <v>25767.6</v>
      </c>
      <c r="GV78">
        <v>24088.6</v>
      </c>
      <c r="GW78">
        <v>36471.4</v>
      </c>
      <c r="GX78">
        <v>31491.6</v>
      </c>
      <c r="GY78">
        <v>45099</v>
      </c>
      <c r="GZ78">
        <v>38185.3</v>
      </c>
      <c r="HA78">
        <v>1.74848</v>
      </c>
      <c r="HB78">
        <v>1.57157</v>
      </c>
      <c r="HC78">
        <v>-0.102818</v>
      </c>
      <c r="HD78">
        <v>0</v>
      </c>
      <c r="HE78">
        <v>34.806</v>
      </c>
      <c r="HF78">
        <v>999.9</v>
      </c>
      <c r="HG78">
        <v>41.5</v>
      </c>
      <c r="HH78">
        <v>38.6</v>
      </c>
      <c r="HI78">
        <v>33.7456</v>
      </c>
      <c r="HJ78">
        <v>61.2967</v>
      </c>
      <c r="HK78">
        <v>24.6074</v>
      </c>
      <c r="HL78">
        <v>1</v>
      </c>
      <c r="HM78">
        <v>1.47443</v>
      </c>
      <c r="HN78">
        <v>9.28105</v>
      </c>
      <c r="HO78">
        <v>20.0583</v>
      </c>
      <c r="HP78">
        <v>5.20426</v>
      </c>
      <c r="HQ78">
        <v>11.992</v>
      </c>
      <c r="HR78">
        <v>4.96045</v>
      </c>
      <c r="HS78">
        <v>3.27428</v>
      </c>
      <c r="HT78">
        <v>9999</v>
      </c>
      <c r="HU78">
        <v>9999</v>
      </c>
      <c r="HV78">
        <v>9999</v>
      </c>
      <c r="HW78">
        <v>154.8</v>
      </c>
      <c r="HX78">
        <v>1.86386</v>
      </c>
      <c r="HY78">
        <v>1.86005</v>
      </c>
      <c r="HZ78">
        <v>1.85837</v>
      </c>
      <c r="IA78">
        <v>1.85974</v>
      </c>
      <c r="IB78">
        <v>1.85974</v>
      </c>
      <c r="IC78">
        <v>1.85829</v>
      </c>
      <c r="ID78">
        <v>1.85743</v>
      </c>
      <c r="IE78">
        <v>1.85226</v>
      </c>
      <c r="IF78">
        <v>0</v>
      </c>
      <c r="IG78">
        <v>0</v>
      </c>
      <c r="IH78">
        <v>0</v>
      </c>
      <c r="II78">
        <v>0</v>
      </c>
      <c r="IJ78" t="s">
        <v>433</v>
      </c>
      <c r="IK78" t="s">
        <v>434</v>
      </c>
      <c r="IL78" t="s">
        <v>435</v>
      </c>
      <c r="IM78" t="s">
        <v>435</v>
      </c>
      <c r="IN78" t="s">
        <v>435</v>
      </c>
      <c r="IO78" t="s">
        <v>435</v>
      </c>
      <c r="IP78">
        <v>0</v>
      </c>
      <c r="IQ78">
        <v>100</v>
      </c>
      <c r="IR78">
        <v>100</v>
      </c>
      <c r="IS78">
        <v>-34.844</v>
      </c>
      <c r="IT78">
        <v>-3.9792</v>
      </c>
      <c r="IU78">
        <v>-16.20539750299507</v>
      </c>
      <c r="IV78">
        <v>-0.02477319321892663</v>
      </c>
      <c r="IW78">
        <v>7.220195862635366E-06</v>
      </c>
      <c r="IX78">
        <v>-1.200035831751892E-09</v>
      </c>
      <c r="IY78">
        <v>-1.687842308663072</v>
      </c>
      <c r="IZ78">
        <v>-0.1467083373758089</v>
      </c>
      <c r="JA78">
        <v>0.003522864546959643</v>
      </c>
      <c r="JB78">
        <v>-3.696506598922489E-05</v>
      </c>
      <c r="JC78">
        <v>4</v>
      </c>
      <c r="JD78">
        <v>1987</v>
      </c>
      <c r="JE78">
        <v>1</v>
      </c>
      <c r="JF78">
        <v>38</v>
      </c>
      <c r="JG78">
        <v>33.8</v>
      </c>
      <c r="JH78">
        <v>33.8</v>
      </c>
      <c r="JI78">
        <v>2.3877</v>
      </c>
      <c r="JJ78">
        <v>2.66724</v>
      </c>
      <c r="JK78">
        <v>1.49658</v>
      </c>
      <c r="JL78">
        <v>2.39258</v>
      </c>
      <c r="JM78">
        <v>1.54907</v>
      </c>
      <c r="JN78">
        <v>2.47437</v>
      </c>
      <c r="JO78">
        <v>41.7436</v>
      </c>
      <c r="JP78">
        <v>15.5943</v>
      </c>
      <c r="JQ78">
        <v>18</v>
      </c>
      <c r="JR78">
        <v>505.142</v>
      </c>
      <c r="JS78">
        <v>400.43</v>
      </c>
      <c r="JT78">
        <v>25.3962</v>
      </c>
      <c r="JU78">
        <v>43.7361</v>
      </c>
      <c r="JV78">
        <v>30</v>
      </c>
      <c r="JW78">
        <v>43.3363</v>
      </c>
      <c r="JX78">
        <v>43.1381</v>
      </c>
      <c r="JY78">
        <v>47.9028</v>
      </c>
      <c r="JZ78">
        <v>0</v>
      </c>
      <c r="KA78">
        <v>44.1874</v>
      </c>
      <c r="KB78">
        <v>20.5921</v>
      </c>
      <c r="KC78">
        <v>1008.69</v>
      </c>
      <c r="KD78">
        <v>28.0928</v>
      </c>
      <c r="KE78">
        <v>98.5232</v>
      </c>
      <c r="KF78">
        <v>92.01900000000001</v>
      </c>
    </row>
    <row r="79" spans="1:292">
      <c r="A79">
        <v>61</v>
      </c>
      <c r="B79">
        <v>1694358900.5</v>
      </c>
      <c r="C79">
        <v>391.5</v>
      </c>
      <c r="D79" t="s">
        <v>556</v>
      </c>
      <c r="E79" t="s">
        <v>557</v>
      </c>
      <c r="F79">
        <v>5</v>
      </c>
      <c r="G79" t="s">
        <v>428</v>
      </c>
      <c r="H79">
        <v>1694358893</v>
      </c>
      <c r="I79">
        <f>(J79)/1000</f>
        <v>0</v>
      </c>
      <c r="J79">
        <f>IF(DO79, AM79, AG79)</f>
        <v>0</v>
      </c>
      <c r="K79">
        <f>IF(DO79, AH79, AF79)</f>
        <v>0</v>
      </c>
      <c r="L79">
        <f>DQ79 - IF(AT79&gt;1, K79*DK79*100.0/(AV79*EE79), 0)</f>
        <v>0</v>
      </c>
      <c r="M79">
        <f>((S79-I79/2)*L79-K79)/(S79+I79/2)</f>
        <v>0</v>
      </c>
      <c r="N79">
        <f>M79*(DX79+DY79)/1000.0</f>
        <v>0</v>
      </c>
      <c r="O79">
        <f>(DQ79 - IF(AT79&gt;1, K79*DK79*100.0/(AV79*EE79), 0))*(DX79+DY79)/1000.0</f>
        <v>0</v>
      </c>
      <c r="P79">
        <f>2.0/((1/R79-1/Q79)+SIGN(R79)*SQRT((1/R79-1/Q79)*(1/R79-1/Q79) + 4*DL79/((DL79+1)*(DL79+1))*(2*1/R79*1/Q79-1/Q79*1/Q79)))</f>
        <v>0</v>
      </c>
      <c r="Q79">
        <f>IF(LEFT(DM79,1)&lt;&gt;"0",IF(LEFT(DM79,1)="1",3.0,DN79),$D$5+$E$5*(EE79*DX79/($K$5*1000))+$F$5*(EE79*DX79/($K$5*1000))*MAX(MIN(DK79,$J$5),$I$5)*MAX(MIN(DK79,$J$5),$I$5)+$G$5*MAX(MIN(DK79,$J$5),$I$5)*(EE79*DX79/($K$5*1000))+$H$5*(EE79*DX79/($K$5*1000))*(EE79*DX79/($K$5*1000)))</f>
        <v>0</v>
      </c>
      <c r="R79">
        <f>I79*(1000-(1000*0.61365*exp(17.502*V79/(240.97+V79))/(DX79+DY79)+DS79)/2)/(1000*0.61365*exp(17.502*V79/(240.97+V79))/(DX79+DY79)-DS79)</f>
        <v>0</v>
      </c>
      <c r="S79">
        <f>1/((DL79+1)/(P79/1.6)+1/(Q79/1.37)) + DL79/((DL79+1)/(P79/1.6) + DL79/(Q79/1.37))</f>
        <v>0</v>
      </c>
      <c r="T79">
        <f>(DG79*DJ79)</f>
        <v>0</v>
      </c>
      <c r="U79">
        <f>(DZ79+(T79+2*0.95*5.67E-8*(((DZ79+$B$9)+273)^4-(DZ79+273)^4)-44100*I79)/(1.84*29.3*Q79+8*0.95*5.67E-8*(DZ79+273)^3))</f>
        <v>0</v>
      </c>
      <c r="V79">
        <f>($C$9*EA79+$D$9*EB79+$E$9*U79)</f>
        <v>0</v>
      </c>
      <c r="W79">
        <f>0.61365*exp(17.502*V79/(240.97+V79))</f>
        <v>0</v>
      </c>
      <c r="X79">
        <f>(Y79/Z79*100)</f>
        <v>0</v>
      </c>
      <c r="Y79">
        <f>DS79*(DX79+DY79)/1000</f>
        <v>0</v>
      </c>
      <c r="Z79">
        <f>0.61365*exp(17.502*DZ79/(240.97+DZ79))</f>
        <v>0</v>
      </c>
      <c r="AA79">
        <f>(W79-DS79*(DX79+DY79)/1000)</f>
        <v>0</v>
      </c>
      <c r="AB79">
        <f>(-I79*44100)</f>
        <v>0</v>
      </c>
      <c r="AC79">
        <f>2*29.3*Q79*0.92*(DZ79-V79)</f>
        <v>0</v>
      </c>
      <c r="AD79">
        <f>2*0.95*5.67E-8*(((DZ79+$B$9)+273)^4-(V79+273)^4)</f>
        <v>0</v>
      </c>
      <c r="AE79">
        <f>T79+AD79+AB79+AC79</f>
        <v>0</v>
      </c>
      <c r="AF79">
        <f>DW79*AT79*(DR79-DQ79*(1000-AT79*DT79)/(1000-AT79*DS79))/(100*DK79)</f>
        <v>0</v>
      </c>
      <c r="AG79">
        <f>1000*DW79*AT79*(DS79-DT79)/(100*DK79*(1000-AT79*DS79))</f>
        <v>0</v>
      </c>
      <c r="AH79">
        <f>(AI79 - AJ79 - DX79*1E3/(8.314*(DZ79+273.15)) * AL79/DW79 * AK79) * DW79/(100*DK79) * (1000 - DT79)/1000</f>
        <v>0</v>
      </c>
      <c r="AI79">
        <v>1018.4977585711</v>
      </c>
      <c r="AJ79">
        <v>999.5634848484847</v>
      </c>
      <c r="AK79">
        <v>3.389401520036629</v>
      </c>
      <c r="AL79">
        <v>65.94015128555453</v>
      </c>
      <c r="AM79">
        <f>(AO79 - AN79 + DX79*1E3/(8.314*(DZ79+273.15)) * AQ79/DW79 * AP79) * DW79/(100*DK79) * 1000/(1000 - AO79)</f>
        <v>0</v>
      </c>
      <c r="AN79">
        <v>27.21343838575376</v>
      </c>
      <c r="AO79">
        <v>27.79355515151515</v>
      </c>
      <c r="AP79">
        <v>-0.005345169315319628</v>
      </c>
      <c r="AQ79">
        <v>102.8695289206826</v>
      </c>
      <c r="AR79">
        <v>0</v>
      </c>
      <c r="AS79">
        <v>0</v>
      </c>
      <c r="AT79">
        <f>IF(AR79*$H$15&gt;=AV79,1.0,(AV79/(AV79-AR79*$H$15)))</f>
        <v>0</v>
      </c>
      <c r="AU79">
        <f>(AT79-1)*100</f>
        <v>0</v>
      </c>
      <c r="AV79">
        <f>MAX(0,($B$15+$C$15*EE79)/(1+$D$15*EE79)*DX79/(DZ79+273)*$E$15)</f>
        <v>0</v>
      </c>
      <c r="AW79" t="s">
        <v>429</v>
      </c>
      <c r="AX79" t="s">
        <v>429</v>
      </c>
      <c r="AY79">
        <v>0</v>
      </c>
      <c r="AZ79">
        <v>0</v>
      </c>
      <c r="BA79">
        <f>1-AY79/AZ79</f>
        <v>0</v>
      </c>
      <c r="BB79">
        <v>0</v>
      </c>
      <c r="BC79" t="s">
        <v>429</v>
      </c>
      <c r="BD79" t="s">
        <v>429</v>
      </c>
      <c r="BE79">
        <v>0</v>
      </c>
      <c r="BF79">
        <v>0</v>
      </c>
      <c r="BG79">
        <f>1-BE79/BF79</f>
        <v>0</v>
      </c>
      <c r="BH79">
        <v>0.5</v>
      </c>
      <c r="BI79">
        <f>DH79</f>
        <v>0</v>
      </c>
      <c r="BJ79">
        <f>K79</f>
        <v>0</v>
      </c>
      <c r="BK79">
        <f>BG79*BH79*BI79</f>
        <v>0</v>
      </c>
      <c r="BL79">
        <f>(BJ79-BB79)/BI79</f>
        <v>0</v>
      </c>
      <c r="BM79">
        <f>(AZ79-BF79)/BF79</f>
        <v>0</v>
      </c>
      <c r="BN79">
        <f>AY79/(BA79+AY79/BF79)</f>
        <v>0</v>
      </c>
      <c r="BO79" t="s">
        <v>429</v>
      </c>
      <c r="BP79">
        <v>0</v>
      </c>
      <c r="BQ79">
        <f>IF(BP79&lt;&gt;0, BP79, BN79)</f>
        <v>0</v>
      </c>
      <c r="BR79">
        <f>1-BQ79/BF79</f>
        <v>0</v>
      </c>
      <c r="BS79">
        <f>(BF79-BE79)/(BF79-BQ79)</f>
        <v>0</v>
      </c>
      <c r="BT79">
        <f>(AZ79-BF79)/(AZ79-BQ79)</f>
        <v>0</v>
      </c>
      <c r="BU79">
        <f>(BF79-BE79)/(BF79-AY79)</f>
        <v>0</v>
      </c>
      <c r="BV79">
        <f>(AZ79-BF79)/(AZ79-AY79)</f>
        <v>0</v>
      </c>
      <c r="BW79">
        <f>(BS79*BQ79/BE79)</f>
        <v>0</v>
      </c>
      <c r="BX79">
        <f>(1-BW79)</f>
        <v>0</v>
      </c>
      <c r="DG79">
        <f>$B$13*EF79+$C$13*EG79+$F$13*ER79*(1-EU79)</f>
        <v>0</v>
      </c>
      <c r="DH79">
        <f>DG79*DI79</f>
        <v>0</v>
      </c>
      <c r="DI79">
        <f>($B$13*$D$11+$C$13*$D$11+$F$13*((FE79+EW79)/MAX(FE79+EW79+FF79, 0.1)*$I$11+FF79/MAX(FE79+EW79+FF79, 0.1)*$J$11))/($B$13+$C$13+$F$13)</f>
        <v>0</v>
      </c>
      <c r="DJ79">
        <f>($B$13*$K$11+$C$13*$K$11+$F$13*((FE79+EW79)/MAX(FE79+EW79+FF79, 0.1)*$P$11+FF79/MAX(FE79+EW79+FF79, 0.1)*$Q$11))/($B$13+$C$13+$F$13)</f>
        <v>0</v>
      </c>
      <c r="DK79">
        <v>1.1</v>
      </c>
      <c r="DL79">
        <v>0.5</v>
      </c>
      <c r="DM79" t="s">
        <v>430</v>
      </c>
      <c r="DN79">
        <v>2</v>
      </c>
      <c r="DO79" t="b">
        <v>1</v>
      </c>
      <c r="DP79">
        <v>1694358893</v>
      </c>
      <c r="DQ79">
        <v>948.7212222222223</v>
      </c>
      <c r="DR79">
        <v>975.2003703703704</v>
      </c>
      <c r="DS79">
        <v>27.8291</v>
      </c>
      <c r="DT79">
        <v>27.2303</v>
      </c>
      <c r="DU79">
        <v>983.4471481481482</v>
      </c>
      <c r="DV79">
        <v>31.80882222222222</v>
      </c>
      <c r="DW79">
        <v>500.0240740740741</v>
      </c>
      <c r="DX79">
        <v>84.56968518518518</v>
      </c>
      <c r="DY79">
        <v>0.1000200333333334</v>
      </c>
      <c r="DZ79">
        <v>31.85305555555555</v>
      </c>
      <c r="EA79">
        <v>33.16090740740741</v>
      </c>
      <c r="EB79">
        <v>999.9000000000001</v>
      </c>
      <c r="EC79">
        <v>0</v>
      </c>
      <c r="ED79">
        <v>0</v>
      </c>
      <c r="EE79">
        <v>10003.05148148148</v>
      </c>
      <c r="EF79">
        <v>0</v>
      </c>
      <c r="EG79">
        <v>1110.904814814815</v>
      </c>
      <c r="EH79">
        <v>-26.47905555555555</v>
      </c>
      <c r="EI79">
        <v>975.878925925926</v>
      </c>
      <c r="EJ79">
        <v>1002.498296296296</v>
      </c>
      <c r="EK79">
        <v>0.5988001111111111</v>
      </c>
      <c r="EL79">
        <v>975.2003703703704</v>
      </c>
      <c r="EM79">
        <v>27.2303</v>
      </c>
      <c r="EN79">
        <v>2.353498518518518</v>
      </c>
      <c r="EO79">
        <v>2.302858518518519</v>
      </c>
      <c r="EP79">
        <v>20.04731851851852</v>
      </c>
      <c r="EQ79">
        <v>19.6964</v>
      </c>
      <c r="ER79">
        <v>1999.997407407407</v>
      </c>
      <c r="ES79">
        <v>0.979993111111111</v>
      </c>
      <c r="ET79">
        <v>0.02000727777777777</v>
      </c>
      <c r="EU79">
        <v>0</v>
      </c>
      <c r="EV79">
        <v>37.05396296296297</v>
      </c>
      <c r="EW79">
        <v>5.00078</v>
      </c>
      <c r="EX79">
        <v>2771.485555555555</v>
      </c>
      <c r="EY79">
        <v>16379.57777777778</v>
      </c>
      <c r="EZ79">
        <v>50.90485185185184</v>
      </c>
      <c r="FA79">
        <v>51.89566666666666</v>
      </c>
      <c r="FB79">
        <v>51.33540740740741</v>
      </c>
      <c r="FC79">
        <v>51.16181481481481</v>
      </c>
      <c r="FD79">
        <v>51.18729629629629</v>
      </c>
      <c r="FE79">
        <v>1955.087407407407</v>
      </c>
      <c r="FF79">
        <v>39.91</v>
      </c>
      <c r="FG79">
        <v>0</v>
      </c>
      <c r="FH79">
        <v>1694358900.2</v>
      </c>
      <c r="FI79">
        <v>0</v>
      </c>
      <c r="FJ79">
        <v>37.053368</v>
      </c>
      <c r="FK79">
        <v>-1.909515378783925</v>
      </c>
      <c r="FL79">
        <v>-1226.713076869638</v>
      </c>
      <c r="FM79">
        <v>2768.6496</v>
      </c>
      <c r="FN79">
        <v>15</v>
      </c>
      <c r="FO79">
        <v>1694356869.6</v>
      </c>
      <c r="FP79" t="s">
        <v>431</v>
      </c>
      <c r="FQ79">
        <v>1694356869.6</v>
      </c>
      <c r="FR79">
        <v>1694356865.6</v>
      </c>
      <c r="FS79">
        <v>1</v>
      </c>
      <c r="FT79">
        <v>-0.3</v>
      </c>
      <c r="FU79">
        <v>-0.068</v>
      </c>
      <c r="FV79">
        <v>-25.922</v>
      </c>
      <c r="FW79">
        <v>-3.813</v>
      </c>
      <c r="FX79">
        <v>420</v>
      </c>
      <c r="FY79">
        <v>23</v>
      </c>
      <c r="FZ79">
        <v>0.43</v>
      </c>
      <c r="GA79">
        <v>0.2</v>
      </c>
      <c r="GB79">
        <v>-26.46078249999999</v>
      </c>
      <c r="GC79">
        <v>-0.3646255159473906</v>
      </c>
      <c r="GD79">
        <v>0.1701013299293981</v>
      </c>
      <c r="GE79">
        <v>0</v>
      </c>
      <c r="GF79">
        <v>0.603529625</v>
      </c>
      <c r="GG79">
        <v>-0.08142854409005741</v>
      </c>
      <c r="GH79">
        <v>0.008262748645842675</v>
      </c>
      <c r="GI79">
        <v>1</v>
      </c>
      <c r="GJ79">
        <v>1</v>
      </c>
      <c r="GK79">
        <v>2</v>
      </c>
      <c r="GL79" t="s">
        <v>432</v>
      </c>
      <c r="GM79">
        <v>3.10647</v>
      </c>
      <c r="GN79">
        <v>2.7584</v>
      </c>
      <c r="GO79">
        <v>0.147248</v>
      </c>
      <c r="GP79">
        <v>0.146511</v>
      </c>
      <c r="GQ79">
        <v>0.119975</v>
      </c>
      <c r="GR79">
        <v>0.108219</v>
      </c>
      <c r="GS79">
        <v>21474.5</v>
      </c>
      <c r="GT79">
        <v>20239.5</v>
      </c>
      <c r="GU79">
        <v>25767.8</v>
      </c>
      <c r="GV79">
        <v>24088.6</v>
      </c>
      <c r="GW79">
        <v>36474.6</v>
      </c>
      <c r="GX79">
        <v>31493.8</v>
      </c>
      <c r="GY79">
        <v>45099.4</v>
      </c>
      <c r="GZ79">
        <v>38185.8</v>
      </c>
      <c r="HA79">
        <v>1.74848</v>
      </c>
      <c r="HB79">
        <v>1.57148</v>
      </c>
      <c r="HC79">
        <v>-0.101313</v>
      </c>
      <c r="HD79">
        <v>0</v>
      </c>
      <c r="HE79">
        <v>34.7954</v>
      </c>
      <c r="HF79">
        <v>999.9</v>
      </c>
      <c r="HG79">
        <v>41.5</v>
      </c>
      <c r="HH79">
        <v>38.6</v>
      </c>
      <c r="HI79">
        <v>33.748</v>
      </c>
      <c r="HJ79">
        <v>61.0367</v>
      </c>
      <c r="HK79">
        <v>24.4511</v>
      </c>
      <c r="HL79">
        <v>1</v>
      </c>
      <c r="HM79">
        <v>1.47433</v>
      </c>
      <c r="HN79">
        <v>9.28105</v>
      </c>
      <c r="HO79">
        <v>20.0582</v>
      </c>
      <c r="HP79">
        <v>5.20411</v>
      </c>
      <c r="HQ79">
        <v>11.992</v>
      </c>
      <c r="HR79">
        <v>4.96055</v>
      </c>
      <c r="HS79">
        <v>3.2743</v>
      </c>
      <c r="HT79">
        <v>9999</v>
      </c>
      <c r="HU79">
        <v>9999</v>
      </c>
      <c r="HV79">
        <v>9999</v>
      </c>
      <c r="HW79">
        <v>154.8</v>
      </c>
      <c r="HX79">
        <v>1.86386</v>
      </c>
      <c r="HY79">
        <v>1.86005</v>
      </c>
      <c r="HZ79">
        <v>1.85837</v>
      </c>
      <c r="IA79">
        <v>1.85974</v>
      </c>
      <c r="IB79">
        <v>1.85974</v>
      </c>
      <c r="IC79">
        <v>1.85831</v>
      </c>
      <c r="ID79">
        <v>1.85745</v>
      </c>
      <c r="IE79">
        <v>1.85226</v>
      </c>
      <c r="IF79">
        <v>0</v>
      </c>
      <c r="IG79">
        <v>0</v>
      </c>
      <c r="IH79">
        <v>0</v>
      </c>
      <c r="II79">
        <v>0</v>
      </c>
      <c r="IJ79" t="s">
        <v>433</v>
      </c>
      <c r="IK79" t="s">
        <v>434</v>
      </c>
      <c r="IL79" t="s">
        <v>435</v>
      </c>
      <c r="IM79" t="s">
        <v>435</v>
      </c>
      <c r="IN79" t="s">
        <v>435</v>
      </c>
      <c r="IO79" t="s">
        <v>435</v>
      </c>
      <c r="IP79">
        <v>0</v>
      </c>
      <c r="IQ79">
        <v>100</v>
      </c>
      <c r="IR79">
        <v>100</v>
      </c>
      <c r="IS79">
        <v>-35.082</v>
      </c>
      <c r="IT79">
        <v>-3.9784</v>
      </c>
      <c r="IU79">
        <v>-16.20539750299507</v>
      </c>
      <c r="IV79">
        <v>-0.02477319321892663</v>
      </c>
      <c r="IW79">
        <v>7.220195862635366E-06</v>
      </c>
      <c r="IX79">
        <v>-1.200035831751892E-09</v>
      </c>
      <c r="IY79">
        <v>-1.687842308663072</v>
      </c>
      <c r="IZ79">
        <v>-0.1467083373758089</v>
      </c>
      <c r="JA79">
        <v>0.003522864546959643</v>
      </c>
      <c r="JB79">
        <v>-3.696506598922489E-05</v>
      </c>
      <c r="JC79">
        <v>4</v>
      </c>
      <c r="JD79">
        <v>1987</v>
      </c>
      <c r="JE79">
        <v>1</v>
      </c>
      <c r="JF79">
        <v>38</v>
      </c>
      <c r="JG79">
        <v>33.8</v>
      </c>
      <c r="JH79">
        <v>33.9</v>
      </c>
      <c r="JI79">
        <v>2.42065</v>
      </c>
      <c r="JJ79">
        <v>2.66357</v>
      </c>
      <c r="JK79">
        <v>1.49658</v>
      </c>
      <c r="JL79">
        <v>2.39136</v>
      </c>
      <c r="JM79">
        <v>1.54907</v>
      </c>
      <c r="JN79">
        <v>2.47437</v>
      </c>
      <c r="JO79">
        <v>41.7436</v>
      </c>
      <c r="JP79">
        <v>15.5943</v>
      </c>
      <c r="JQ79">
        <v>18</v>
      </c>
      <c r="JR79">
        <v>505.156</v>
      </c>
      <c r="JS79">
        <v>400.392</v>
      </c>
      <c r="JT79">
        <v>25.3925</v>
      </c>
      <c r="JU79">
        <v>43.7361</v>
      </c>
      <c r="JV79">
        <v>29.9999</v>
      </c>
      <c r="JW79">
        <v>43.3387</v>
      </c>
      <c r="JX79">
        <v>43.1426</v>
      </c>
      <c r="JY79">
        <v>48.5659</v>
      </c>
      <c r="JZ79">
        <v>0</v>
      </c>
      <c r="KA79">
        <v>44.1874</v>
      </c>
      <c r="KB79">
        <v>20.5785</v>
      </c>
      <c r="KC79">
        <v>1022.05</v>
      </c>
      <c r="KD79">
        <v>28.1521</v>
      </c>
      <c r="KE79">
        <v>98.52419999999999</v>
      </c>
      <c r="KF79">
        <v>92.0198</v>
      </c>
    </row>
    <row r="80" spans="1:292">
      <c r="A80">
        <v>62</v>
      </c>
      <c r="B80">
        <v>1694358905.5</v>
      </c>
      <c r="C80">
        <v>396.5</v>
      </c>
      <c r="D80" t="s">
        <v>558</v>
      </c>
      <c r="E80" t="s">
        <v>559</v>
      </c>
      <c r="F80">
        <v>5</v>
      </c>
      <c r="G80" t="s">
        <v>428</v>
      </c>
      <c r="H80">
        <v>1694358897.714286</v>
      </c>
      <c r="I80">
        <f>(J80)/1000</f>
        <v>0</v>
      </c>
      <c r="J80">
        <f>IF(DO80, AM80, AG80)</f>
        <v>0</v>
      </c>
      <c r="K80">
        <f>IF(DO80, AH80, AF80)</f>
        <v>0</v>
      </c>
      <c r="L80">
        <f>DQ80 - IF(AT80&gt;1, K80*DK80*100.0/(AV80*EE80), 0)</f>
        <v>0</v>
      </c>
      <c r="M80">
        <f>((S80-I80/2)*L80-K80)/(S80+I80/2)</f>
        <v>0</v>
      </c>
      <c r="N80">
        <f>M80*(DX80+DY80)/1000.0</f>
        <v>0</v>
      </c>
      <c r="O80">
        <f>(DQ80 - IF(AT80&gt;1, K80*DK80*100.0/(AV80*EE80), 0))*(DX80+DY80)/1000.0</f>
        <v>0</v>
      </c>
      <c r="P80">
        <f>2.0/((1/R80-1/Q80)+SIGN(R80)*SQRT((1/R80-1/Q80)*(1/R80-1/Q80) + 4*DL80/((DL80+1)*(DL80+1))*(2*1/R80*1/Q80-1/Q80*1/Q80)))</f>
        <v>0</v>
      </c>
      <c r="Q80">
        <f>IF(LEFT(DM80,1)&lt;&gt;"0",IF(LEFT(DM80,1)="1",3.0,DN80),$D$5+$E$5*(EE80*DX80/($K$5*1000))+$F$5*(EE80*DX80/($K$5*1000))*MAX(MIN(DK80,$J$5),$I$5)*MAX(MIN(DK80,$J$5),$I$5)+$G$5*MAX(MIN(DK80,$J$5),$I$5)*(EE80*DX80/($K$5*1000))+$H$5*(EE80*DX80/($K$5*1000))*(EE80*DX80/($K$5*1000)))</f>
        <v>0</v>
      </c>
      <c r="R80">
        <f>I80*(1000-(1000*0.61365*exp(17.502*V80/(240.97+V80))/(DX80+DY80)+DS80)/2)/(1000*0.61365*exp(17.502*V80/(240.97+V80))/(DX80+DY80)-DS80)</f>
        <v>0</v>
      </c>
      <c r="S80">
        <f>1/((DL80+1)/(P80/1.6)+1/(Q80/1.37)) + DL80/((DL80+1)/(P80/1.6) + DL80/(Q80/1.37))</f>
        <v>0</v>
      </c>
      <c r="T80">
        <f>(DG80*DJ80)</f>
        <v>0</v>
      </c>
      <c r="U80">
        <f>(DZ80+(T80+2*0.95*5.67E-8*(((DZ80+$B$9)+273)^4-(DZ80+273)^4)-44100*I80)/(1.84*29.3*Q80+8*0.95*5.67E-8*(DZ80+273)^3))</f>
        <v>0</v>
      </c>
      <c r="V80">
        <f>($C$9*EA80+$D$9*EB80+$E$9*U80)</f>
        <v>0</v>
      </c>
      <c r="W80">
        <f>0.61365*exp(17.502*V80/(240.97+V80))</f>
        <v>0</v>
      </c>
      <c r="X80">
        <f>(Y80/Z80*100)</f>
        <v>0</v>
      </c>
      <c r="Y80">
        <f>DS80*(DX80+DY80)/1000</f>
        <v>0</v>
      </c>
      <c r="Z80">
        <f>0.61365*exp(17.502*DZ80/(240.97+DZ80))</f>
        <v>0</v>
      </c>
      <c r="AA80">
        <f>(W80-DS80*(DX80+DY80)/1000)</f>
        <v>0</v>
      </c>
      <c r="AB80">
        <f>(-I80*44100)</f>
        <v>0</v>
      </c>
      <c r="AC80">
        <f>2*29.3*Q80*0.92*(DZ80-V80)</f>
        <v>0</v>
      </c>
      <c r="AD80">
        <f>2*0.95*5.67E-8*(((DZ80+$B$9)+273)^4-(V80+273)^4)</f>
        <v>0</v>
      </c>
      <c r="AE80">
        <f>T80+AD80+AB80+AC80</f>
        <v>0</v>
      </c>
      <c r="AF80">
        <f>DW80*AT80*(DR80-DQ80*(1000-AT80*DT80)/(1000-AT80*DS80))/(100*DK80)</f>
        <v>0</v>
      </c>
      <c r="AG80">
        <f>1000*DW80*AT80*(DS80-DT80)/(100*DK80*(1000-AT80*DS80))</f>
        <v>0</v>
      </c>
      <c r="AH80">
        <f>(AI80 - AJ80 - DX80*1E3/(8.314*(DZ80+273.15)) * AL80/DW80 * AK80) * DW80/(100*DK80) * (1000 - DT80)/1000</f>
        <v>0</v>
      </c>
      <c r="AI80">
        <v>1035.996078750005</v>
      </c>
      <c r="AJ80">
        <v>1016.858848484848</v>
      </c>
      <c r="AK80">
        <v>3.444394115931481</v>
      </c>
      <c r="AL80">
        <v>65.94015128555453</v>
      </c>
      <c r="AM80">
        <f>(AO80 - AN80 + DX80*1E3/(8.314*(DZ80+273.15)) * AQ80/DW80 * AP80) * DW80/(100*DK80) * 1000/(1000 - AO80)</f>
        <v>0</v>
      </c>
      <c r="AN80">
        <v>27.19565449918786</v>
      </c>
      <c r="AO80">
        <v>27.76856666666666</v>
      </c>
      <c r="AP80">
        <v>-0.001466577175945002</v>
      </c>
      <c r="AQ80">
        <v>102.8695289206826</v>
      </c>
      <c r="AR80">
        <v>0</v>
      </c>
      <c r="AS80">
        <v>0</v>
      </c>
      <c r="AT80">
        <f>IF(AR80*$H$15&gt;=AV80,1.0,(AV80/(AV80-AR80*$H$15)))</f>
        <v>0</v>
      </c>
      <c r="AU80">
        <f>(AT80-1)*100</f>
        <v>0</v>
      </c>
      <c r="AV80">
        <f>MAX(0,($B$15+$C$15*EE80)/(1+$D$15*EE80)*DX80/(DZ80+273)*$E$15)</f>
        <v>0</v>
      </c>
      <c r="AW80" t="s">
        <v>429</v>
      </c>
      <c r="AX80" t="s">
        <v>429</v>
      </c>
      <c r="AY80">
        <v>0</v>
      </c>
      <c r="AZ80">
        <v>0</v>
      </c>
      <c r="BA80">
        <f>1-AY80/AZ80</f>
        <v>0</v>
      </c>
      <c r="BB80">
        <v>0</v>
      </c>
      <c r="BC80" t="s">
        <v>429</v>
      </c>
      <c r="BD80" t="s">
        <v>429</v>
      </c>
      <c r="BE80">
        <v>0</v>
      </c>
      <c r="BF80">
        <v>0</v>
      </c>
      <c r="BG80">
        <f>1-BE80/BF80</f>
        <v>0</v>
      </c>
      <c r="BH80">
        <v>0.5</v>
      </c>
      <c r="BI80">
        <f>DH80</f>
        <v>0</v>
      </c>
      <c r="BJ80">
        <f>K80</f>
        <v>0</v>
      </c>
      <c r="BK80">
        <f>BG80*BH80*BI80</f>
        <v>0</v>
      </c>
      <c r="BL80">
        <f>(BJ80-BB80)/BI80</f>
        <v>0</v>
      </c>
      <c r="BM80">
        <f>(AZ80-BF80)/BF80</f>
        <v>0</v>
      </c>
      <c r="BN80">
        <f>AY80/(BA80+AY80/BF80)</f>
        <v>0</v>
      </c>
      <c r="BO80" t="s">
        <v>429</v>
      </c>
      <c r="BP80">
        <v>0</v>
      </c>
      <c r="BQ80">
        <f>IF(BP80&lt;&gt;0, BP80, BN80)</f>
        <v>0</v>
      </c>
      <c r="BR80">
        <f>1-BQ80/BF80</f>
        <v>0</v>
      </c>
      <c r="BS80">
        <f>(BF80-BE80)/(BF80-BQ80)</f>
        <v>0</v>
      </c>
      <c r="BT80">
        <f>(AZ80-BF80)/(AZ80-BQ80)</f>
        <v>0</v>
      </c>
      <c r="BU80">
        <f>(BF80-BE80)/(BF80-AY80)</f>
        <v>0</v>
      </c>
      <c r="BV80">
        <f>(AZ80-BF80)/(AZ80-AY80)</f>
        <v>0</v>
      </c>
      <c r="BW80">
        <f>(BS80*BQ80/BE80)</f>
        <v>0</v>
      </c>
      <c r="BX80">
        <f>(1-BW80)</f>
        <v>0</v>
      </c>
      <c r="DG80">
        <f>$B$13*EF80+$C$13*EG80+$F$13*ER80*(1-EU80)</f>
        <v>0</v>
      </c>
      <c r="DH80">
        <f>DG80*DI80</f>
        <v>0</v>
      </c>
      <c r="DI80">
        <f>($B$13*$D$11+$C$13*$D$11+$F$13*((FE80+EW80)/MAX(FE80+EW80+FF80, 0.1)*$I$11+FF80/MAX(FE80+EW80+FF80, 0.1)*$J$11))/($B$13+$C$13+$F$13)</f>
        <v>0</v>
      </c>
      <c r="DJ80">
        <f>($B$13*$K$11+$C$13*$K$11+$F$13*((FE80+EW80)/MAX(FE80+EW80+FF80, 0.1)*$P$11+FF80/MAX(FE80+EW80+FF80, 0.1)*$Q$11))/($B$13+$C$13+$F$13)</f>
        <v>0</v>
      </c>
      <c r="DK80">
        <v>1.1</v>
      </c>
      <c r="DL80">
        <v>0.5</v>
      </c>
      <c r="DM80" t="s">
        <v>430</v>
      </c>
      <c r="DN80">
        <v>2</v>
      </c>
      <c r="DO80" t="b">
        <v>1</v>
      </c>
      <c r="DP80">
        <v>1694358897.714286</v>
      </c>
      <c r="DQ80">
        <v>964.3299285714287</v>
      </c>
      <c r="DR80">
        <v>990.9957142857144</v>
      </c>
      <c r="DS80">
        <v>27.80503214285714</v>
      </c>
      <c r="DT80">
        <v>27.21320714285715</v>
      </c>
      <c r="DU80">
        <v>999.2769285714284</v>
      </c>
      <c r="DV80">
        <v>31.78388214285714</v>
      </c>
      <c r="DW80">
        <v>500.0025000000001</v>
      </c>
      <c r="DX80">
        <v>84.56909642857146</v>
      </c>
      <c r="DY80">
        <v>0.09995387500000001</v>
      </c>
      <c r="DZ80">
        <v>31.84603214285715</v>
      </c>
      <c r="EA80">
        <v>33.15088214285714</v>
      </c>
      <c r="EB80">
        <v>999.9000000000002</v>
      </c>
      <c r="EC80">
        <v>0</v>
      </c>
      <c r="ED80">
        <v>0</v>
      </c>
      <c r="EE80">
        <v>10007.38178571429</v>
      </c>
      <c r="EF80">
        <v>0</v>
      </c>
      <c r="EG80">
        <v>1047.850142857143</v>
      </c>
      <c r="EH80">
        <v>-26.66563571428571</v>
      </c>
      <c r="EI80">
        <v>991.9101785714286</v>
      </c>
      <c r="EJ80">
        <v>1018.718107142857</v>
      </c>
      <c r="EK80">
        <v>0.5918280714285714</v>
      </c>
      <c r="EL80">
        <v>990.9957142857144</v>
      </c>
      <c r="EM80">
        <v>27.21320714285715</v>
      </c>
      <c r="EN80">
        <v>2.351446785714285</v>
      </c>
      <c r="EO80">
        <v>2.301397142857143</v>
      </c>
      <c r="EP80">
        <v>20.03323571428572</v>
      </c>
      <c r="EQ80">
        <v>19.686175</v>
      </c>
      <c r="ER80">
        <v>2000.007142857143</v>
      </c>
      <c r="ES80">
        <v>0.9799931785714284</v>
      </c>
      <c r="ET80">
        <v>0.02000721071428571</v>
      </c>
      <c r="EU80">
        <v>0</v>
      </c>
      <c r="EV80">
        <v>36.99917499999999</v>
      </c>
      <c r="EW80">
        <v>5.00078</v>
      </c>
      <c r="EX80">
        <v>2707.247500000001</v>
      </c>
      <c r="EY80">
        <v>16379.65</v>
      </c>
      <c r="EZ80">
        <v>50.89924999999999</v>
      </c>
      <c r="FA80">
        <v>51.89050000000001</v>
      </c>
      <c r="FB80">
        <v>51.33682142857143</v>
      </c>
      <c r="FC80">
        <v>51.14921428571427</v>
      </c>
      <c r="FD80">
        <v>51.17167857142856</v>
      </c>
      <c r="FE80">
        <v>1955.096785714286</v>
      </c>
      <c r="FF80">
        <v>39.91035714285714</v>
      </c>
      <c r="FG80">
        <v>0</v>
      </c>
      <c r="FH80">
        <v>1694358905.6</v>
      </c>
      <c r="FI80">
        <v>0</v>
      </c>
      <c r="FJ80">
        <v>37.00820769230769</v>
      </c>
      <c r="FK80">
        <v>0.00416409881627466</v>
      </c>
      <c r="FL80">
        <v>-505.1097439386872</v>
      </c>
      <c r="FM80">
        <v>2702.078461538461</v>
      </c>
      <c r="FN80">
        <v>15</v>
      </c>
      <c r="FO80">
        <v>1694356869.6</v>
      </c>
      <c r="FP80" t="s">
        <v>431</v>
      </c>
      <c r="FQ80">
        <v>1694356869.6</v>
      </c>
      <c r="FR80">
        <v>1694356865.6</v>
      </c>
      <c r="FS80">
        <v>1</v>
      </c>
      <c r="FT80">
        <v>-0.3</v>
      </c>
      <c r="FU80">
        <v>-0.068</v>
      </c>
      <c r="FV80">
        <v>-25.922</v>
      </c>
      <c r="FW80">
        <v>-3.813</v>
      </c>
      <c r="FX80">
        <v>420</v>
      </c>
      <c r="FY80">
        <v>23</v>
      </c>
      <c r="FZ80">
        <v>0.43</v>
      </c>
      <c r="GA80">
        <v>0.2</v>
      </c>
      <c r="GB80">
        <v>-26.56744</v>
      </c>
      <c r="GC80">
        <v>-2.358970356472732</v>
      </c>
      <c r="GD80">
        <v>0.2361574758503315</v>
      </c>
      <c r="GE80">
        <v>0</v>
      </c>
      <c r="GF80">
        <v>0.595938475</v>
      </c>
      <c r="GG80">
        <v>-0.09033533583489756</v>
      </c>
      <c r="GH80">
        <v>0.008881811304535516</v>
      </c>
      <c r="GI80">
        <v>1</v>
      </c>
      <c r="GJ80">
        <v>1</v>
      </c>
      <c r="GK80">
        <v>2</v>
      </c>
      <c r="GL80" t="s">
        <v>432</v>
      </c>
      <c r="GM80">
        <v>3.1063</v>
      </c>
      <c r="GN80">
        <v>2.75815</v>
      </c>
      <c r="GO80">
        <v>0.148843</v>
      </c>
      <c r="GP80">
        <v>0.148084</v>
      </c>
      <c r="GQ80">
        <v>0.119905</v>
      </c>
      <c r="GR80">
        <v>0.108162</v>
      </c>
      <c r="GS80">
        <v>21434.4</v>
      </c>
      <c r="GT80">
        <v>20202.4</v>
      </c>
      <c r="GU80">
        <v>25768</v>
      </c>
      <c r="GV80">
        <v>24088.9</v>
      </c>
      <c r="GW80">
        <v>36477.9</v>
      </c>
      <c r="GX80">
        <v>31496.2</v>
      </c>
      <c r="GY80">
        <v>45099.8</v>
      </c>
      <c r="GZ80">
        <v>38186</v>
      </c>
      <c r="HA80">
        <v>1.74863</v>
      </c>
      <c r="HB80">
        <v>1.57203</v>
      </c>
      <c r="HC80">
        <v>-0.102036</v>
      </c>
      <c r="HD80">
        <v>0</v>
      </c>
      <c r="HE80">
        <v>34.786</v>
      </c>
      <c r="HF80">
        <v>999.9</v>
      </c>
      <c r="HG80">
        <v>41.5</v>
      </c>
      <c r="HH80">
        <v>38.6</v>
      </c>
      <c r="HI80">
        <v>33.7488</v>
      </c>
      <c r="HJ80">
        <v>61.3167</v>
      </c>
      <c r="HK80">
        <v>24.4551</v>
      </c>
      <c r="HL80">
        <v>1</v>
      </c>
      <c r="HM80">
        <v>1.47385</v>
      </c>
      <c r="HN80">
        <v>9.28105</v>
      </c>
      <c r="HO80">
        <v>20.0583</v>
      </c>
      <c r="HP80">
        <v>5.20396</v>
      </c>
      <c r="HQ80">
        <v>11.992</v>
      </c>
      <c r="HR80">
        <v>4.96065</v>
      </c>
      <c r="HS80">
        <v>3.27428</v>
      </c>
      <c r="HT80">
        <v>9999</v>
      </c>
      <c r="HU80">
        <v>9999</v>
      </c>
      <c r="HV80">
        <v>9999</v>
      </c>
      <c r="HW80">
        <v>154.8</v>
      </c>
      <c r="HX80">
        <v>1.86386</v>
      </c>
      <c r="HY80">
        <v>1.86005</v>
      </c>
      <c r="HZ80">
        <v>1.85837</v>
      </c>
      <c r="IA80">
        <v>1.85974</v>
      </c>
      <c r="IB80">
        <v>1.85974</v>
      </c>
      <c r="IC80">
        <v>1.85833</v>
      </c>
      <c r="ID80">
        <v>1.85745</v>
      </c>
      <c r="IE80">
        <v>1.85227</v>
      </c>
      <c r="IF80">
        <v>0</v>
      </c>
      <c r="IG80">
        <v>0</v>
      </c>
      <c r="IH80">
        <v>0</v>
      </c>
      <c r="II80">
        <v>0</v>
      </c>
      <c r="IJ80" t="s">
        <v>433</v>
      </c>
      <c r="IK80" t="s">
        <v>434</v>
      </c>
      <c r="IL80" t="s">
        <v>435</v>
      </c>
      <c r="IM80" t="s">
        <v>435</v>
      </c>
      <c r="IN80" t="s">
        <v>435</v>
      </c>
      <c r="IO80" t="s">
        <v>435</v>
      </c>
      <c r="IP80">
        <v>0</v>
      </c>
      <c r="IQ80">
        <v>100</v>
      </c>
      <c r="IR80">
        <v>100</v>
      </c>
      <c r="IS80">
        <v>-35.31</v>
      </c>
      <c r="IT80">
        <v>-3.9774</v>
      </c>
      <c r="IU80">
        <v>-16.20539750299507</v>
      </c>
      <c r="IV80">
        <v>-0.02477319321892663</v>
      </c>
      <c r="IW80">
        <v>7.220195862635366E-06</v>
      </c>
      <c r="IX80">
        <v>-1.200035831751892E-09</v>
      </c>
      <c r="IY80">
        <v>-1.687842308663072</v>
      </c>
      <c r="IZ80">
        <v>-0.1467083373758089</v>
      </c>
      <c r="JA80">
        <v>0.003522864546959643</v>
      </c>
      <c r="JB80">
        <v>-3.696506598922489E-05</v>
      </c>
      <c r="JC80">
        <v>4</v>
      </c>
      <c r="JD80">
        <v>1987</v>
      </c>
      <c r="JE80">
        <v>1</v>
      </c>
      <c r="JF80">
        <v>38</v>
      </c>
      <c r="JG80">
        <v>33.9</v>
      </c>
      <c r="JH80">
        <v>34</v>
      </c>
      <c r="JI80">
        <v>2.44995</v>
      </c>
      <c r="JJ80">
        <v>2.66846</v>
      </c>
      <c r="JK80">
        <v>1.49658</v>
      </c>
      <c r="JL80">
        <v>2.39258</v>
      </c>
      <c r="JM80">
        <v>1.54907</v>
      </c>
      <c r="JN80">
        <v>2.45239</v>
      </c>
      <c r="JO80">
        <v>41.7174</v>
      </c>
      <c r="JP80">
        <v>15.5943</v>
      </c>
      <c r="JQ80">
        <v>18</v>
      </c>
      <c r="JR80">
        <v>505.269</v>
      </c>
      <c r="JS80">
        <v>400.734</v>
      </c>
      <c r="JT80">
        <v>25.3869</v>
      </c>
      <c r="JU80">
        <v>43.7361</v>
      </c>
      <c r="JV80">
        <v>29.9999</v>
      </c>
      <c r="JW80">
        <v>43.3408</v>
      </c>
      <c r="JX80">
        <v>43.1435</v>
      </c>
      <c r="JY80">
        <v>49.1541</v>
      </c>
      <c r="JZ80">
        <v>0</v>
      </c>
      <c r="KA80">
        <v>44.1874</v>
      </c>
      <c r="KB80">
        <v>20.5648</v>
      </c>
      <c r="KC80">
        <v>1042.08</v>
      </c>
      <c r="KD80">
        <v>28.2297</v>
      </c>
      <c r="KE80">
        <v>98.52500000000001</v>
      </c>
      <c r="KF80">
        <v>92.0206</v>
      </c>
    </row>
    <row r="81" spans="1:292">
      <c r="A81">
        <v>63</v>
      </c>
      <c r="B81">
        <v>1694358910.5</v>
      </c>
      <c r="C81">
        <v>401.5</v>
      </c>
      <c r="D81" t="s">
        <v>560</v>
      </c>
      <c r="E81" t="s">
        <v>561</v>
      </c>
      <c r="F81">
        <v>5</v>
      </c>
      <c r="G81" t="s">
        <v>428</v>
      </c>
      <c r="H81">
        <v>1694358903</v>
      </c>
      <c r="I81">
        <f>(J81)/1000</f>
        <v>0</v>
      </c>
      <c r="J81">
        <f>IF(DO81, AM81, AG81)</f>
        <v>0</v>
      </c>
      <c r="K81">
        <f>IF(DO81, AH81, AF81)</f>
        <v>0</v>
      </c>
      <c r="L81">
        <f>DQ81 - IF(AT81&gt;1, K81*DK81*100.0/(AV81*EE81), 0)</f>
        <v>0</v>
      </c>
      <c r="M81">
        <f>((S81-I81/2)*L81-K81)/(S81+I81/2)</f>
        <v>0</v>
      </c>
      <c r="N81">
        <f>M81*(DX81+DY81)/1000.0</f>
        <v>0</v>
      </c>
      <c r="O81">
        <f>(DQ81 - IF(AT81&gt;1, K81*DK81*100.0/(AV81*EE81), 0))*(DX81+DY81)/1000.0</f>
        <v>0</v>
      </c>
      <c r="P81">
        <f>2.0/((1/R81-1/Q81)+SIGN(R81)*SQRT((1/R81-1/Q81)*(1/R81-1/Q81) + 4*DL81/((DL81+1)*(DL81+1))*(2*1/R81*1/Q81-1/Q81*1/Q81)))</f>
        <v>0</v>
      </c>
      <c r="Q81">
        <f>IF(LEFT(DM81,1)&lt;&gt;"0",IF(LEFT(DM81,1)="1",3.0,DN81),$D$5+$E$5*(EE81*DX81/($K$5*1000))+$F$5*(EE81*DX81/($K$5*1000))*MAX(MIN(DK81,$J$5),$I$5)*MAX(MIN(DK81,$J$5),$I$5)+$G$5*MAX(MIN(DK81,$J$5),$I$5)*(EE81*DX81/($K$5*1000))+$H$5*(EE81*DX81/($K$5*1000))*(EE81*DX81/($K$5*1000)))</f>
        <v>0</v>
      </c>
      <c r="R81">
        <f>I81*(1000-(1000*0.61365*exp(17.502*V81/(240.97+V81))/(DX81+DY81)+DS81)/2)/(1000*0.61365*exp(17.502*V81/(240.97+V81))/(DX81+DY81)-DS81)</f>
        <v>0</v>
      </c>
      <c r="S81">
        <f>1/((DL81+1)/(P81/1.6)+1/(Q81/1.37)) + DL81/((DL81+1)/(P81/1.6) + DL81/(Q81/1.37))</f>
        <v>0</v>
      </c>
      <c r="T81">
        <f>(DG81*DJ81)</f>
        <v>0</v>
      </c>
      <c r="U81">
        <f>(DZ81+(T81+2*0.95*5.67E-8*(((DZ81+$B$9)+273)^4-(DZ81+273)^4)-44100*I81)/(1.84*29.3*Q81+8*0.95*5.67E-8*(DZ81+273)^3))</f>
        <v>0</v>
      </c>
      <c r="V81">
        <f>($C$9*EA81+$D$9*EB81+$E$9*U81)</f>
        <v>0</v>
      </c>
      <c r="W81">
        <f>0.61365*exp(17.502*V81/(240.97+V81))</f>
        <v>0</v>
      </c>
      <c r="X81">
        <f>(Y81/Z81*100)</f>
        <v>0</v>
      </c>
      <c r="Y81">
        <f>DS81*(DX81+DY81)/1000</f>
        <v>0</v>
      </c>
      <c r="Z81">
        <f>0.61365*exp(17.502*DZ81/(240.97+DZ81))</f>
        <v>0</v>
      </c>
      <c r="AA81">
        <f>(W81-DS81*(DX81+DY81)/1000)</f>
        <v>0</v>
      </c>
      <c r="AB81">
        <f>(-I81*44100)</f>
        <v>0</v>
      </c>
      <c r="AC81">
        <f>2*29.3*Q81*0.92*(DZ81-V81)</f>
        <v>0</v>
      </c>
      <c r="AD81">
        <f>2*0.95*5.67E-8*(((DZ81+$B$9)+273)^4-(V81+273)^4)</f>
        <v>0</v>
      </c>
      <c r="AE81">
        <f>T81+AD81+AB81+AC81</f>
        <v>0</v>
      </c>
      <c r="AF81">
        <f>DW81*AT81*(DR81-DQ81*(1000-AT81*DT81)/(1000-AT81*DS81))/(100*DK81)</f>
        <v>0</v>
      </c>
      <c r="AG81">
        <f>1000*DW81*AT81*(DS81-DT81)/(100*DK81*(1000-AT81*DS81))</f>
        <v>0</v>
      </c>
      <c r="AH81">
        <f>(AI81 - AJ81 - DX81*1E3/(8.314*(DZ81+273.15)) * AL81/DW81 * AK81) * DW81/(100*DK81) * (1000 - DT81)/1000</f>
        <v>0</v>
      </c>
      <c r="AI81">
        <v>1053.039811364524</v>
      </c>
      <c r="AJ81">
        <v>1034.053454545454</v>
      </c>
      <c r="AK81">
        <v>3.450199402385783</v>
      </c>
      <c r="AL81">
        <v>65.94015128555453</v>
      </c>
      <c r="AM81">
        <f>(AO81 - AN81 + DX81*1E3/(8.314*(DZ81+273.15)) * AQ81/DW81 * AP81) * DW81/(100*DK81) * 1000/(1000 - AO81)</f>
        <v>0</v>
      </c>
      <c r="AN81">
        <v>27.17259803600392</v>
      </c>
      <c r="AO81">
        <v>27.74075696969696</v>
      </c>
      <c r="AP81">
        <v>-0.005546268435915529</v>
      </c>
      <c r="AQ81">
        <v>102.8695289206826</v>
      </c>
      <c r="AR81">
        <v>0</v>
      </c>
      <c r="AS81">
        <v>0</v>
      </c>
      <c r="AT81">
        <f>IF(AR81*$H$15&gt;=AV81,1.0,(AV81/(AV81-AR81*$H$15)))</f>
        <v>0</v>
      </c>
      <c r="AU81">
        <f>(AT81-1)*100</f>
        <v>0</v>
      </c>
      <c r="AV81">
        <f>MAX(0,($B$15+$C$15*EE81)/(1+$D$15*EE81)*DX81/(DZ81+273)*$E$15)</f>
        <v>0</v>
      </c>
      <c r="AW81" t="s">
        <v>429</v>
      </c>
      <c r="AX81" t="s">
        <v>429</v>
      </c>
      <c r="AY81">
        <v>0</v>
      </c>
      <c r="AZ81">
        <v>0</v>
      </c>
      <c r="BA81">
        <f>1-AY81/AZ81</f>
        <v>0</v>
      </c>
      <c r="BB81">
        <v>0</v>
      </c>
      <c r="BC81" t="s">
        <v>429</v>
      </c>
      <c r="BD81" t="s">
        <v>429</v>
      </c>
      <c r="BE81">
        <v>0</v>
      </c>
      <c r="BF81">
        <v>0</v>
      </c>
      <c r="BG81">
        <f>1-BE81/BF81</f>
        <v>0</v>
      </c>
      <c r="BH81">
        <v>0.5</v>
      </c>
      <c r="BI81">
        <f>DH81</f>
        <v>0</v>
      </c>
      <c r="BJ81">
        <f>K81</f>
        <v>0</v>
      </c>
      <c r="BK81">
        <f>BG81*BH81*BI81</f>
        <v>0</v>
      </c>
      <c r="BL81">
        <f>(BJ81-BB81)/BI81</f>
        <v>0</v>
      </c>
      <c r="BM81">
        <f>(AZ81-BF81)/BF81</f>
        <v>0</v>
      </c>
      <c r="BN81">
        <f>AY81/(BA81+AY81/BF81)</f>
        <v>0</v>
      </c>
      <c r="BO81" t="s">
        <v>429</v>
      </c>
      <c r="BP81">
        <v>0</v>
      </c>
      <c r="BQ81">
        <f>IF(BP81&lt;&gt;0, BP81, BN81)</f>
        <v>0</v>
      </c>
      <c r="BR81">
        <f>1-BQ81/BF81</f>
        <v>0</v>
      </c>
      <c r="BS81">
        <f>(BF81-BE81)/(BF81-BQ81)</f>
        <v>0</v>
      </c>
      <c r="BT81">
        <f>(AZ81-BF81)/(AZ81-BQ81)</f>
        <v>0</v>
      </c>
      <c r="BU81">
        <f>(BF81-BE81)/(BF81-AY81)</f>
        <v>0</v>
      </c>
      <c r="BV81">
        <f>(AZ81-BF81)/(AZ81-AY81)</f>
        <v>0</v>
      </c>
      <c r="BW81">
        <f>(BS81*BQ81/BE81)</f>
        <v>0</v>
      </c>
      <c r="BX81">
        <f>(1-BW81)</f>
        <v>0</v>
      </c>
      <c r="DG81">
        <f>$B$13*EF81+$C$13*EG81+$F$13*ER81*(1-EU81)</f>
        <v>0</v>
      </c>
      <c r="DH81">
        <f>DG81*DI81</f>
        <v>0</v>
      </c>
      <c r="DI81">
        <f>($B$13*$D$11+$C$13*$D$11+$F$13*((FE81+EW81)/MAX(FE81+EW81+FF81, 0.1)*$I$11+FF81/MAX(FE81+EW81+FF81, 0.1)*$J$11))/($B$13+$C$13+$F$13)</f>
        <v>0</v>
      </c>
      <c r="DJ81">
        <f>($B$13*$K$11+$C$13*$K$11+$F$13*((FE81+EW81)/MAX(FE81+EW81+FF81, 0.1)*$P$11+FF81/MAX(FE81+EW81+FF81, 0.1)*$Q$11))/($B$13+$C$13+$F$13)</f>
        <v>0</v>
      </c>
      <c r="DK81">
        <v>1.1</v>
      </c>
      <c r="DL81">
        <v>0.5</v>
      </c>
      <c r="DM81" t="s">
        <v>430</v>
      </c>
      <c r="DN81">
        <v>2</v>
      </c>
      <c r="DO81" t="b">
        <v>1</v>
      </c>
      <c r="DP81">
        <v>1694358903</v>
      </c>
      <c r="DQ81">
        <v>981.9112592592593</v>
      </c>
      <c r="DR81">
        <v>1008.679740740741</v>
      </c>
      <c r="DS81">
        <v>27.77814814814815</v>
      </c>
      <c r="DT81">
        <v>27.19226666666667</v>
      </c>
      <c r="DU81">
        <v>1017.105481481482</v>
      </c>
      <c r="DV81">
        <v>31.75602222222222</v>
      </c>
      <c r="DW81">
        <v>500.0146666666667</v>
      </c>
      <c r="DX81">
        <v>84.56872222222222</v>
      </c>
      <c r="DY81">
        <v>0.1000266185185185</v>
      </c>
      <c r="DZ81">
        <v>31.83633703703704</v>
      </c>
      <c r="EA81">
        <v>33.14614814814814</v>
      </c>
      <c r="EB81">
        <v>999.9000000000001</v>
      </c>
      <c r="EC81">
        <v>0</v>
      </c>
      <c r="ED81">
        <v>0</v>
      </c>
      <c r="EE81">
        <v>10007.08037037037</v>
      </c>
      <c r="EF81">
        <v>0</v>
      </c>
      <c r="EG81">
        <v>1007.137703703704</v>
      </c>
      <c r="EH81">
        <v>-26.7685</v>
      </c>
      <c r="EI81">
        <v>1009.966481481482</v>
      </c>
      <c r="EJ81">
        <v>1036.874444444445</v>
      </c>
      <c r="EK81">
        <v>0.5858782222222222</v>
      </c>
      <c r="EL81">
        <v>1008.679740740741</v>
      </c>
      <c r="EM81">
        <v>27.19226666666667</v>
      </c>
      <c r="EN81">
        <v>2.349162592592593</v>
      </c>
      <c r="EO81">
        <v>2.299616666666666</v>
      </c>
      <c r="EP81">
        <v>20.01753333333334</v>
      </c>
      <c r="EQ81">
        <v>19.67370740740741</v>
      </c>
      <c r="ER81">
        <v>2000.037777777778</v>
      </c>
      <c r="ES81">
        <v>0.9799934074074073</v>
      </c>
      <c r="ET81">
        <v>0.02000695925925926</v>
      </c>
      <c r="EU81">
        <v>0</v>
      </c>
      <c r="EV81">
        <v>37.01754444444445</v>
      </c>
      <c r="EW81">
        <v>5.00078</v>
      </c>
      <c r="EX81">
        <v>2663.757037037038</v>
      </c>
      <c r="EY81">
        <v>16379.90740740741</v>
      </c>
      <c r="EZ81">
        <v>50.89085185185184</v>
      </c>
      <c r="FA81">
        <v>51.88418518518519</v>
      </c>
      <c r="FB81">
        <v>51.34925925925926</v>
      </c>
      <c r="FC81">
        <v>51.12933333333332</v>
      </c>
      <c r="FD81">
        <v>51.16403703703703</v>
      </c>
      <c r="FE81">
        <v>1955.127037037037</v>
      </c>
      <c r="FF81">
        <v>39.91037037037037</v>
      </c>
      <c r="FG81">
        <v>0</v>
      </c>
      <c r="FH81">
        <v>1694358910.4</v>
      </c>
      <c r="FI81">
        <v>0</v>
      </c>
      <c r="FJ81">
        <v>37.01421538461538</v>
      </c>
      <c r="FK81">
        <v>0.9269538332446068</v>
      </c>
      <c r="FL81">
        <v>-217.8252989421931</v>
      </c>
      <c r="FM81">
        <v>2663.705769230769</v>
      </c>
      <c r="FN81">
        <v>15</v>
      </c>
      <c r="FO81">
        <v>1694356869.6</v>
      </c>
      <c r="FP81" t="s">
        <v>431</v>
      </c>
      <c r="FQ81">
        <v>1694356869.6</v>
      </c>
      <c r="FR81">
        <v>1694356865.6</v>
      </c>
      <c r="FS81">
        <v>1</v>
      </c>
      <c r="FT81">
        <v>-0.3</v>
      </c>
      <c r="FU81">
        <v>-0.068</v>
      </c>
      <c r="FV81">
        <v>-25.922</v>
      </c>
      <c r="FW81">
        <v>-3.813</v>
      </c>
      <c r="FX81">
        <v>420</v>
      </c>
      <c r="FY81">
        <v>23</v>
      </c>
      <c r="FZ81">
        <v>0.43</v>
      </c>
      <c r="GA81">
        <v>0.2</v>
      </c>
      <c r="GB81">
        <v>-26.68348</v>
      </c>
      <c r="GC81">
        <v>-1.565286303939948</v>
      </c>
      <c r="GD81">
        <v>0.1777499496483753</v>
      </c>
      <c r="GE81">
        <v>0</v>
      </c>
      <c r="GF81">
        <v>0.5903485999999999</v>
      </c>
      <c r="GG81">
        <v>-0.06796135834896878</v>
      </c>
      <c r="GH81">
        <v>0.006621952513420799</v>
      </c>
      <c r="GI81">
        <v>1</v>
      </c>
      <c r="GJ81">
        <v>1</v>
      </c>
      <c r="GK81">
        <v>2</v>
      </c>
      <c r="GL81" t="s">
        <v>432</v>
      </c>
      <c r="GM81">
        <v>3.10648</v>
      </c>
      <c r="GN81">
        <v>2.75829</v>
      </c>
      <c r="GO81">
        <v>0.15042</v>
      </c>
      <c r="GP81">
        <v>0.149636</v>
      </c>
      <c r="GQ81">
        <v>0.119828</v>
      </c>
      <c r="GR81">
        <v>0.108104</v>
      </c>
      <c r="GS81">
        <v>21394.7</v>
      </c>
      <c r="GT81">
        <v>20165.6</v>
      </c>
      <c r="GU81">
        <v>25768.2</v>
      </c>
      <c r="GV81">
        <v>24089</v>
      </c>
      <c r="GW81">
        <v>36481.5</v>
      </c>
      <c r="GX81">
        <v>31498.7</v>
      </c>
      <c r="GY81">
        <v>45100.2</v>
      </c>
      <c r="GZ81">
        <v>38186.4</v>
      </c>
      <c r="HA81">
        <v>1.74895</v>
      </c>
      <c r="HB81">
        <v>1.57152</v>
      </c>
      <c r="HC81">
        <v>-0.101402</v>
      </c>
      <c r="HD81">
        <v>0</v>
      </c>
      <c r="HE81">
        <v>34.774</v>
      </c>
      <c r="HF81">
        <v>999.9</v>
      </c>
      <c r="HG81">
        <v>41.5</v>
      </c>
      <c r="HH81">
        <v>38.6</v>
      </c>
      <c r="HI81">
        <v>33.7472</v>
      </c>
      <c r="HJ81">
        <v>61.5967</v>
      </c>
      <c r="HK81">
        <v>24.4511</v>
      </c>
      <c r="HL81">
        <v>1</v>
      </c>
      <c r="HM81">
        <v>1.47378</v>
      </c>
      <c r="HN81">
        <v>9.28105</v>
      </c>
      <c r="HO81">
        <v>20.0583</v>
      </c>
      <c r="HP81">
        <v>5.20741</v>
      </c>
      <c r="HQ81">
        <v>11.992</v>
      </c>
      <c r="HR81">
        <v>4.96115</v>
      </c>
      <c r="HS81">
        <v>3.27433</v>
      </c>
      <c r="HT81">
        <v>9999</v>
      </c>
      <c r="HU81">
        <v>9999</v>
      </c>
      <c r="HV81">
        <v>9999</v>
      </c>
      <c r="HW81">
        <v>154.8</v>
      </c>
      <c r="HX81">
        <v>1.86386</v>
      </c>
      <c r="HY81">
        <v>1.86005</v>
      </c>
      <c r="HZ81">
        <v>1.85838</v>
      </c>
      <c r="IA81">
        <v>1.85974</v>
      </c>
      <c r="IB81">
        <v>1.85974</v>
      </c>
      <c r="IC81">
        <v>1.85832</v>
      </c>
      <c r="ID81">
        <v>1.85745</v>
      </c>
      <c r="IE81">
        <v>1.85226</v>
      </c>
      <c r="IF81">
        <v>0</v>
      </c>
      <c r="IG81">
        <v>0</v>
      </c>
      <c r="IH81">
        <v>0</v>
      </c>
      <c r="II81">
        <v>0</v>
      </c>
      <c r="IJ81" t="s">
        <v>433</v>
      </c>
      <c r="IK81" t="s">
        <v>434</v>
      </c>
      <c r="IL81" t="s">
        <v>435</v>
      </c>
      <c r="IM81" t="s">
        <v>435</v>
      </c>
      <c r="IN81" t="s">
        <v>435</v>
      </c>
      <c r="IO81" t="s">
        <v>435</v>
      </c>
      <c r="IP81">
        <v>0</v>
      </c>
      <c r="IQ81">
        <v>100</v>
      </c>
      <c r="IR81">
        <v>100</v>
      </c>
      <c r="IS81">
        <v>-35.54</v>
      </c>
      <c r="IT81">
        <v>-3.9765</v>
      </c>
      <c r="IU81">
        <v>-16.20539750299507</v>
      </c>
      <c r="IV81">
        <v>-0.02477319321892663</v>
      </c>
      <c r="IW81">
        <v>7.220195862635366E-06</v>
      </c>
      <c r="IX81">
        <v>-1.200035831751892E-09</v>
      </c>
      <c r="IY81">
        <v>-1.687842308663072</v>
      </c>
      <c r="IZ81">
        <v>-0.1467083373758089</v>
      </c>
      <c r="JA81">
        <v>0.003522864546959643</v>
      </c>
      <c r="JB81">
        <v>-3.696506598922489E-05</v>
      </c>
      <c r="JC81">
        <v>4</v>
      </c>
      <c r="JD81">
        <v>1987</v>
      </c>
      <c r="JE81">
        <v>1</v>
      </c>
      <c r="JF81">
        <v>38</v>
      </c>
      <c r="JG81">
        <v>34</v>
      </c>
      <c r="JH81">
        <v>34.1</v>
      </c>
      <c r="JI81">
        <v>2.48291</v>
      </c>
      <c r="JJ81">
        <v>2.66357</v>
      </c>
      <c r="JK81">
        <v>1.49658</v>
      </c>
      <c r="JL81">
        <v>2.39258</v>
      </c>
      <c r="JM81">
        <v>1.54907</v>
      </c>
      <c r="JN81">
        <v>2.45483</v>
      </c>
      <c r="JO81">
        <v>41.7174</v>
      </c>
      <c r="JP81">
        <v>15.5943</v>
      </c>
      <c r="JQ81">
        <v>18</v>
      </c>
      <c r="JR81">
        <v>505.49</v>
      </c>
      <c r="JS81">
        <v>400.446</v>
      </c>
      <c r="JT81">
        <v>25.3794</v>
      </c>
      <c r="JU81">
        <v>43.7361</v>
      </c>
      <c r="JV81">
        <v>29.9999</v>
      </c>
      <c r="JW81">
        <v>43.3421</v>
      </c>
      <c r="JX81">
        <v>43.1471</v>
      </c>
      <c r="JY81">
        <v>49.8175</v>
      </c>
      <c r="JZ81">
        <v>0</v>
      </c>
      <c r="KA81">
        <v>44.1874</v>
      </c>
      <c r="KB81">
        <v>20.549</v>
      </c>
      <c r="KC81">
        <v>1055.51</v>
      </c>
      <c r="KD81">
        <v>28.3145</v>
      </c>
      <c r="KE81">
        <v>98.5258</v>
      </c>
      <c r="KF81">
        <v>92.02119999999999</v>
      </c>
    </row>
    <row r="82" spans="1:292">
      <c r="A82">
        <v>64</v>
      </c>
      <c r="B82">
        <v>1694358915.5</v>
      </c>
      <c r="C82">
        <v>406.5</v>
      </c>
      <c r="D82" t="s">
        <v>562</v>
      </c>
      <c r="E82" t="s">
        <v>563</v>
      </c>
      <c r="F82">
        <v>5</v>
      </c>
      <c r="G82" t="s">
        <v>428</v>
      </c>
      <c r="H82">
        <v>1694358907.714286</v>
      </c>
      <c r="I82">
        <f>(J82)/1000</f>
        <v>0</v>
      </c>
      <c r="J82">
        <f>IF(DO82, AM82, AG82)</f>
        <v>0</v>
      </c>
      <c r="K82">
        <f>IF(DO82, AH82, AF82)</f>
        <v>0</v>
      </c>
      <c r="L82">
        <f>DQ82 - IF(AT82&gt;1, K82*DK82*100.0/(AV82*EE82), 0)</f>
        <v>0</v>
      </c>
      <c r="M82">
        <f>((S82-I82/2)*L82-K82)/(S82+I82/2)</f>
        <v>0</v>
      </c>
      <c r="N82">
        <f>M82*(DX82+DY82)/1000.0</f>
        <v>0</v>
      </c>
      <c r="O82">
        <f>(DQ82 - IF(AT82&gt;1, K82*DK82*100.0/(AV82*EE82), 0))*(DX82+DY82)/1000.0</f>
        <v>0</v>
      </c>
      <c r="P82">
        <f>2.0/((1/R82-1/Q82)+SIGN(R82)*SQRT((1/R82-1/Q82)*(1/R82-1/Q82) + 4*DL82/((DL82+1)*(DL82+1))*(2*1/R82*1/Q82-1/Q82*1/Q82)))</f>
        <v>0</v>
      </c>
      <c r="Q82">
        <f>IF(LEFT(DM82,1)&lt;&gt;"0",IF(LEFT(DM82,1)="1",3.0,DN82),$D$5+$E$5*(EE82*DX82/($K$5*1000))+$F$5*(EE82*DX82/($K$5*1000))*MAX(MIN(DK82,$J$5),$I$5)*MAX(MIN(DK82,$J$5),$I$5)+$G$5*MAX(MIN(DK82,$J$5),$I$5)*(EE82*DX82/($K$5*1000))+$H$5*(EE82*DX82/($K$5*1000))*(EE82*DX82/($K$5*1000)))</f>
        <v>0</v>
      </c>
      <c r="R82">
        <f>I82*(1000-(1000*0.61365*exp(17.502*V82/(240.97+V82))/(DX82+DY82)+DS82)/2)/(1000*0.61365*exp(17.502*V82/(240.97+V82))/(DX82+DY82)-DS82)</f>
        <v>0</v>
      </c>
      <c r="S82">
        <f>1/((DL82+1)/(P82/1.6)+1/(Q82/1.37)) + DL82/((DL82+1)/(P82/1.6) + DL82/(Q82/1.37))</f>
        <v>0</v>
      </c>
      <c r="T82">
        <f>(DG82*DJ82)</f>
        <v>0</v>
      </c>
      <c r="U82">
        <f>(DZ82+(T82+2*0.95*5.67E-8*(((DZ82+$B$9)+273)^4-(DZ82+273)^4)-44100*I82)/(1.84*29.3*Q82+8*0.95*5.67E-8*(DZ82+273)^3))</f>
        <v>0</v>
      </c>
      <c r="V82">
        <f>($C$9*EA82+$D$9*EB82+$E$9*U82)</f>
        <v>0</v>
      </c>
      <c r="W82">
        <f>0.61365*exp(17.502*V82/(240.97+V82))</f>
        <v>0</v>
      </c>
      <c r="X82">
        <f>(Y82/Z82*100)</f>
        <v>0</v>
      </c>
      <c r="Y82">
        <f>DS82*(DX82+DY82)/1000</f>
        <v>0</v>
      </c>
      <c r="Z82">
        <f>0.61365*exp(17.502*DZ82/(240.97+DZ82))</f>
        <v>0</v>
      </c>
      <c r="AA82">
        <f>(W82-DS82*(DX82+DY82)/1000)</f>
        <v>0</v>
      </c>
      <c r="AB82">
        <f>(-I82*44100)</f>
        <v>0</v>
      </c>
      <c r="AC82">
        <f>2*29.3*Q82*0.92*(DZ82-V82)</f>
        <v>0</v>
      </c>
      <c r="AD82">
        <f>2*0.95*5.67E-8*(((DZ82+$B$9)+273)^4-(V82+273)^4)</f>
        <v>0</v>
      </c>
      <c r="AE82">
        <f>T82+AD82+AB82+AC82</f>
        <v>0</v>
      </c>
      <c r="AF82">
        <f>DW82*AT82*(DR82-DQ82*(1000-AT82*DT82)/(1000-AT82*DS82))/(100*DK82)</f>
        <v>0</v>
      </c>
      <c r="AG82">
        <f>1000*DW82*AT82*(DS82-DT82)/(100*DK82*(1000-AT82*DS82))</f>
        <v>0</v>
      </c>
      <c r="AH82">
        <f>(AI82 - AJ82 - DX82*1E3/(8.314*(DZ82+273.15)) * AL82/DW82 * AK82) * DW82/(100*DK82) * (1000 - DT82)/1000</f>
        <v>0</v>
      </c>
      <c r="AI82">
        <v>1070.380870932067</v>
      </c>
      <c r="AJ82">
        <v>1051.27109090909</v>
      </c>
      <c r="AK82">
        <v>3.452521525736268</v>
      </c>
      <c r="AL82">
        <v>65.94015128555453</v>
      </c>
      <c r="AM82">
        <f>(AO82 - AN82 + DX82*1E3/(8.314*(DZ82+273.15)) * AQ82/DW82 * AP82) * DW82/(100*DK82) * 1000/(1000 - AO82)</f>
        <v>0</v>
      </c>
      <c r="AN82">
        <v>27.15393083507562</v>
      </c>
      <c r="AO82">
        <v>27.71392181818183</v>
      </c>
      <c r="AP82">
        <v>-0.005138192305271587</v>
      </c>
      <c r="AQ82">
        <v>102.8695289206826</v>
      </c>
      <c r="AR82">
        <v>0</v>
      </c>
      <c r="AS82">
        <v>0</v>
      </c>
      <c r="AT82">
        <f>IF(AR82*$H$15&gt;=AV82,1.0,(AV82/(AV82-AR82*$H$15)))</f>
        <v>0</v>
      </c>
      <c r="AU82">
        <f>(AT82-1)*100</f>
        <v>0</v>
      </c>
      <c r="AV82">
        <f>MAX(0,($B$15+$C$15*EE82)/(1+$D$15*EE82)*DX82/(DZ82+273)*$E$15)</f>
        <v>0</v>
      </c>
      <c r="AW82" t="s">
        <v>429</v>
      </c>
      <c r="AX82" t="s">
        <v>429</v>
      </c>
      <c r="AY82">
        <v>0</v>
      </c>
      <c r="AZ82">
        <v>0</v>
      </c>
      <c r="BA82">
        <f>1-AY82/AZ82</f>
        <v>0</v>
      </c>
      <c r="BB82">
        <v>0</v>
      </c>
      <c r="BC82" t="s">
        <v>429</v>
      </c>
      <c r="BD82" t="s">
        <v>429</v>
      </c>
      <c r="BE82">
        <v>0</v>
      </c>
      <c r="BF82">
        <v>0</v>
      </c>
      <c r="BG82">
        <f>1-BE82/BF82</f>
        <v>0</v>
      </c>
      <c r="BH82">
        <v>0.5</v>
      </c>
      <c r="BI82">
        <f>DH82</f>
        <v>0</v>
      </c>
      <c r="BJ82">
        <f>K82</f>
        <v>0</v>
      </c>
      <c r="BK82">
        <f>BG82*BH82*BI82</f>
        <v>0</v>
      </c>
      <c r="BL82">
        <f>(BJ82-BB82)/BI82</f>
        <v>0</v>
      </c>
      <c r="BM82">
        <f>(AZ82-BF82)/BF82</f>
        <v>0</v>
      </c>
      <c r="BN82">
        <f>AY82/(BA82+AY82/BF82)</f>
        <v>0</v>
      </c>
      <c r="BO82" t="s">
        <v>429</v>
      </c>
      <c r="BP82">
        <v>0</v>
      </c>
      <c r="BQ82">
        <f>IF(BP82&lt;&gt;0, BP82, BN82)</f>
        <v>0</v>
      </c>
      <c r="BR82">
        <f>1-BQ82/BF82</f>
        <v>0</v>
      </c>
      <c r="BS82">
        <f>(BF82-BE82)/(BF82-BQ82)</f>
        <v>0</v>
      </c>
      <c r="BT82">
        <f>(AZ82-BF82)/(AZ82-BQ82)</f>
        <v>0</v>
      </c>
      <c r="BU82">
        <f>(BF82-BE82)/(BF82-AY82)</f>
        <v>0</v>
      </c>
      <c r="BV82">
        <f>(AZ82-BF82)/(AZ82-AY82)</f>
        <v>0</v>
      </c>
      <c r="BW82">
        <f>(BS82*BQ82/BE82)</f>
        <v>0</v>
      </c>
      <c r="BX82">
        <f>(1-BW82)</f>
        <v>0</v>
      </c>
      <c r="DG82">
        <f>$B$13*EF82+$C$13*EG82+$F$13*ER82*(1-EU82)</f>
        <v>0</v>
      </c>
      <c r="DH82">
        <f>DG82*DI82</f>
        <v>0</v>
      </c>
      <c r="DI82">
        <f>($B$13*$D$11+$C$13*$D$11+$F$13*((FE82+EW82)/MAX(FE82+EW82+FF82, 0.1)*$I$11+FF82/MAX(FE82+EW82+FF82, 0.1)*$J$11))/($B$13+$C$13+$F$13)</f>
        <v>0</v>
      </c>
      <c r="DJ82">
        <f>($B$13*$K$11+$C$13*$K$11+$F$13*((FE82+EW82)/MAX(FE82+EW82+FF82, 0.1)*$P$11+FF82/MAX(FE82+EW82+FF82, 0.1)*$Q$11))/($B$13+$C$13+$F$13)</f>
        <v>0</v>
      </c>
      <c r="DK82">
        <v>1.1</v>
      </c>
      <c r="DL82">
        <v>0.5</v>
      </c>
      <c r="DM82" t="s">
        <v>430</v>
      </c>
      <c r="DN82">
        <v>2</v>
      </c>
      <c r="DO82" t="b">
        <v>1</v>
      </c>
      <c r="DP82">
        <v>1694358907.714286</v>
      </c>
      <c r="DQ82">
        <v>997.6965357142856</v>
      </c>
      <c r="DR82">
        <v>1024.547285714286</v>
      </c>
      <c r="DS82">
        <v>27.753725</v>
      </c>
      <c r="DT82">
        <v>27.17355</v>
      </c>
      <c r="DU82">
        <v>1033.111428571428</v>
      </c>
      <c r="DV82">
        <v>31.73071785714285</v>
      </c>
      <c r="DW82">
        <v>500.0019642857143</v>
      </c>
      <c r="DX82">
        <v>84.56815000000002</v>
      </c>
      <c r="DY82">
        <v>0.09999023571428574</v>
      </c>
      <c r="DZ82">
        <v>31.82686428571429</v>
      </c>
      <c r="EA82">
        <v>33.13388214285715</v>
      </c>
      <c r="EB82">
        <v>999.9000000000002</v>
      </c>
      <c r="EC82">
        <v>0</v>
      </c>
      <c r="ED82">
        <v>0</v>
      </c>
      <c r="EE82">
        <v>10009.17142857143</v>
      </c>
      <c r="EF82">
        <v>0</v>
      </c>
      <c r="EG82">
        <v>987.4391785714286</v>
      </c>
      <c r="EH82">
        <v>-26.85068928571429</v>
      </c>
      <c r="EI82">
        <v>1026.177178571429</v>
      </c>
      <c r="EJ82">
        <v>1053.165714285714</v>
      </c>
      <c r="EK82">
        <v>0.5801745714285714</v>
      </c>
      <c r="EL82">
        <v>1024.547285714286</v>
      </c>
      <c r="EM82">
        <v>27.17355</v>
      </c>
      <c r="EN82">
        <v>2.347081071428572</v>
      </c>
      <c r="EO82">
        <v>2.2980175</v>
      </c>
      <c r="EP82">
        <v>20.00321785714286</v>
      </c>
      <c r="EQ82">
        <v>19.66249642857143</v>
      </c>
      <c r="ER82">
        <v>2000.044642857143</v>
      </c>
      <c r="ES82">
        <v>0.9799933571428571</v>
      </c>
      <c r="ET82">
        <v>0.02000701071428572</v>
      </c>
      <c r="EU82">
        <v>0</v>
      </c>
      <c r="EV82">
        <v>37.08101428571428</v>
      </c>
      <c r="EW82">
        <v>5.00078</v>
      </c>
      <c r="EX82">
        <v>2659.0875</v>
      </c>
      <c r="EY82">
        <v>16379.95357142857</v>
      </c>
      <c r="EZ82">
        <v>50.89474999999999</v>
      </c>
      <c r="FA82">
        <v>51.87942857142857</v>
      </c>
      <c r="FB82">
        <v>51.34792857142856</v>
      </c>
      <c r="FC82">
        <v>51.12471428571428</v>
      </c>
      <c r="FD82">
        <v>51.15817857142856</v>
      </c>
      <c r="FE82">
        <v>1955.132142857143</v>
      </c>
      <c r="FF82">
        <v>39.91214285714285</v>
      </c>
      <c r="FG82">
        <v>0</v>
      </c>
      <c r="FH82">
        <v>1694358915.8</v>
      </c>
      <c r="FI82">
        <v>0</v>
      </c>
      <c r="FJ82">
        <v>37.069508</v>
      </c>
      <c r="FK82">
        <v>-0.4255692403113602</v>
      </c>
      <c r="FL82">
        <v>-12.66153875008203</v>
      </c>
      <c r="FM82">
        <v>2661.4324</v>
      </c>
      <c r="FN82">
        <v>15</v>
      </c>
      <c r="FO82">
        <v>1694356869.6</v>
      </c>
      <c r="FP82" t="s">
        <v>431</v>
      </c>
      <c r="FQ82">
        <v>1694356869.6</v>
      </c>
      <c r="FR82">
        <v>1694356865.6</v>
      </c>
      <c r="FS82">
        <v>1</v>
      </c>
      <c r="FT82">
        <v>-0.3</v>
      </c>
      <c r="FU82">
        <v>-0.068</v>
      </c>
      <c r="FV82">
        <v>-25.922</v>
      </c>
      <c r="FW82">
        <v>-3.813</v>
      </c>
      <c r="FX82">
        <v>420</v>
      </c>
      <c r="FY82">
        <v>23</v>
      </c>
      <c r="FZ82">
        <v>0.43</v>
      </c>
      <c r="GA82">
        <v>0.2</v>
      </c>
      <c r="GB82">
        <v>-26.7845243902439</v>
      </c>
      <c r="GC82">
        <v>-0.8506139372822668</v>
      </c>
      <c r="GD82">
        <v>0.1348911228171523</v>
      </c>
      <c r="GE82">
        <v>0</v>
      </c>
      <c r="GF82">
        <v>0.5837360487804878</v>
      </c>
      <c r="GG82">
        <v>-0.07113094076654984</v>
      </c>
      <c r="GH82">
        <v>0.007119335355218167</v>
      </c>
      <c r="GI82">
        <v>1</v>
      </c>
      <c r="GJ82">
        <v>1</v>
      </c>
      <c r="GK82">
        <v>2</v>
      </c>
      <c r="GL82" t="s">
        <v>432</v>
      </c>
      <c r="GM82">
        <v>3.10637</v>
      </c>
      <c r="GN82">
        <v>2.75834</v>
      </c>
      <c r="GO82">
        <v>0.15199</v>
      </c>
      <c r="GP82">
        <v>0.151218</v>
      </c>
      <c r="GQ82">
        <v>0.119758</v>
      </c>
      <c r="GR82">
        <v>0.108049</v>
      </c>
      <c r="GS82">
        <v>21355.4</v>
      </c>
      <c r="GT82">
        <v>20128.4</v>
      </c>
      <c r="GU82">
        <v>25768.5</v>
      </c>
      <c r="GV82">
        <v>24089.4</v>
      </c>
      <c r="GW82">
        <v>36484.8</v>
      </c>
      <c r="GX82">
        <v>31500.9</v>
      </c>
      <c r="GY82">
        <v>45100.6</v>
      </c>
      <c r="GZ82">
        <v>38186.6</v>
      </c>
      <c r="HA82">
        <v>1.7486</v>
      </c>
      <c r="HB82">
        <v>1.57168</v>
      </c>
      <c r="HC82">
        <v>-0.101961</v>
      </c>
      <c r="HD82">
        <v>0</v>
      </c>
      <c r="HE82">
        <v>34.7593</v>
      </c>
      <c r="HF82">
        <v>999.9</v>
      </c>
      <c r="HG82">
        <v>41.5</v>
      </c>
      <c r="HH82">
        <v>38.6</v>
      </c>
      <c r="HI82">
        <v>33.7468</v>
      </c>
      <c r="HJ82">
        <v>61.3967</v>
      </c>
      <c r="HK82">
        <v>24.4471</v>
      </c>
      <c r="HL82">
        <v>1</v>
      </c>
      <c r="HM82">
        <v>1.47376</v>
      </c>
      <c r="HN82">
        <v>9.28105</v>
      </c>
      <c r="HO82">
        <v>20.0582</v>
      </c>
      <c r="HP82">
        <v>5.20681</v>
      </c>
      <c r="HQ82">
        <v>11.992</v>
      </c>
      <c r="HR82">
        <v>4.9611</v>
      </c>
      <c r="HS82">
        <v>3.27445</v>
      </c>
      <c r="HT82">
        <v>9999</v>
      </c>
      <c r="HU82">
        <v>9999</v>
      </c>
      <c r="HV82">
        <v>9999</v>
      </c>
      <c r="HW82">
        <v>154.8</v>
      </c>
      <c r="HX82">
        <v>1.86386</v>
      </c>
      <c r="HY82">
        <v>1.86005</v>
      </c>
      <c r="HZ82">
        <v>1.85837</v>
      </c>
      <c r="IA82">
        <v>1.85974</v>
      </c>
      <c r="IB82">
        <v>1.85974</v>
      </c>
      <c r="IC82">
        <v>1.85833</v>
      </c>
      <c r="ID82">
        <v>1.85745</v>
      </c>
      <c r="IE82">
        <v>1.85226</v>
      </c>
      <c r="IF82">
        <v>0</v>
      </c>
      <c r="IG82">
        <v>0</v>
      </c>
      <c r="IH82">
        <v>0</v>
      </c>
      <c r="II82">
        <v>0</v>
      </c>
      <c r="IJ82" t="s">
        <v>433</v>
      </c>
      <c r="IK82" t="s">
        <v>434</v>
      </c>
      <c r="IL82" t="s">
        <v>435</v>
      </c>
      <c r="IM82" t="s">
        <v>435</v>
      </c>
      <c r="IN82" t="s">
        <v>435</v>
      </c>
      <c r="IO82" t="s">
        <v>435</v>
      </c>
      <c r="IP82">
        <v>0</v>
      </c>
      <c r="IQ82">
        <v>100</v>
      </c>
      <c r="IR82">
        <v>100</v>
      </c>
      <c r="IS82">
        <v>-35.77</v>
      </c>
      <c r="IT82">
        <v>-3.9755</v>
      </c>
      <c r="IU82">
        <v>-16.20539750299507</v>
      </c>
      <c r="IV82">
        <v>-0.02477319321892663</v>
      </c>
      <c r="IW82">
        <v>7.220195862635366E-06</v>
      </c>
      <c r="IX82">
        <v>-1.200035831751892E-09</v>
      </c>
      <c r="IY82">
        <v>-1.687842308663072</v>
      </c>
      <c r="IZ82">
        <v>-0.1467083373758089</v>
      </c>
      <c r="JA82">
        <v>0.003522864546959643</v>
      </c>
      <c r="JB82">
        <v>-3.696506598922489E-05</v>
      </c>
      <c r="JC82">
        <v>4</v>
      </c>
      <c r="JD82">
        <v>1987</v>
      </c>
      <c r="JE82">
        <v>1</v>
      </c>
      <c r="JF82">
        <v>38</v>
      </c>
      <c r="JG82">
        <v>34.1</v>
      </c>
      <c r="JH82">
        <v>34.2</v>
      </c>
      <c r="JI82">
        <v>2.51099</v>
      </c>
      <c r="JJ82">
        <v>2.66357</v>
      </c>
      <c r="JK82">
        <v>1.49658</v>
      </c>
      <c r="JL82">
        <v>2.39258</v>
      </c>
      <c r="JM82">
        <v>1.54907</v>
      </c>
      <c r="JN82">
        <v>2.46582</v>
      </c>
      <c r="JO82">
        <v>41.7174</v>
      </c>
      <c r="JP82">
        <v>15.5943</v>
      </c>
      <c r="JQ82">
        <v>18</v>
      </c>
      <c r="JR82">
        <v>505.281</v>
      </c>
      <c r="JS82">
        <v>400.548</v>
      </c>
      <c r="JT82">
        <v>25.3706</v>
      </c>
      <c r="JU82">
        <v>43.7338</v>
      </c>
      <c r="JV82">
        <v>29.9999</v>
      </c>
      <c r="JW82">
        <v>43.3453</v>
      </c>
      <c r="JX82">
        <v>43.1491</v>
      </c>
      <c r="JY82">
        <v>50.3951</v>
      </c>
      <c r="JZ82">
        <v>0</v>
      </c>
      <c r="KA82">
        <v>44.1874</v>
      </c>
      <c r="KB82">
        <v>20.5334</v>
      </c>
      <c r="KC82">
        <v>1075.55</v>
      </c>
      <c r="KD82">
        <v>28.4069</v>
      </c>
      <c r="KE82">
        <v>98.52670000000001</v>
      </c>
      <c r="KF82">
        <v>92.0222</v>
      </c>
    </row>
    <row r="83" spans="1:292">
      <c r="A83">
        <v>65</v>
      </c>
      <c r="B83">
        <v>1694358920.5</v>
      </c>
      <c r="C83">
        <v>411.5</v>
      </c>
      <c r="D83" t="s">
        <v>564</v>
      </c>
      <c r="E83" t="s">
        <v>565</v>
      </c>
      <c r="F83">
        <v>5</v>
      </c>
      <c r="G83" t="s">
        <v>428</v>
      </c>
      <c r="H83">
        <v>1694358913</v>
      </c>
      <c r="I83">
        <f>(J83)/1000</f>
        <v>0</v>
      </c>
      <c r="J83">
        <f>IF(DO83, AM83, AG83)</f>
        <v>0</v>
      </c>
      <c r="K83">
        <f>IF(DO83, AH83, AF83)</f>
        <v>0</v>
      </c>
      <c r="L83">
        <f>DQ83 - IF(AT83&gt;1, K83*DK83*100.0/(AV83*EE83), 0)</f>
        <v>0</v>
      </c>
      <c r="M83">
        <f>((S83-I83/2)*L83-K83)/(S83+I83/2)</f>
        <v>0</v>
      </c>
      <c r="N83">
        <f>M83*(DX83+DY83)/1000.0</f>
        <v>0</v>
      </c>
      <c r="O83">
        <f>(DQ83 - IF(AT83&gt;1, K83*DK83*100.0/(AV83*EE83), 0))*(DX83+DY83)/1000.0</f>
        <v>0</v>
      </c>
      <c r="P83">
        <f>2.0/((1/R83-1/Q83)+SIGN(R83)*SQRT((1/R83-1/Q83)*(1/R83-1/Q83) + 4*DL83/((DL83+1)*(DL83+1))*(2*1/R83*1/Q83-1/Q83*1/Q83)))</f>
        <v>0</v>
      </c>
      <c r="Q83">
        <f>IF(LEFT(DM83,1)&lt;&gt;"0",IF(LEFT(DM83,1)="1",3.0,DN83),$D$5+$E$5*(EE83*DX83/($K$5*1000))+$F$5*(EE83*DX83/($K$5*1000))*MAX(MIN(DK83,$J$5),$I$5)*MAX(MIN(DK83,$J$5),$I$5)+$G$5*MAX(MIN(DK83,$J$5),$I$5)*(EE83*DX83/($K$5*1000))+$H$5*(EE83*DX83/($K$5*1000))*(EE83*DX83/($K$5*1000)))</f>
        <v>0</v>
      </c>
      <c r="R83">
        <f>I83*(1000-(1000*0.61365*exp(17.502*V83/(240.97+V83))/(DX83+DY83)+DS83)/2)/(1000*0.61365*exp(17.502*V83/(240.97+V83))/(DX83+DY83)-DS83)</f>
        <v>0</v>
      </c>
      <c r="S83">
        <f>1/((DL83+1)/(P83/1.6)+1/(Q83/1.37)) + DL83/((DL83+1)/(P83/1.6) + DL83/(Q83/1.37))</f>
        <v>0</v>
      </c>
      <c r="T83">
        <f>(DG83*DJ83)</f>
        <v>0</v>
      </c>
      <c r="U83">
        <f>(DZ83+(T83+2*0.95*5.67E-8*(((DZ83+$B$9)+273)^4-(DZ83+273)^4)-44100*I83)/(1.84*29.3*Q83+8*0.95*5.67E-8*(DZ83+273)^3))</f>
        <v>0</v>
      </c>
      <c r="V83">
        <f>($C$9*EA83+$D$9*EB83+$E$9*U83)</f>
        <v>0</v>
      </c>
      <c r="W83">
        <f>0.61365*exp(17.502*V83/(240.97+V83))</f>
        <v>0</v>
      </c>
      <c r="X83">
        <f>(Y83/Z83*100)</f>
        <v>0</v>
      </c>
      <c r="Y83">
        <f>DS83*(DX83+DY83)/1000</f>
        <v>0</v>
      </c>
      <c r="Z83">
        <f>0.61365*exp(17.502*DZ83/(240.97+DZ83))</f>
        <v>0</v>
      </c>
      <c r="AA83">
        <f>(W83-DS83*(DX83+DY83)/1000)</f>
        <v>0</v>
      </c>
      <c r="AB83">
        <f>(-I83*44100)</f>
        <v>0</v>
      </c>
      <c r="AC83">
        <f>2*29.3*Q83*0.92*(DZ83-V83)</f>
        <v>0</v>
      </c>
      <c r="AD83">
        <f>2*0.95*5.67E-8*(((DZ83+$B$9)+273)^4-(V83+273)^4)</f>
        <v>0</v>
      </c>
      <c r="AE83">
        <f>T83+AD83+AB83+AC83</f>
        <v>0</v>
      </c>
      <c r="AF83">
        <f>DW83*AT83*(DR83-DQ83*(1000-AT83*DT83)/(1000-AT83*DS83))/(100*DK83)</f>
        <v>0</v>
      </c>
      <c r="AG83">
        <f>1000*DW83*AT83*(DS83-DT83)/(100*DK83*(1000-AT83*DS83))</f>
        <v>0</v>
      </c>
      <c r="AH83">
        <f>(AI83 - AJ83 - DX83*1E3/(8.314*(DZ83+273.15)) * AL83/DW83 * AK83) * DW83/(100*DK83) * (1000 - DT83)/1000</f>
        <v>0</v>
      </c>
      <c r="AI83">
        <v>1087.677518749161</v>
      </c>
      <c r="AJ83">
        <v>1068.737212121212</v>
      </c>
      <c r="AK83">
        <v>3.497769911892353</v>
      </c>
      <c r="AL83">
        <v>65.94015128555453</v>
      </c>
      <c r="AM83">
        <f>(AO83 - AN83 + DX83*1E3/(8.314*(DZ83+273.15)) * AQ83/DW83 * AP83) * DW83/(100*DK83) * 1000/(1000 - AO83)</f>
        <v>0</v>
      </c>
      <c r="AN83">
        <v>27.13750167427099</v>
      </c>
      <c r="AO83">
        <v>27.69031151515152</v>
      </c>
      <c r="AP83">
        <v>-0.001982211832605586</v>
      </c>
      <c r="AQ83">
        <v>102.8695289206826</v>
      </c>
      <c r="AR83">
        <v>0</v>
      </c>
      <c r="AS83">
        <v>0</v>
      </c>
      <c r="AT83">
        <f>IF(AR83*$H$15&gt;=AV83,1.0,(AV83/(AV83-AR83*$H$15)))</f>
        <v>0</v>
      </c>
      <c r="AU83">
        <f>(AT83-1)*100</f>
        <v>0</v>
      </c>
      <c r="AV83">
        <f>MAX(0,($B$15+$C$15*EE83)/(1+$D$15*EE83)*DX83/(DZ83+273)*$E$15)</f>
        <v>0</v>
      </c>
      <c r="AW83" t="s">
        <v>429</v>
      </c>
      <c r="AX83" t="s">
        <v>429</v>
      </c>
      <c r="AY83">
        <v>0</v>
      </c>
      <c r="AZ83">
        <v>0</v>
      </c>
      <c r="BA83">
        <f>1-AY83/AZ83</f>
        <v>0</v>
      </c>
      <c r="BB83">
        <v>0</v>
      </c>
      <c r="BC83" t="s">
        <v>429</v>
      </c>
      <c r="BD83" t="s">
        <v>429</v>
      </c>
      <c r="BE83">
        <v>0</v>
      </c>
      <c r="BF83">
        <v>0</v>
      </c>
      <c r="BG83">
        <f>1-BE83/BF83</f>
        <v>0</v>
      </c>
      <c r="BH83">
        <v>0.5</v>
      </c>
      <c r="BI83">
        <f>DH83</f>
        <v>0</v>
      </c>
      <c r="BJ83">
        <f>K83</f>
        <v>0</v>
      </c>
      <c r="BK83">
        <f>BG83*BH83*BI83</f>
        <v>0</v>
      </c>
      <c r="BL83">
        <f>(BJ83-BB83)/BI83</f>
        <v>0</v>
      </c>
      <c r="BM83">
        <f>(AZ83-BF83)/BF83</f>
        <v>0</v>
      </c>
      <c r="BN83">
        <f>AY83/(BA83+AY83/BF83)</f>
        <v>0</v>
      </c>
      <c r="BO83" t="s">
        <v>429</v>
      </c>
      <c r="BP83">
        <v>0</v>
      </c>
      <c r="BQ83">
        <f>IF(BP83&lt;&gt;0, BP83, BN83)</f>
        <v>0</v>
      </c>
      <c r="BR83">
        <f>1-BQ83/BF83</f>
        <v>0</v>
      </c>
      <c r="BS83">
        <f>(BF83-BE83)/(BF83-BQ83)</f>
        <v>0</v>
      </c>
      <c r="BT83">
        <f>(AZ83-BF83)/(AZ83-BQ83)</f>
        <v>0</v>
      </c>
      <c r="BU83">
        <f>(BF83-BE83)/(BF83-AY83)</f>
        <v>0</v>
      </c>
      <c r="BV83">
        <f>(AZ83-BF83)/(AZ83-AY83)</f>
        <v>0</v>
      </c>
      <c r="BW83">
        <f>(BS83*BQ83/BE83)</f>
        <v>0</v>
      </c>
      <c r="BX83">
        <f>(1-BW83)</f>
        <v>0</v>
      </c>
      <c r="DG83">
        <f>$B$13*EF83+$C$13*EG83+$F$13*ER83*(1-EU83)</f>
        <v>0</v>
      </c>
      <c r="DH83">
        <f>DG83*DI83</f>
        <v>0</v>
      </c>
      <c r="DI83">
        <f>($B$13*$D$11+$C$13*$D$11+$F$13*((FE83+EW83)/MAX(FE83+EW83+FF83, 0.1)*$I$11+FF83/MAX(FE83+EW83+FF83, 0.1)*$J$11))/($B$13+$C$13+$F$13)</f>
        <v>0</v>
      </c>
      <c r="DJ83">
        <f>($B$13*$K$11+$C$13*$K$11+$F$13*((FE83+EW83)/MAX(FE83+EW83+FF83, 0.1)*$P$11+FF83/MAX(FE83+EW83+FF83, 0.1)*$Q$11))/($B$13+$C$13+$F$13)</f>
        <v>0</v>
      </c>
      <c r="DK83">
        <v>1.1</v>
      </c>
      <c r="DL83">
        <v>0.5</v>
      </c>
      <c r="DM83" t="s">
        <v>430</v>
      </c>
      <c r="DN83">
        <v>2</v>
      </c>
      <c r="DO83" t="b">
        <v>1</v>
      </c>
      <c r="DP83">
        <v>1694358913</v>
      </c>
      <c r="DQ83">
        <v>1015.455037037037</v>
      </c>
      <c r="DR83">
        <v>1042.284814814815</v>
      </c>
      <c r="DS83">
        <v>27.72586666666666</v>
      </c>
      <c r="DT83">
        <v>27.15313333333333</v>
      </c>
      <c r="DU83">
        <v>1051.115555555556</v>
      </c>
      <c r="DV83">
        <v>31.70184814814814</v>
      </c>
      <c r="DW83">
        <v>500.0153703703704</v>
      </c>
      <c r="DX83">
        <v>84.56795555555556</v>
      </c>
      <c r="DY83">
        <v>0.1000456592592592</v>
      </c>
      <c r="DZ83">
        <v>31.81328148148148</v>
      </c>
      <c r="EA83">
        <v>33.12428148148148</v>
      </c>
      <c r="EB83">
        <v>999.9000000000001</v>
      </c>
      <c r="EC83">
        <v>0</v>
      </c>
      <c r="ED83">
        <v>0</v>
      </c>
      <c r="EE83">
        <v>10009.6562962963</v>
      </c>
      <c r="EF83">
        <v>0</v>
      </c>
      <c r="EG83">
        <v>997.130851851852</v>
      </c>
      <c r="EH83">
        <v>-26.82947777777778</v>
      </c>
      <c r="EI83">
        <v>1044.412962962963</v>
      </c>
      <c r="EJ83">
        <v>1071.375925925926</v>
      </c>
      <c r="EK83">
        <v>0.5727243703703704</v>
      </c>
      <c r="EL83">
        <v>1042.284814814815</v>
      </c>
      <c r="EM83">
        <v>27.15313333333333</v>
      </c>
      <c r="EN83">
        <v>2.34471962962963</v>
      </c>
      <c r="EO83">
        <v>2.296286296296296</v>
      </c>
      <c r="EP83">
        <v>19.98695925925926</v>
      </c>
      <c r="EQ83">
        <v>19.65035555555556</v>
      </c>
      <c r="ER83">
        <v>2000.022222222222</v>
      </c>
      <c r="ES83">
        <v>0.9799935185185185</v>
      </c>
      <c r="ET83">
        <v>0.02000679629629629</v>
      </c>
      <c r="EU83">
        <v>0</v>
      </c>
      <c r="EV83">
        <v>37.02341851851852</v>
      </c>
      <c r="EW83">
        <v>5.00078</v>
      </c>
      <c r="EX83">
        <v>2676.294074074074</v>
      </c>
      <c r="EY83">
        <v>16379.77777777778</v>
      </c>
      <c r="EZ83">
        <v>50.88859259259258</v>
      </c>
      <c r="FA83">
        <v>51.861</v>
      </c>
      <c r="FB83">
        <v>51.33299999999999</v>
      </c>
      <c r="FC83">
        <v>51.11540740740739</v>
      </c>
      <c r="FD83">
        <v>51.15244444444444</v>
      </c>
      <c r="FE83">
        <v>1955.108148148148</v>
      </c>
      <c r="FF83">
        <v>39.9137037037037</v>
      </c>
      <c r="FG83">
        <v>0</v>
      </c>
      <c r="FH83">
        <v>1694358920.6</v>
      </c>
      <c r="FI83">
        <v>0</v>
      </c>
      <c r="FJ83">
        <v>37.011176</v>
      </c>
      <c r="FK83">
        <v>-1.099915391271958</v>
      </c>
      <c r="FL83">
        <v>536.6607702328027</v>
      </c>
      <c r="FM83">
        <v>2679.5312</v>
      </c>
      <c r="FN83">
        <v>15</v>
      </c>
      <c r="FO83">
        <v>1694356869.6</v>
      </c>
      <c r="FP83" t="s">
        <v>431</v>
      </c>
      <c r="FQ83">
        <v>1694356869.6</v>
      </c>
      <c r="FR83">
        <v>1694356865.6</v>
      </c>
      <c r="FS83">
        <v>1</v>
      </c>
      <c r="FT83">
        <v>-0.3</v>
      </c>
      <c r="FU83">
        <v>-0.068</v>
      </c>
      <c r="FV83">
        <v>-25.922</v>
      </c>
      <c r="FW83">
        <v>-3.813</v>
      </c>
      <c r="FX83">
        <v>420</v>
      </c>
      <c r="FY83">
        <v>23</v>
      </c>
      <c r="FZ83">
        <v>0.43</v>
      </c>
      <c r="GA83">
        <v>0.2</v>
      </c>
      <c r="GB83">
        <v>-26.84898536585366</v>
      </c>
      <c r="GC83">
        <v>0.01417212543554335</v>
      </c>
      <c r="GD83">
        <v>0.1054764418523955</v>
      </c>
      <c r="GE83">
        <v>1</v>
      </c>
      <c r="GF83">
        <v>0.5772122926829267</v>
      </c>
      <c r="GG83">
        <v>-0.0831454494773511</v>
      </c>
      <c r="GH83">
        <v>0.008303253227394612</v>
      </c>
      <c r="GI83">
        <v>1</v>
      </c>
      <c r="GJ83">
        <v>2</v>
      </c>
      <c r="GK83">
        <v>2</v>
      </c>
      <c r="GL83" t="s">
        <v>484</v>
      </c>
      <c r="GM83">
        <v>3.10645</v>
      </c>
      <c r="GN83">
        <v>2.75805</v>
      </c>
      <c r="GO83">
        <v>0.153562</v>
      </c>
      <c r="GP83">
        <v>0.152734</v>
      </c>
      <c r="GQ83">
        <v>0.119694</v>
      </c>
      <c r="GR83">
        <v>0.108004</v>
      </c>
      <c r="GS83">
        <v>21316</v>
      </c>
      <c r="GT83">
        <v>20092.1</v>
      </c>
      <c r="GU83">
        <v>25768.8</v>
      </c>
      <c r="GV83">
        <v>24089.1</v>
      </c>
      <c r="GW83">
        <v>36488.1</v>
      </c>
      <c r="GX83">
        <v>31502.6</v>
      </c>
      <c r="GY83">
        <v>45101.2</v>
      </c>
      <c r="GZ83">
        <v>38186.6</v>
      </c>
      <c r="HA83">
        <v>1.7489</v>
      </c>
      <c r="HB83">
        <v>1.57162</v>
      </c>
      <c r="HC83">
        <v>-0.100423</v>
      </c>
      <c r="HD83">
        <v>0</v>
      </c>
      <c r="HE83">
        <v>34.74</v>
      </c>
      <c r="HF83">
        <v>999.9</v>
      </c>
      <c r="HG83">
        <v>41.4</v>
      </c>
      <c r="HH83">
        <v>38.6</v>
      </c>
      <c r="HI83">
        <v>33.6634</v>
      </c>
      <c r="HJ83">
        <v>61.4367</v>
      </c>
      <c r="HK83">
        <v>24.4872</v>
      </c>
      <c r="HL83">
        <v>1</v>
      </c>
      <c r="HM83">
        <v>1.47316</v>
      </c>
      <c r="HN83">
        <v>9.28105</v>
      </c>
      <c r="HO83">
        <v>20.0585</v>
      </c>
      <c r="HP83">
        <v>5.20636</v>
      </c>
      <c r="HQ83">
        <v>11.992</v>
      </c>
      <c r="HR83">
        <v>4.96095</v>
      </c>
      <c r="HS83">
        <v>3.27438</v>
      </c>
      <c r="HT83">
        <v>9999</v>
      </c>
      <c r="HU83">
        <v>9999</v>
      </c>
      <c r="HV83">
        <v>9999</v>
      </c>
      <c r="HW83">
        <v>154.8</v>
      </c>
      <c r="HX83">
        <v>1.86386</v>
      </c>
      <c r="HY83">
        <v>1.86005</v>
      </c>
      <c r="HZ83">
        <v>1.85837</v>
      </c>
      <c r="IA83">
        <v>1.85975</v>
      </c>
      <c r="IB83">
        <v>1.85974</v>
      </c>
      <c r="IC83">
        <v>1.85831</v>
      </c>
      <c r="ID83">
        <v>1.85744</v>
      </c>
      <c r="IE83">
        <v>1.85226</v>
      </c>
      <c r="IF83">
        <v>0</v>
      </c>
      <c r="IG83">
        <v>0</v>
      </c>
      <c r="IH83">
        <v>0</v>
      </c>
      <c r="II83">
        <v>0</v>
      </c>
      <c r="IJ83" t="s">
        <v>433</v>
      </c>
      <c r="IK83" t="s">
        <v>434</v>
      </c>
      <c r="IL83" t="s">
        <v>435</v>
      </c>
      <c r="IM83" t="s">
        <v>435</v>
      </c>
      <c r="IN83" t="s">
        <v>435</v>
      </c>
      <c r="IO83" t="s">
        <v>435</v>
      </c>
      <c r="IP83">
        <v>0</v>
      </c>
      <c r="IQ83">
        <v>100</v>
      </c>
      <c r="IR83">
        <v>100</v>
      </c>
      <c r="IS83">
        <v>-36.01</v>
      </c>
      <c r="IT83">
        <v>-3.9746</v>
      </c>
      <c r="IU83">
        <v>-16.20539750299507</v>
      </c>
      <c r="IV83">
        <v>-0.02477319321892663</v>
      </c>
      <c r="IW83">
        <v>7.220195862635366E-06</v>
      </c>
      <c r="IX83">
        <v>-1.200035831751892E-09</v>
      </c>
      <c r="IY83">
        <v>-1.687842308663072</v>
      </c>
      <c r="IZ83">
        <v>-0.1467083373758089</v>
      </c>
      <c r="JA83">
        <v>0.003522864546959643</v>
      </c>
      <c r="JB83">
        <v>-3.696506598922489E-05</v>
      </c>
      <c r="JC83">
        <v>4</v>
      </c>
      <c r="JD83">
        <v>1987</v>
      </c>
      <c r="JE83">
        <v>1</v>
      </c>
      <c r="JF83">
        <v>38</v>
      </c>
      <c r="JG83">
        <v>34.2</v>
      </c>
      <c r="JH83">
        <v>34.2</v>
      </c>
      <c r="JI83">
        <v>2.54395</v>
      </c>
      <c r="JJ83">
        <v>2.66479</v>
      </c>
      <c r="JK83">
        <v>1.49658</v>
      </c>
      <c r="JL83">
        <v>2.39136</v>
      </c>
      <c r="JM83">
        <v>1.54907</v>
      </c>
      <c r="JN83">
        <v>2.47559</v>
      </c>
      <c r="JO83">
        <v>41.7174</v>
      </c>
      <c r="JP83">
        <v>15.5943</v>
      </c>
      <c r="JQ83">
        <v>18</v>
      </c>
      <c r="JR83">
        <v>505.478</v>
      </c>
      <c r="JS83">
        <v>400.531</v>
      </c>
      <c r="JT83">
        <v>25.3593</v>
      </c>
      <c r="JU83">
        <v>43.7315</v>
      </c>
      <c r="JV83">
        <v>29.9999</v>
      </c>
      <c r="JW83">
        <v>43.3453</v>
      </c>
      <c r="JX83">
        <v>43.1515</v>
      </c>
      <c r="JY83">
        <v>51.052</v>
      </c>
      <c r="JZ83">
        <v>0</v>
      </c>
      <c r="KA83">
        <v>44.5741</v>
      </c>
      <c r="KB83">
        <v>20.5199</v>
      </c>
      <c r="KC83">
        <v>1088.96</v>
      </c>
      <c r="KD83">
        <v>28.5073</v>
      </c>
      <c r="KE83">
        <v>98.52809999999999</v>
      </c>
      <c r="KF83">
        <v>92.0219</v>
      </c>
    </row>
    <row r="84" spans="1:292">
      <c r="A84">
        <v>66</v>
      </c>
      <c r="B84">
        <v>1694358925.5</v>
      </c>
      <c r="C84">
        <v>416.5</v>
      </c>
      <c r="D84" t="s">
        <v>566</v>
      </c>
      <c r="E84" t="s">
        <v>567</v>
      </c>
      <c r="F84">
        <v>5</v>
      </c>
      <c r="G84" t="s">
        <v>428</v>
      </c>
      <c r="H84">
        <v>1694358917.714286</v>
      </c>
      <c r="I84">
        <f>(J84)/1000</f>
        <v>0</v>
      </c>
      <c r="J84">
        <f>IF(DO84, AM84, AG84)</f>
        <v>0</v>
      </c>
      <c r="K84">
        <f>IF(DO84, AH84, AF84)</f>
        <v>0</v>
      </c>
      <c r="L84">
        <f>DQ84 - IF(AT84&gt;1, K84*DK84*100.0/(AV84*EE84), 0)</f>
        <v>0</v>
      </c>
      <c r="M84">
        <f>((S84-I84/2)*L84-K84)/(S84+I84/2)</f>
        <v>0</v>
      </c>
      <c r="N84">
        <f>M84*(DX84+DY84)/1000.0</f>
        <v>0</v>
      </c>
      <c r="O84">
        <f>(DQ84 - IF(AT84&gt;1, K84*DK84*100.0/(AV84*EE84), 0))*(DX84+DY84)/1000.0</f>
        <v>0</v>
      </c>
      <c r="P84">
        <f>2.0/((1/R84-1/Q84)+SIGN(R84)*SQRT((1/R84-1/Q84)*(1/R84-1/Q84) + 4*DL84/((DL84+1)*(DL84+1))*(2*1/R84*1/Q84-1/Q84*1/Q84)))</f>
        <v>0</v>
      </c>
      <c r="Q84">
        <f>IF(LEFT(DM84,1)&lt;&gt;"0",IF(LEFT(DM84,1)="1",3.0,DN84),$D$5+$E$5*(EE84*DX84/($K$5*1000))+$F$5*(EE84*DX84/($K$5*1000))*MAX(MIN(DK84,$J$5),$I$5)*MAX(MIN(DK84,$J$5),$I$5)+$G$5*MAX(MIN(DK84,$J$5),$I$5)*(EE84*DX84/($K$5*1000))+$H$5*(EE84*DX84/($K$5*1000))*(EE84*DX84/($K$5*1000)))</f>
        <v>0</v>
      </c>
      <c r="R84">
        <f>I84*(1000-(1000*0.61365*exp(17.502*V84/(240.97+V84))/(DX84+DY84)+DS84)/2)/(1000*0.61365*exp(17.502*V84/(240.97+V84))/(DX84+DY84)-DS84)</f>
        <v>0</v>
      </c>
      <c r="S84">
        <f>1/((DL84+1)/(P84/1.6)+1/(Q84/1.37)) + DL84/((DL84+1)/(P84/1.6) + DL84/(Q84/1.37))</f>
        <v>0</v>
      </c>
      <c r="T84">
        <f>(DG84*DJ84)</f>
        <v>0</v>
      </c>
      <c r="U84">
        <f>(DZ84+(T84+2*0.95*5.67E-8*(((DZ84+$B$9)+273)^4-(DZ84+273)^4)-44100*I84)/(1.84*29.3*Q84+8*0.95*5.67E-8*(DZ84+273)^3))</f>
        <v>0</v>
      </c>
      <c r="V84">
        <f>($C$9*EA84+$D$9*EB84+$E$9*U84)</f>
        <v>0</v>
      </c>
      <c r="W84">
        <f>0.61365*exp(17.502*V84/(240.97+V84))</f>
        <v>0</v>
      </c>
      <c r="X84">
        <f>(Y84/Z84*100)</f>
        <v>0</v>
      </c>
      <c r="Y84">
        <f>DS84*(DX84+DY84)/1000</f>
        <v>0</v>
      </c>
      <c r="Z84">
        <f>0.61365*exp(17.502*DZ84/(240.97+DZ84))</f>
        <v>0</v>
      </c>
      <c r="AA84">
        <f>(W84-DS84*(DX84+DY84)/1000)</f>
        <v>0</v>
      </c>
      <c r="AB84">
        <f>(-I84*44100)</f>
        <v>0</v>
      </c>
      <c r="AC84">
        <f>2*29.3*Q84*0.92*(DZ84-V84)</f>
        <v>0</v>
      </c>
      <c r="AD84">
        <f>2*0.95*5.67E-8*(((DZ84+$B$9)+273)^4-(V84+273)^4)</f>
        <v>0</v>
      </c>
      <c r="AE84">
        <f>T84+AD84+AB84+AC84</f>
        <v>0</v>
      </c>
      <c r="AF84">
        <f>DW84*AT84*(DR84-DQ84*(1000-AT84*DT84)/(1000-AT84*DS84))/(100*DK84)</f>
        <v>0</v>
      </c>
      <c r="AG84">
        <f>1000*DW84*AT84*(DS84-DT84)/(100*DK84*(1000-AT84*DS84))</f>
        <v>0</v>
      </c>
      <c r="AH84">
        <f>(AI84 - AJ84 - DX84*1E3/(8.314*(DZ84+273.15)) * AL84/DW84 * AK84) * DW84/(100*DK84) * (1000 - DT84)/1000</f>
        <v>0</v>
      </c>
      <c r="AI84">
        <v>1104.802521444243</v>
      </c>
      <c r="AJ84">
        <v>1085.762242424242</v>
      </c>
      <c r="AK84">
        <v>3.408509726908203</v>
      </c>
      <c r="AL84">
        <v>65.94015128555453</v>
      </c>
      <c r="AM84">
        <f>(AO84 - AN84 + DX84*1E3/(8.314*(DZ84+273.15)) * AQ84/DW84 * AP84) * DW84/(100*DK84) * 1000/(1000 - AO84)</f>
        <v>0</v>
      </c>
      <c r="AN84">
        <v>27.11960812286362</v>
      </c>
      <c r="AO84">
        <v>27.6643296969697</v>
      </c>
      <c r="AP84">
        <v>-0.005973770561119231</v>
      </c>
      <c r="AQ84">
        <v>102.8695289206826</v>
      </c>
      <c r="AR84">
        <v>0</v>
      </c>
      <c r="AS84">
        <v>0</v>
      </c>
      <c r="AT84">
        <f>IF(AR84*$H$15&gt;=AV84,1.0,(AV84/(AV84-AR84*$H$15)))</f>
        <v>0</v>
      </c>
      <c r="AU84">
        <f>(AT84-1)*100</f>
        <v>0</v>
      </c>
      <c r="AV84">
        <f>MAX(0,($B$15+$C$15*EE84)/(1+$D$15*EE84)*DX84/(DZ84+273)*$E$15)</f>
        <v>0</v>
      </c>
      <c r="AW84" t="s">
        <v>429</v>
      </c>
      <c r="AX84" t="s">
        <v>429</v>
      </c>
      <c r="AY84">
        <v>0</v>
      </c>
      <c r="AZ84">
        <v>0</v>
      </c>
      <c r="BA84">
        <f>1-AY84/AZ84</f>
        <v>0</v>
      </c>
      <c r="BB84">
        <v>0</v>
      </c>
      <c r="BC84" t="s">
        <v>429</v>
      </c>
      <c r="BD84" t="s">
        <v>429</v>
      </c>
      <c r="BE84">
        <v>0</v>
      </c>
      <c r="BF84">
        <v>0</v>
      </c>
      <c r="BG84">
        <f>1-BE84/BF84</f>
        <v>0</v>
      </c>
      <c r="BH84">
        <v>0.5</v>
      </c>
      <c r="BI84">
        <f>DH84</f>
        <v>0</v>
      </c>
      <c r="BJ84">
        <f>K84</f>
        <v>0</v>
      </c>
      <c r="BK84">
        <f>BG84*BH84*BI84</f>
        <v>0</v>
      </c>
      <c r="BL84">
        <f>(BJ84-BB84)/BI84</f>
        <v>0</v>
      </c>
      <c r="BM84">
        <f>(AZ84-BF84)/BF84</f>
        <v>0</v>
      </c>
      <c r="BN84">
        <f>AY84/(BA84+AY84/BF84)</f>
        <v>0</v>
      </c>
      <c r="BO84" t="s">
        <v>429</v>
      </c>
      <c r="BP84">
        <v>0</v>
      </c>
      <c r="BQ84">
        <f>IF(BP84&lt;&gt;0, BP84, BN84)</f>
        <v>0</v>
      </c>
      <c r="BR84">
        <f>1-BQ84/BF84</f>
        <v>0</v>
      </c>
      <c r="BS84">
        <f>(BF84-BE84)/(BF84-BQ84)</f>
        <v>0</v>
      </c>
      <c r="BT84">
        <f>(AZ84-BF84)/(AZ84-BQ84)</f>
        <v>0</v>
      </c>
      <c r="BU84">
        <f>(BF84-BE84)/(BF84-AY84)</f>
        <v>0</v>
      </c>
      <c r="BV84">
        <f>(AZ84-BF84)/(AZ84-AY84)</f>
        <v>0</v>
      </c>
      <c r="BW84">
        <f>(BS84*BQ84/BE84)</f>
        <v>0</v>
      </c>
      <c r="BX84">
        <f>(1-BW84)</f>
        <v>0</v>
      </c>
      <c r="DG84">
        <f>$B$13*EF84+$C$13*EG84+$F$13*ER84*(1-EU84)</f>
        <v>0</v>
      </c>
      <c r="DH84">
        <f>DG84*DI84</f>
        <v>0</v>
      </c>
      <c r="DI84">
        <f>($B$13*$D$11+$C$13*$D$11+$F$13*((FE84+EW84)/MAX(FE84+EW84+FF84, 0.1)*$I$11+FF84/MAX(FE84+EW84+FF84, 0.1)*$J$11))/($B$13+$C$13+$F$13)</f>
        <v>0</v>
      </c>
      <c r="DJ84">
        <f>($B$13*$K$11+$C$13*$K$11+$F$13*((FE84+EW84)/MAX(FE84+EW84+FF84, 0.1)*$P$11+FF84/MAX(FE84+EW84+FF84, 0.1)*$Q$11))/($B$13+$C$13+$F$13)</f>
        <v>0</v>
      </c>
      <c r="DK84">
        <v>1.1</v>
      </c>
      <c r="DL84">
        <v>0.5</v>
      </c>
      <c r="DM84" t="s">
        <v>430</v>
      </c>
      <c r="DN84">
        <v>2</v>
      </c>
      <c r="DO84" t="b">
        <v>1</v>
      </c>
      <c r="DP84">
        <v>1694358917.714286</v>
      </c>
      <c r="DQ84">
        <v>1031.3075</v>
      </c>
      <c r="DR84">
        <v>1058.111785714286</v>
      </c>
      <c r="DS84">
        <v>27.701075</v>
      </c>
      <c r="DT84">
        <v>27.13845357142857</v>
      </c>
      <c r="DU84">
        <v>1067.184642857143</v>
      </c>
      <c r="DV84">
        <v>31.676175</v>
      </c>
      <c r="DW84">
        <v>499.9942142857143</v>
      </c>
      <c r="DX84">
        <v>84.56831428571429</v>
      </c>
      <c r="DY84">
        <v>0.09984995357142858</v>
      </c>
      <c r="DZ84">
        <v>31.80046785714286</v>
      </c>
      <c r="EA84">
        <v>33.11201071428572</v>
      </c>
      <c r="EB84">
        <v>999.9000000000002</v>
      </c>
      <c r="EC84">
        <v>0</v>
      </c>
      <c r="ED84">
        <v>0</v>
      </c>
      <c r="EE84">
        <v>10006.27357142857</v>
      </c>
      <c r="EF84">
        <v>0</v>
      </c>
      <c r="EG84">
        <v>1017.553714285714</v>
      </c>
      <c r="EH84">
        <v>-26.80440714285714</v>
      </c>
      <c r="EI84">
        <v>1060.69</v>
      </c>
      <c r="EJ84">
        <v>1087.627857142857</v>
      </c>
      <c r="EK84">
        <v>0.5626165</v>
      </c>
      <c r="EL84">
        <v>1058.111785714286</v>
      </c>
      <c r="EM84">
        <v>27.13845357142857</v>
      </c>
      <c r="EN84">
        <v>2.342633928571428</v>
      </c>
      <c r="EO84">
        <v>2.295054285714285</v>
      </c>
      <c r="EP84">
        <v>19.97258571428571</v>
      </c>
      <c r="EQ84">
        <v>19.64171428571429</v>
      </c>
      <c r="ER84">
        <v>2000.006428571429</v>
      </c>
      <c r="ES84">
        <v>0.9799931785714284</v>
      </c>
      <c r="ET84">
        <v>0.02000717142857144</v>
      </c>
      <c r="EU84">
        <v>0</v>
      </c>
      <c r="EV84">
        <v>36.981025</v>
      </c>
      <c r="EW84">
        <v>5.00078</v>
      </c>
      <c r="EX84">
        <v>2713.740714285715</v>
      </c>
      <c r="EY84">
        <v>16379.65</v>
      </c>
      <c r="EZ84">
        <v>50.87471428571428</v>
      </c>
      <c r="FA84">
        <v>51.8525</v>
      </c>
      <c r="FB84">
        <v>51.3210357142857</v>
      </c>
      <c r="FC84">
        <v>51.10457142857143</v>
      </c>
      <c r="FD84">
        <v>51.1447857142857</v>
      </c>
      <c r="FE84">
        <v>1955.089642857143</v>
      </c>
      <c r="FF84">
        <v>39.91678571428572</v>
      </c>
      <c r="FG84">
        <v>0</v>
      </c>
      <c r="FH84">
        <v>1694358925.4</v>
      </c>
      <c r="FI84">
        <v>0</v>
      </c>
      <c r="FJ84">
        <v>36.970156</v>
      </c>
      <c r="FK84">
        <v>-0.8203384526717724</v>
      </c>
      <c r="FL84">
        <v>623.8769220555874</v>
      </c>
      <c r="FM84">
        <v>2720.4288</v>
      </c>
      <c r="FN84">
        <v>15</v>
      </c>
      <c r="FO84">
        <v>1694356869.6</v>
      </c>
      <c r="FP84" t="s">
        <v>431</v>
      </c>
      <c r="FQ84">
        <v>1694356869.6</v>
      </c>
      <c r="FR84">
        <v>1694356865.6</v>
      </c>
      <c r="FS84">
        <v>1</v>
      </c>
      <c r="FT84">
        <v>-0.3</v>
      </c>
      <c r="FU84">
        <v>-0.068</v>
      </c>
      <c r="FV84">
        <v>-25.922</v>
      </c>
      <c r="FW84">
        <v>-3.813</v>
      </c>
      <c r="FX84">
        <v>420</v>
      </c>
      <c r="FY84">
        <v>23</v>
      </c>
      <c r="FZ84">
        <v>0.43</v>
      </c>
      <c r="GA84">
        <v>0.2</v>
      </c>
      <c r="GB84">
        <v>-26.80115</v>
      </c>
      <c r="GC84">
        <v>0.4243362101313757</v>
      </c>
      <c r="GD84">
        <v>0.1300954514961996</v>
      </c>
      <c r="GE84">
        <v>0</v>
      </c>
      <c r="GF84">
        <v>0.56735095</v>
      </c>
      <c r="GG84">
        <v>-0.1234252908067554</v>
      </c>
      <c r="GH84">
        <v>0.01265661043081836</v>
      </c>
      <c r="GI84">
        <v>1</v>
      </c>
      <c r="GJ84">
        <v>1</v>
      </c>
      <c r="GK84">
        <v>2</v>
      </c>
      <c r="GL84" t="s">
        <v>432</v>
      </c>
      <c r="GM84">
        <v>3.10627</v>
      </c>
      <c r="GN84">
        <v>2.75788</v>
      </c>
      <c r="GO84">
        <v>0.155086</v>
      </c>
      <c r="GP84">
        <v>0.154254</v>
      </c>
      <c r="GQ84">
        <v>0.119631</v>
      </c>
      <c r="GR84">
        <v>0.108042</v>
      </c>
      <c r="GS84">
        <v>21277.5</v>
      </c>
      <c r="GT84">
        <v>20056.2</v>
      </c>
      <c r="GU84">
        <v>25768.9</v>
      </c>
      <c r="GV84">
        <v>24089.4</v>
      </c>
      <c r="GW84">
        <v>36490.9</v>
      </c>
      <c r="GX84">
        <v>31502</v>
      </c>
      <c r="GY84">
        <v>45101.3</v>
      </c>
      <c r="GZ84">
        <v>38187.2</v>
      </c>
      <c r="HA84">
        <v>1.74848</v>
      </c>
      <c r="HB84">
        <v>1.57197</v>
      </c>
      <c r="HC84">
        <v>-0.100885</v>
      </c>
      <c r="HD84">
        <v>0</v>
      </c>
      <c r="HE84">
        <v>34.7195</v>
      </c>
      <c r="HF84">
        <v>999.9</v>
      </c>
      <c r="HG84">
        <v>41.4</v>
      </c>
      <c r="HH84">
        <v>38.6</v>
      </c>
      <c r="HI84">
        <v>33.6656</v>
      </c>
      <c r="HJ84">
        <v>61.0567</v>
      </c>
      <c r="HK84">
        <v>24.4671</v>
      </c>
      <c r="HL84">
        <v>1</v>
      </c>
      <c r="HM84">
        <v>1.47317</v>
      </c>
      <c r="HN84">
        <v>9.28105</v>
      </c>
      <c r="HO84">
        <v>20.0585</v>
      </c>
      <c r="HP84">
        <v>5.20621</v>
      </c>
      <c r="HQ84">
        <v>11.992</v>
      </c>
      <c r="HR84">
        <v>4.95885</v>
      </c>
      <c r="HS84">
        <v>3.27433</v>
      </c>
      <c r="HT84">
        <v>9999</v>
      </c>
      <c r="HU84">
        <v>9999</v>
      </c>
      <c r="HV84">
        <v>9999</v>
      </c>
      <c r="HW84">
        <v>154.9</v>
      </c>
      <c r="HX84">
        <v>1.86386</v>
      </c>
      <c r="HY84">
        <v>1.86005</v>
      </c>
      <c r="HZ84">
        <v>1.85837</v>
      </c>
      <c r="IA84">
        <v>1.85974</v>
      </c>
      <c r="IB84">
        <v>1.85974</v>
      </c>
      <c r="IC84">
        <v>1.85832</v>
      </c>
      <c r="ID84">
        <v>1.85745</v>
      </c>
      <c r="IE84">
        <v>1.85227</v>
      </c>
      <c r="IF84">
        <v>0</v>
      </c>
      <c r="IG84">
        <v>0</v>
      </c>
      <c r="IH84">
        <v>0</v>
      </c>
      <c r="II84">
        <v>0</v>
      </c>
      <c r="IJ84" t="s">
        <v>433</v>
      </c>
      <c r="IK84" t="s">
        <v>434</v>
      </c>
      <c r="IL84" t="s">
        <v>435</v>
      </c>
      <c r="IM84" t="s">
        <v>435</v>
      </c>
      <c r="IN84" t="s">
        <v>435</v>
      </c>
      <c r="IO84" t="s">
        <v>435</v>
      </c>
      <c r="IP84">
        <v>0</v>
      </c>
      <c r="IQ84">
        <v>100</v>
      </c>
      <c r="IR84">
        <v>100</v>
      </c>
      <c r="IS84">
        <v>-36.23</v>
      </c>
      <c r="IT84">
        <v>-3.9737</v>
      </c>
      <c r="IU84">
        <v>-16.20539750299507</v>
      </c>
      <c r="IV84">
        <v>-0.02477319321892663</v>
      </c>
      <c r="IW84">
        <v>7.220195862635366E-06</v>
      </c>
      <c r="IX84">
        <v>-1.200035831751892E-09</v>
      </c>
      <c r="IY84">
        <v>-1.687842308663072</v>
      </c>
      <c r="IZ84">
        <v>-0.1467083373758089</v>
      </c>
      <c r="JA84">
        <v>0.003522864546959643</v>
      </c>
      <c r="JB84">
        <v>-3.696506598922489E-05</v>
      </c>
      <c r="JC84">
        <v>4</v>
      </c>
      <c r="JD84">
        <v>1987</v>
      </c>
      <c r="JE84">
        <v>1</v>
      </c>
      <c r="JF84">
        <v>38</v>
      </c>
      <c r="JG84">
        <v>34.3</v>
      </c>
      <c r="JH84">
        <v>34.3</v>
      </c>
      <c r="JI84">
        <v>2.57324</v>
      </c>
      <c r="JJ84">
        <v>2.65991</v>
      </c>
      <c r="JK84">
        <v>1.49658</v>
      </c>
      <c r="JL84">
        <v>2.39136</v>
      </c>
      <c r="JM84">
        <v>1.54907</v>
      </c>
      <c r="JN84">
        <v>2.48169</v>
      </c>
      <c r="JO84">
        <v>41.7174</v>
      </c>
      <c r="JP84">
        <v>15.5855</v>
      </c>
      <c r="JQ84">
        <v>18</v>
      </c>
      <c r="JR84">
        <v>505.198</v>
      </c>
      <c r="JS84">
        <v>400.745</v>
      </c>
      <c r="JT84">
        <v>25.3473</v>
      </c>
      <c r="JU84">
        <v>43.7314</v>
      </c>
      <c r="JV84">
        <v>29.9999</v>
      </c>
      <c r="JW84">
        <v>43.3454</v>
      </c>
      <c r="JX84">
        <v>43.1515</v>
      </c>
      <c r="JY84">
        <v>51.6393</v>
      </c>
      <c r="JZ84">
        <v>0</v>
      </c>
      <c r="KA84">
        <v>44.5741</v>
      </c>
      <c r="KB84">
        <v>20.504</v>
      </c>
      <c r="KC84">
        <v>1108.99</v>
      </c>
      <c r="KD84">
        <v>28.6132</v>
      </c>
      <c r="KE84">
        <v>98.5283</v>
      </c>
      <c r="KF84">
        <v>92.023</v>
      </c>
    </row>
    <row r="85" spans="1:292">
      <c r="A85">
        <v>67</v>
      </c>
      <c r="B85">
        <v>1694358930.5</v>
      </c>
      <c r="C85">
        <v>421.5</v>
      </c>
      <c r="D85" t="s">
        <v>568</v>
      </c>
      <c r="E85" t="s">
        <v>569</v>
      </c>
      <c r="F85">
        <v>5</v>
      </c>
      <c r="G85" t="s">
        <v>428</v>
      </c>
      <c r="H85">
        <v>1694358923</v>
      </c>
      <c r="I85">
        <f>(J85)/1000</f>
        <v>0</v>
      </c>
      <c r="J85">
        <f>IF(DO85, AM85, AG85)</f>
        <v>0</v>
      </c>
      <c r="K85">
        <f>IF(DO85, AH85, AF85)</f>
        <v>0</v>
      </c>
      <c r="L85">
        <f>DQ85 - IF(AT85&gt;1, K85*DK85*100.0/(AV85*EE85), 0)</f>
        <v>0</v>
      </c>
      <c r="M85">
        <f>((S85-I85/2)*L85-K85)/(S85+I85/2)</f>
        <v>0</v>
      </c>
      <c r="N85">
        <f>M85*(DX85+DY85)/1000.0</f>
        <v>0</v>
      </c>
      <c r="O85">
        <f>(DQ85 - IF(AT85&gt;1, K85*DK85*100.0/(AV85*EE85), 0))*(DX85+DY85)/1000.0</f>
        <v>0</v>
      </c>
      <c r="P85">
        <f>2.0/((1/R85-1/Q85)+SIGN(R85)*SQRT((1/R85-1/Q85)*(1/R85-1/Q85) + 4*DL85/((DL85+1)*(DL85+1))*(2*1/R85*1/Q85-1/Q85*1/Q85)))</f>
        <v>0</v>
      </c>
      <c r="Q85">
        <f>IF(LEFT(DM85,1)&lt;&gt;"0",IF(LEFT(DM85,1)="1",3.0,DN85),$D$5+$E$5*(EE85*DX85/($K$5*1000))+$F$5*(EE85*DX85/($K$5*1000))*MAX(MIN(DK85,$J$5),$I$5)*MAX(MIN(DK85,$J$5),$I$5)+$G$5*MAX(MIN(DK85,$J$5),$I$5)*(EE85*DX85/($K$5*1000))+$H$5*(EE85*DX85/($K$5*1000))*(EE85*DX85/($K$5*1000)))</f>
        <v>0</v>
      </c>
      <c r="R85">
        <f>I85*(1000-(1000*0.61365*exp(17.502*V85/(240.97+V85))/(DX85+DY85)+DS85)/2)/(1000*0.61365*exp(17.502*V85/(240.97+V85))/(DX85+DY85)-DS85)</f>
        <v>0</v>
      </c>
      <c r="S85">
        <f>1/((DL85+1)/(P85/1.6)+1/(Q85/1.37)) + DL85/((DL85+1)/(P85/1.6) + DL85/(Q85/1.37))</f>
        <v>0</v>
      </c>
      <c r="T85">
        <f>(DG85*DJ85)</f>
        <v>0</v>
      </c>
      <c r="U85">
        <f>(DZ85+(T85+2*0.95*5.67E-8*(((DZ85+$B$9)+273)^4-(DZ85+273)^4)-44100*I85)/(1.84*29.3*Q85+8*0.95*5.67E-8*(DZ85+273)^3))</f>
        <v>0</v>
      </c>
      <c r="V85">
        <f>($C$9*EA85+$D$9*EB85+$E$9*U85)</f>
        <v>0</v>
      </c>
      <c r="W85">
        <f>0.61365*exp(17.502*V85/(240.97+V85))</f>
        <v>0</v>
      </c>
      <c r="X85">
        <f>(Y85/Z85*100)</f>
        <v>0</v>
      </c>
      <c r="Y85">
        <f>DS85*(DX85+DY85)/1000</f>
        <v>0</v>
      </c>
      <c r="Z85">
        <f>0.61365*exp(17.502*DZ85/(240.97+DZ85))</f>
        <v>0</v>
      </c>
      <c r="AA85">
        <f>(W85-DS85*(DX85+DY85)/1000)</f>
        <v>0</v>
      </c>
      <c r="AB85">
        <f>(-I85*44100)</f>
        <v>0</v>
      </c>
      <c r="AC85">
        <f>2*29.3*Q85*0.92*(DZ85-V85)</f>
        <v>0</v>
      </c>
      <c r="AD85">
        <f>2*0.95*5.67E-8*(((DZ85+$B$9)+273)^4-(V85+273)^4)</f>
        <v>0</v>
      </c>
      <c r="AE85">
        <f>T85+AD85+AB85+AC85</f>
        <v>0</v>
      </c>
      <c r="AF85">
        <f>DW85*AT85*(DR85-DQ85*(1000-AT85*DT85)/(1000-AT85*DS85))/(100*DK85)</f>
        <v>0</v>
      </c>
      <c r="AG85">
        <f>1000*DW85*AT85*(DS85-DT85)/(100*DK85*(1000-AT85*DS85))</f>
        <v>0</v>
      </c>
      <c r="AH85">
        <f>(AI85 - AJ85 - DX85*1E3/(8.314*(DZ85+273.15)) * AL85/DW85 * AK85) * DW85/(100*DK85) * (1000 - DT85)/1000</f>
        <v>0</v>
      </c>
      <c r="AI85">
        <v>1121.968315913574</v>
      </c>
      <c r="AJ85">
        <v>1102.977090909091</v>
      </c>
      <c r="AK85">
        <v>3.451132731334645</v>
      </c>
      <c r="AL85">
        <v>65.94015128555453</v>
      </c>
      <c r="AM85">
        <f>(AO85 - AN85 + DX85*1E3/(8.314*(DZ85+273.15)) * AQ85/DW85 * AP85) * DW85/(100*DK85) * 1000/(1000 - AO85)</f>
        <v>0</v>
      </c>
      <c r="AN85">
        <v>27.14989428309118</v>
      </c>
      <c r="AO85">
        <v>27.65864909090909</v>
      </c>
      <c r="AP85">
        <v>-0.0004128421628936897</v>
      </c>
      <c r="AQ85">
        <v>102.8695289206826</v>
      </c>
      <c r="AR85">
        <v>0</v>
      </c>
      <c r="AS85">
        <v>0</v>
      </c>
      <c r="AT85">
        <f>IF(AR85*$H$15&gt;=AV85,1.0,(AV85/(AV85-AR85*$H$15)))</f>
        <v>0</v>
      </c>
      <c r="AU85">
        <f>(AT85-1)*100</f>
        <v>0</v>
      </c>
      <c r="AV85">
        <f>MAX(0,($B$15+$C$15*EE85)/(1+$D$15*EE85)*DX85/(DZ85+273)*$E$15)</f>
        <v>0</v>
      </c>
      <c r="AW85" t="s">
        <v>429</v>
      </c>
      <c r="AX85" t="s">
        <v>429</v>
      </c>
      <c r="AY85">
        <v>0</v>
      </c>
      <c r="AZ85">
        <v>0</v>
      </c>
      <c r="BA85">
        <f>1-AY85/AZ85</f>
        <v>0</v>
      </c>
      <c r="BB85">
        <v>0</v>
      </c>
      <c r="BC85" t="s">
        <v>429</v>
      </c>
      <c r="BD85" t="s">
        <v>429</v>
      </c>
      <c r="BE85">
        <v>0</v>
      </c>
      <c r="BF85">
        <v>0</v>
      </c>
      <c r="BG85">
        <f>1-BE85/BF85</f>
        <v>0</v>
      </c>
      <c r="BH85">
        <v>0.5</v>
      </c>
      <c r="BI85">
        <f>DH85</f>
        <v>0</v>
      </c>
      <c r="BJ85">
        <f>K85</f>
        <v>0</v>
      </c>
      <c r="BK85">
        <f>BG85*BH85*BI85</f>
        <v>0</v>
      </c>
      <c r="BL85">
        <f>(BJ85-BB85)/BI85</f>
        <v>0</v>
      </c>
      <c r="BM85">
        <f>(AZ85-BF85)/BF85</f>
        <v>0</v>
      </c>
      <c r="BN85">
        <f>AY85/(BA85+AY85/BF85)</f>
        <v>0</v>
      </c>
      <c r="BO85" t="s">
        <v>429</v>
      </c>
      <c r="BP85">
        <v>0</v>
      </c>
      <c r="BQ85">
        <f>IF(BP85&lt;&gt;0, BP85, BN85)</f>
        <v>0</v>
      </c>
      <c r="BR85">
        <f>1-BQ85/BF85</f>
        <v>0</v>
      </c>
      <c r="BS85">
        <f>(BF85-BE85)/(BF85-BQ85)</f>
        <v>0</v>
      </c>
      <c r="BT85">
        <f>(AZ85-BF85)/(AZ85-BQ85)</f>
        <v>0</v>
      </c>
      <c r="BU85">
        <f>(BF85-BE85)/(BF85-AY85)</f>
        <v>0</v>
      </c>
      <c r="BV85">
        <f>(AZ85-BF85)/(AZ85-AY85)</f>
        <v>0</v>
      </c>
      <c r="BW85">
        <f>(BS85*BQ85/BE85)</f>
        <v>0</v>
      </c>
      <c r="BX85">
        <f>(1-BW85)</f>
        <v>0</v>
      </c>
      <c r="DG85">
        <f>$B$13*EF85+$C$13*EG85+$F$13*ER85*(1-EU85)</f>
        <v>0</v>
      </c>
      <c r="DH85">
        <f>DG85*DI85</f>
        <v>0</v>
      </c>
      <c r="DI85">
        <f>($B$13*$D$11+$C$13*$D$11+$F$13*((FE85+EW85)/MAX(FE85+EW85+FF85, 0.1)*$I$11+FF85/MAX(FE85+EW85+FF85, 0.1)*$J$11))/($B$13+$C$13+$F$13)</f>
        <v>0</v>
      </c>
      <c r="DJ85">
        <f>($B$13*$K$11+$C$13*$K$11+$F$13*((FE85+EW85)/MAX(FE85+EW85+FF85, 0.1)*$P$11+FF85/MAX(FE85+EW85+FF85, 0.1)*$Q$11))/($B$13+$C$13+$F$13)</f>
        <v>0</v>
      </c>
      <c r="DK85">
        <v>1.1</v>
      </c>
      <c r="DL85">
        <v>0.5</v>
      </c>
      <c r="DM85" t="s">
        <v>430</v>
      </c>
      <c r="DN85">
        <v>2</v>
      </c>
      <c r="DO85" t="b">
        <v>1</v>
      </c>
      <c r="DP85">
        <v>1694358923</v>
      </c>
      <c r="DQ85">
        <v>1049.048888888889</v>
      </c>
      <c r="DR85">
        <v>1075.812592592593</v>
      </c>
      <c r="DS85">
        <v>27.67803333333333</v>
      </c>
      <c r="DT85">
        <v>27.1359</v>
      </c>
      <c r="DU85">
        <v>1085.166666666667</v>
      </c>
      <c r="DV85">
        <v>31.65230740740741</v>
      </c>
      <c r="DW85">
        <v>500.0397407407408</v>
      </c>
      <c r="DX85">
        <v>84.56904074074073</v>
      </c>
      <c r="DY85">
        <v>0.1000174</v>
      </c>
      <c r="DZ85">
        <v>31.7856962962963</v>
      </c>
      <c r="EA85">
        <v>33.09816296296296</v>
      </c>
      <c r="EB85">
        <v>999.9000000000001</v>
      </c>
      <c r="EC85">
        <v>0</v>
      </c>
      <c r="ED85">
        <v>0</v>
      </c>
      <c r="EE85">
        <v>10002.17925925926</v>
      </c>
      <c r="EF85">
        <v>0</v>
      </c>
      <c r="EG85">
        <v>1052.652222222222</v>
      </c>
      <c r="EH85">
        <v>-26.7635962962963</v>
      </c>
      <c r="EI85">
        <v>1078.911481481482</v>
      </c>
      <c r="EJ85">
        <v>1105.82</v>
      </c>
      <c r="EK85">
        <v>0.5421334444444444</v>
      </c>
      <c r="EL85">
        <v>1075.812592592593</v>
      </c>
      <c r="EM85">
        <v>27.1359</v>
      </c>
      <c r="EN85">
        <v>2.340705555555556</v>
      </c>
      <c r="EO85">
        <v>2.294857777777778</v>
      </c>
      <c r="EP85">
        <v>19.95928148148148</v>
      </c>
      <c r="EQ85">
        <v>19.64034444444444</v>
      </c>
      <c r="ER85">
        <v>1999.986296296297</v>
      </c>
      <c r="ES85">
        <v>0.9799945555555555</v>
      </c>
      <c r="ET85">
        <v>0.02000574814814815</v>
      </c>
      <c r="EU85">
        <v>0</v>
      </c>
      <c r="EV85">
        <v>36.91374814814815</v>
      </c>
      <c r="EW85">
        <v>5.00078</v>
      </c>
      <c r="EX85">
        <v>2755.744074074074</v>
      </c>
      <c r="EY85">
        <v>16379.50370370371</v>
      </c>
      <c r="EZ85">
        <v>50.85162962962963</v>
      </c>
      <c r="FA85">
        <v>51.83066666666665</v>
      </c>
      <c r="FB85">
        <v>51.30518518518517</v>
      </c>
      <c r="FC85">
        <v>51.08544444444446</v>
      </c>
      <c r="FD85">
        <v>51.1478148148148</v>
      </c>
      <c r="FE85">
        <v>1955.072222222222</v>
      </c>
      <c r="FF85">
        <v>39.91407407407408</v>
      </c>
      <c r="FG85">
        <v>0</v>
      </c>
      <c r="FH85">
        <v>1694358930.2</v>
      </c>
      <c r="FI85">
        <v>0</v>
      </c>
      <c r="FJ85">
        <v>36.916108</v>
      </c>
      <c r="FK85">
        <v>0.03095385100898087</v>
      </c>
      <c r="FL85">
        <v>278.99923074124</v>
      </c>
      <c r="FM85">
        <v>2756.024</v>
      </c>
      <c r="FN85">
        <v>15</v>
      </c>
      <c r="FO85">
        <v>1694356869.6</v>
      </c>
      <c r="FP85" t="s">
        <v>431</v>
      </c>
      <c r="FQ85">
        <v>1694356869.6</v>
      </c>
      <c r="FR85">
        <v>1694356865.6</v>
      </c>
      <c r="FS85">
        <v>1</v>
      </c>
      <c r="FT85">
        <v>-0.3</v>
      </c>
      <c r="FU85">
        <v>-0.068</v>
      </c>
      <c r="FV85">
        <v>-25.922</v>
      </c>
      <c r="FW85">
        <v>-3.813</v>
      </c>
      <c r="FX85">
        <v>420</v>
      </c>
      <c r="FY85">
        <v>23</v>
      </c>
      <c r="FZ85">
        <v>0.43</v>
      </c>
      <c r="GA85">
        <v>0.2</v>
      </c>
      <c r="GB85">
        <v>-26.787535</v>
      </c>
      <c r="GC85">
        <v>0.5057696060038206</v>
      </c>
      <c r="GD85">
        <v>0.1346514752054354</v>
      </c>
      <c r="GE85">
        <v>0</v>
      </c>
      <c r="GF85">
        <v>0.553649875</v>
      </c>
      <c r="GG85">
        <v>-0.2148490694183887</v>
      </c>
      <c r="GH85">
        <v>0.02254485537898559</v>
      </c>
      <c r="GI85">
        <v>1</v>
      </c>
      <c r="GJ85">
        <v>1</v>
      </c>
      <c r="GK85">
        <v>2</v>
      </c>
      <c r="GL85" t="s">
        <v>432</v>
      </c>
      <c r="GM85">
        <v>3.10656</v>
      </c>
      <c r="GN85">
        <v>2.75842</v>
      </c>
      <c r="GO85">
        <v>0.156617</v>
      </c>
      <c r="GP85">
        <v>0.155788</v>
      </c>
      <c r="GQ85">
        <v>0.119616</v>
      </c>
      <c r="GR85">
        <v>0.108052</v>
      </c>
      <c r="GS85">
        <v>21239.1</v>
      </c>
      <c r="GT85">
        <v>20020</v>
      </c>
      <c r="GU85">
        <v>25769.2</v>
      </c>
      <c r="GV85">
        <v>24089.7</v>
      </c>
      <c r="GW85">
        <v>36492</v>
      </c>
      <c r="GX85">
        <v>31501.9</v>
      </c>
      <c r="GY85">
        <v>45101.8</v>
      </c>
      <c r="GZ85">
        <v>38187.4</v>
      </c>
      <c r="HA85">
        <v>1.74923</v>
      </c>
      <c r="HB85">
        <v>1.57192</v>
      </c>
      <c r="HC85">
        <v>-0.100151</v>
      </c>
      <c r="HD85">
        <v>0</v>
      </c>
      <c r="HE85">
        <v>34.6982</v>
      </c>
      <c r="HF85">
        <v>999.9</v>
      </c>
      <c r="HG85">
        <v>41.4</v>
      </c>
      <c r="HH85">
        <v>38.6</v>
      </c>
      <c r="HI85">
        <v>33.666</v>
      </c>
      <c r="HJ85">
        <v>61.1267</v>
      </c>
      <c r="HK85">
        <v>24.4992</v>
      </c>
      <c r="HL85">
        <v>1</v>
      </c>
      <c r="HM85">
        <v>1.47313</v>
      </c>
      <c r="HN85">
        <v>9.28105</v>
      </c>
      <c r="HO85">
        <v>20.0583</v>
      </c>
      <c r="HP85">
        <v>5.20591</v>
      </c>
      <c r="HQ85">
        <v>11.992</v>
      </c>
      <c r="HR85">
        <v>4.9604</v>
      </c>
      <c r="HS85">
        <v>3.27428</v>
      </c>
      <c r="HT85">
        <v>9999</v>
      </c>
      <c r="HU85">
        <v>9999</v>
      </c>
      <c r="HV85">
        <v>9999</v>
      </c>
      <c r="HW85">
        <v>154.9</v>
      </c>
      <c r="HX85">
        <v>1.86386</v>
      </c>
      <c r="HY85">
        <v>1.86005</v>
      </c>
      <c r="HZ85">
        <v>1.85837</v>
      </c>
      <c r="IA85">
        <v>1.85974</v>
      </c>
      <c r="IB85">
        <v>1.85974</v>
      </c>
      <c r="IC85">
        <v>1.85834</v>
      </c>
      <c r="ID85">
        <v>1.85744</v>
      </c>
      <c r="IE85">
        <v>1.85226</v>
      </c>
      <c r="IF85">
        <v>0</v>
      </c>
      <c r="IG85">
        <v>0</v>
      </c>
      <c r="IH85">
        <v>0</v>
      </c>
      <c r="II85">
        <v>0</v>
      </c>
      <c r="IJ85" t="s">
        <v>433</v>
      </c>
      <c r="IK85" t="s">
        <v>434</v>
      </c>
      <c r="IL85" t="s">
        <v>435</v>
      </c>
      <c r="IM85" t="s">
        <v>435</v>
      </c>
      <c r="IN85" t="s">
        <v>435</v>
      </c>
      <c r="IO85" t="s">
        <v>435</v>
      </c>
      <c r="IP85">
        <v>0</v>
      </c>
      <c r="IQ85">
        <v>100</v>
      </c>
      <c r="IR85">
        <v>100</v>
      </c>
      <c r="IS85">
        <v>-36.46</v>
      </c>
      <c r="IT85">
        <v>-3.9736</v>
      </c>
      <c r="IU85">
        <v>-16.20539750299507</v>
      </c>
      <c r="IV85">
        <v>-0.02477319321892663</v>
      </c>
      <c r="IW85">
        <v>7.220195862635366E-06</v>
      </c>
      <c r="IX85">
        <v>-1.200035831751892E-09</v>
      </c>
      <c r="IY85">
        <v>-1.687842308663072</v>
      </c>
      <c r="IZ85">
        <v>-0.1467083373758089</v>
      </c>
      <c r="JA85">
        <v>0.003522864546959643</v>
      </c>
      <c r="JB85">
        <v>-3.696506598922489E-05</v>
      </c>
      <c r="JC85">
        <v>4</v>
      </c>
      <c r="JD85">
        <v>1987</v>
      </c>
      <c r="JE85">
        <v>1</v>
      </c>
      <c r="JF85">
        <v>38</v>
      </c>
      <c r="JG85">
        <v>34.3</v>
      </c>
      <c r="JH85">
        <v>34.4</v>
      </c>
      <c r="JI85">
        <v>2.60498</v>
      </c>
      <c r="JJ85">
        <v>2.65991</v>
      </c>
      <c r="JK85">
        <v>1.49658</v>
      </c>
      <c r="JL85">
        <v>2.39136</v>
      </c>
      <c r="JM85">
        <v>1.54907</v>
      </c>
      <c r="JN85">
        <v>2.47803</v>
      </c>
      <c r="JO85">
        <v>41.7174</v>
      </c>
      <c r="JP85">
        <v>15.5855</v>
      </c>
      <c r="JQ85">
        <v>18</v>
      </c>
      <c r="JR85">
        <v>505.72</v>
      </c>
      <c r="JS85">
        <v>400.737</v>
      </c>
      <c r="JT85">
        <v>25.3339</v>
      </c>
      <c r="JU85">
        <v>43.7269</v>
      </c>
      <c r="JV85">
        <v>29.9999</v>
      </c>
      <c r="JW85">
        <v>43.3498</v>
      </c>
      <c r="JX85">
        <v>43.1558</v>
      </c>
      <c r="JY85">
        <v>52.2861</v>
      </c>
      <c r="JZ85">
        <v>0</v>
      </c>
      <c r="KA85">
        <v>44.9571</v>
      </c>
      <c r="KB85">
        <v>20.4881</v>
      </c>
      <c r="KC85">
        <v>1122.39</v>
      </c>
      <c r="KD85">
        <v>28.6055</v>
      </c>
      <c r="KE85">
        <v>98.52930000000001</v>
      </c>
      <c r="KF85">
        <v>92.02370000000001</v>
      </c>
    </row>
    <row r="86" spans="1:292">
      <c r="A86">
        <v>68</v>
      </c>
      <c r="B86">
        <v>1694358935.5</v>
      </c>
      <c r="C86">
        <v>426.5</v>
      </c>
      <c r="D86" t="s">
        <v>570</v>
      </c>
      <c r="E86" t="s">
        <v>571</v>
      </c>
      <c r="F86">
        <v>5</v>
      </c>
      <c r="G86" t="s">
        <v>428</v>
      </c>
      <c r="H86">
        <v>1694358927.714286</v>
      </c>
      <c r="I86">
        <f>(J86)/1000</f>
        <v>0</v>
      </c>
      <c r="J86">
        <f>IF(DO86, AM86, AG86)</f>
        <v>0</v>
      </c>
      <c r="K86">
        <f>IF(DO86, AH86, AF86)</f>
        <v>0</v>
      </c>
      <c r="L86">
        <f>DQ86 - IF(AT86&gt;1, K86*DK86*100.0/(AV86*EE86), 0)</f>
        <v>0</v>
      </c>
      <c r="M86">
        <f>((S86-I86/2)*L86-K86)/(S86+I86/2)</f>
        <v>0</v>
      </c>
      <c r="N86">
        <f>M86*(DX86+DY86)/1000.0</f>
        <v>0</v>
      </c>
      <c r="O86">
        <f>(DQ86 - IF(AT86&gt;1, K86*DK86*100.0/(AV86*EE86), 0))*(DX86+DY86)/1000.0</f>
        <v>0</v>
      </c>
      <c r="P86">
        <f>2.0/((1/R86-1/Q86)+SIGN(R86)*SQRT((1/R86-1/Q86)*(1/R86-1/Q86) + 4*DL86/((DL86+1)*(DL86+1))*(2*1/R86*1/Q86-1/Q86*1/Q86)))</f>
        <v>0</v>
      </c>
      <c r="Q86">
        <f>IF(LEFT(DM86,1)&lt;&gt;"0",IF(LEFT(DM86,1)="1",3.0,DN86),$D$5+$E$5*(EE86*DX86/($K$5*1000))+$F$5*(EE86*DX86/($K$5*1000))*MAX(MIN(DK86,$J$5),$I$5)*MAX(MIN(DK86,$J$5),$I$5)+$G$5*MAX(MIN(DK86,$J$5),$I$5)*(EE86*DX86/($K$5*1000))+$H$5*(EE86*DX86/($K$5*1000))*(EE86*DX86/($K$5*1000)))</f>
        <v>0</v>
      </c>
      <c r="R86">
        <f>I86*(1000-(1000*0.61365*exp(17.502*V86/(240.97+V86))/(DX86+DY86)+DS86)/2)/(1000*0.61365*exp(17.502*V86/(240.97+V86))/(DX86+DY86)-DS86)</f>
        <v>0</v>
      </c>
      <c r="S86">
        <f>1/((DL86+1)/(P86/1.6)+1/(Q86/1.37)) + DL86/((DL86+1)/(P86/1.6) + DL86/(Q86/1.37))</f>
        <v>0</v>
      </c>
      <c r="T86">
        <f>(DG86*DJ86)</f>
        <v>0</v>
      </c>
      <c r="U86">
        <f>(DZ86+(T86+2*0.95*5.67E-8*(((DZ86+$B$9)+273)^4-(DZ86+273)^4)-44100*I86)/(1.84*29.3*Q86+8*0.95*5.67E-8*(DZ86+273)^3))</f>
        <v>0</v>
      </c>
      <c r="V86">
        <f>($C$9*EA86+$D$9*EB86+$E$9*U86)</f>
        <v>0</v>
      </c>
      <c r="W86">
        <f>0.61365*exp(17.502*V86/(240.97+V86))</f>
        <v>0</v>
      </c>
      <c r="X86">
        <f>(Y86/Z86*100)</f>
        <v>0</v>
      </c>
      <c r="Y86">
        <f>DS86*(DX86+DY86)/1000</f>
        <v>0</v>
      </c>
      <c r="Z86">
        <f>0.61365*exp(17.502*DZ86/(240.97+DZ86))</f>
        <v>0</v>
      </c>
      <c r="AA86">
        <f>(W86-DS86*(DX86+DY86)/1000)</f>
        <v>0</v>
      </c>
      <c r="AB86">
        <f>(-I86*44100)</f>
        <v>0</v>
      </c>
      <c r="AC86">
        <f>2*29.3*Q86*0.92*(DZ86-V86)</f>
        <v>0</v>
      </c>
      <c r="AD86">
        <f>2*0.95*5.67E-8*(((DZ86+$B$9)+273)^4-(V86+273)^4)</f>
        <v>0</v>
      </c>
      <c r="AE86">
        <f>T86+AD86+AB86+AC86</f>
        <v>0</v>
      </c>
      <c r="AF86">
        <f>DW86*AT86*(DR86-DQ86*(1000-AT86*DT86)/(1000-AT86*DS86))/(100*DK86)</f>
        <v>0</v>
      </c>
      <c r="AG86">
        <f>1000*DW86*AT86*(DS86-DT86)/(100*DK86*(1000-AT86*DS86))</f>
        <v>0</v>
      </c>
      <c r="AH86">
        <f>(AI86 - AJ86 - DX86*1E3/(8.314*(DZ86+273.15)) * AL86/DW86 * AK86) * DW86/(100*DK86) * (1000 - DT86)/1000</f>
        <v>0</v>
      </c>
      <c r="AI86">
        <v>1139.352536460655</v>
      </c>
      <c r="AJ86">
        <v>1120.302787878788</v>
      </c>
      <c r="AK86">
        <v>3.451513870747534</v>
      </c>
      <c r="AL86">
        <v>65.94015128555453</v>
      </c>
      <c r="AM86">
        <f>(AO86 - AN86 + DX86*1E3/(8.314*(DZ86+273.15)) * AQ86/DW86 * AP86) * DW86/(100*DK86) * 1000/(1000 - AO86)</f>
        <v>0</v>
      </c>
      <c r="AN86">
        <v>27.15212939077296</v>
      </c>
      <c r="AO86">
        <v>27.65495878787879</v>
      </c>
      <c r="AP86">
        <v>-0.0002231945288936612</v>
      </c>
      <c r="AQ86">
        <v>102.8695289206826</v>
      </c>
      <c r="AR86">
        <v>0</v>
      </c>
      <c r="AS86">
        <v>0</v>
      </c>
      <c r="AT86">
        <f>IF(AR86*$H$15&gt;=AV86,1.0,(AV86/(AV86-AR86*$H$15)))</f>
        <v>0</v>
      </c>
      <c r="AU86">
        <f>(AT86-1)*100</f>
        <v>0</v>
      </c>
      <c r="AV86">
        <f>MAX(0,($B$15+$C$15*EE86)/(1+$D$15*EE86)*DX86/(DZ86+273)*$E$15)</f>
        <v>0</v>
      </c>
      <c r="AW86" t="s">
        <v>429</v>
      </c>
      <c r="AX86" t="s">
        <v>429</v>
      </c>
      <c r="AY86">
        <v>0</v>
      </c>
      <c r="AZ86">
        <v>0</v>
      </c>
      <c r="BA86">
        <f>1-AY86/AZ86</f>
        <v>0</v>
      </c>
      <c r="BB86">
        <v>0</v>
      </c>
      <c r="BC86" t="s">
        <v>429</v>
      </c>
      <c r="BD86" t="s">
        <v>429</v>
      </c>
      <c r="BE86">
        <v>0</v>
      </c>
      <c r="BF86">
        <v>0</v>
      </c>
      <c r="BG86">
        <f>1-BE86/BF86</f>
        <v>0</v>
      </c>
      <c r="BH86">
        <v>0.5</v>
      </c>
      <c r="BI86">
        <f>DH86</f>
        <v>0</v>
      </c>
      <c r="BJ86">
        <f>K86</f>
        <v>0</v>
      </c>
      <c r="BK86">
        <f>BG86*BH86*BI86</f>
        <v>0</v>
      </c>
      <c r="BL86">
        <f>(BJ86-BB86)/BI86</f>
        <v>0</v>
      </c>
      <c r="BM86">
        <f>(AZ86-BF86)/BF86</f>
        <v>0</v>
      </c>
      <c r="BN86">
        <f>AY86/(BA86+AY86/BF86)</f>
        <v>0</v>
      </c>
      <c r="BO86" t="s">
        <v>429</v>
      </c>
      <c r="BP86">
        <v>0</v>
      </c>
      <c r="BQ86">
        <f>IF(BP86&lt;&gt;0, BP86, BN86)</f>
        <v>0</v>
      </c>
      <c r="BR86">
        <f>1-BQ86/BF86</f>
        <v>0</v>
      </c>
      <c r="BS86">
        <f>(BF86-BE86)/(BF86-BQ86)</f>
        <v>0</v>
      </c>
      <c r="BT86">
        <f>(AZ86-BF86)/(AZ86-BQ86)</f>
        <v>0</v>
      </c>
      <c r="BU86">
        <f>(BF86-BE86)/(BF86-AY86)</f>
        <v>0</v>
      </c>
      <c r="BV86">
        <f>(AZ86-BF86)/(AZ86-AY86)</f>
        <v>0</v>
      </c>
      <c r="BW86">
        <f>(BS86*BQ86/BE86)</f>
        <v>0</v>
      </c>
      <c r="BX86">
        <f>(1-BW86)</f>
        <v>0</v>
      </c>
      <c r="DG86">
        <f>$B$13*EF86+$C$13*EG86+$F$13*ER86*(1-EU86)</f>
        <v>0</v>
      </c>
      <c r="DH86">
        <f>DG86*DI86</f>
        <v>0</v>
      </c>
      <c r="DI86">
        <f>($B$13*$D$11+$C$13*$D$11+$F$13*((FE86+EW86)/MAX(FE86+EW86+FF86, 0.1)*$I$11+FF86/MAX(FE86+EW86+FF86, 0.1)*$J$11))/($B$13+$C$13+$F$13)</f>
        <v>0</v>
      </c>
      <c r="DJ86">
        <f>($B$13*$K$11+$C$13*$K$11+$F$13*((FE86+EW86)/MAX(FE86+EW86+FF86, 0.1)*$P$11+FF86/MAX(FE86+EW86+FF86, 0.1)*$Q$11))/($B$13+$C$13+$F$13)</f>
        <v>0</v>
      </c>
      <c r="DK86">
        <v>1.1</v>
      </c>
      <c r="DL86">
        <v>0.5</v>
      </c>
      <c r="DM86" t="s">
        <v>430</v>
      </c>
      <c r="DN86">
        <v>2</v>
      </c>
      <c r="DO86" t="b">
        <v>1</v>
      </c>
      <c r="DP86">
        <v>1694358927.714286</v>
      </c>
      <c r="DQ86">
        <v>1064.858571428571</v>
      </c>
      <c r="DR86">
        <v>1091.615714285714</v>
      </c>
      <c r="DS86">
        <v>27.66426428571428</v>
      </c>
      <c r="DT86">
        <v>27.14384285714286</v>
      </c>
      <c r="DU86">
        <v>1101.189642857143</v>
      </c>
      <c r="DV86">
        <v>31.63804285714286</v>
      </c>
      <c r="DW86">
        <v>499.99175</v>
      </c>
      <c r="DX86">
        <v>84.56951428571428</v>
      </c>
      <c r="DY86">
        <v>0.09990930000000001</v>
      </c>
      <c r="DZ86">
        <v>31.77443214285714</v>
      </c>
      <c r="EA86">
        <v>33.08729285714286</v>
      </c>
      <c r="EB86">
        <v>999.9000000000002</v>
      </c>
      <c r="EC86">
        <v>0</v>
      </c>
      <c r="ED86">
        <v>0</v>
      </c>
      <c r="EE86">
        <v>9993.413571428569</v>
      </c>
      <c r="EF86">
        <v>0</v>
      </c>
      <c r="EG86">
        <v>1067.423214285714</v>
      </c>
      <c r="EH86">
        <v>-26.75735714285714</v>
      </c>
      <c r="EI86">
        <v>1095.155357142857</v>
      </c>
      <c r="EJ86">
        <v>1122.073928571428</v>
      </c>
      <c r="EK86">
        <v>0.5204207142857143</v>
      </c>
      <c r="EL86">
        <v>1091.615714285714</v>
      </c>
      <c r="EM86">
        <v>27.14384285714286</v>
      </c>
      <c r="EN86">
        <v>2.339554285714286</v>
      </c>
      <c r="EO86">
        <v>2.295541785714285</v>
      </c>
      <c r="EP86">
        <v>19.95134285714286</v>
      </c>
      <c r="EQ86">
        <v>19.64514285714285</v>
      </c>
      <c r="ER86">
        <v>1999.969285714286</v>
      </c>
      <c r="ES86">
        <v>0.9799942857142856</v>
      </c>
      <c r="ET86">
        <v>0.02000605357142857</v>
      </c>
      <c r="EU86">
        <v>0</v>
      </c>
      <c r="EV86">
        <v>36.98942857142857</v>
      </c>
      <c r="EW86">
        <v>5.00078</v>
      </c>
      <c r="EX86">
        <v>2761.017499999999</v>
      </c>
      <c r="EY86">
        <v>16379.35714285714</v>
      </c>
      <c r="EZ86">
        <v>50.8435357142857</v>
      </c>
      <c r="FA86">
        <v>51.82324999999998</v>
      </c>
      <c r="FB86">
        <v>51.30324999999999</v>
      </c>
      <c r="FC86">
        <v>51.06464285714286</v>
      </c>
      <c r="FD86">
        <v>51.15146428571428</v>
      </c>
      <c r="FE86">
        <v>1955.055</v>
      </c>
      <c r="FF86">
        <v>39.91428571428572</v>
      </c>
      <c r="FG86">
        <v>0</v>
      </c>
      <c r="FH86">
        <v>1694358935.6</v>
      </c>
      <c r="FI86">
        <v>0</v>
      </c>
      <c r="FJ86">
        <v>36.96937307692308</v>
      </c>
      <c r="FK86">
        <v>0.7835863277692722</v>
      </c>
      <c r="FL86">
        <v>-126.3182905022907</v>
      </c>
      <c r="FM86">
        <v>2761.028846153846</v>
      </c>
      <c r="FN86">
        <v>15</v>
      </c>
      <c r="FO86">
        <v>1694356869.6</v>
      </c>
      <c r="FP86" t="s">
        <v>431</v>
      </c>
      <c r="FQ86">
        <v>1694356869.6</v>
      </c>
      <c r="FR86">
        <v>1694356865.6</v>
      </c>
      <c r="FS86">
        <v>1</v>
      </c>
      <c r="FT86">
        <v>-0.3</v>
      </c>
      <c r="FU86">
        <v>-0.068</v>
      </c>
      <c r="FV86">
        <v>-25.922</v>
      </c>
      <c r="FW86">
        <v>-3.813</v>
      </c>
      <c r="FX86">
        <v>420</v>
      </c>
      <c r="FY86">
        <v>23</v>
      </c>
      <c r="FZ86">
        <v>0.43</v>
      </c>
      <c r="GA86">
        <v>0.2</v>
      </c>
      <c r="GB86">
        <v>-26.78191463414634</v>
      </c>
      <c r="GC86">
        <v>0.2416536585365257</v>
      </c>
      <c r="GD86">
        <v>0.1200054278467063</v>
      </c>
      <c r="GE86">
        <v>0</v>
      </c>
      <c r="GF86">
        <v>0.5349748780487805</v>
      </c>
      <c r="GG86">
        <v>-0.2724355609756089</v>
      </c>
      <c r="GH86">
        <v>0.02812533399363322</v>
      </c>
      <c r="GI86">
        <v>1</v>
      </c>
      <c r="GJ86">
        <v>1</v>
      </c>
      <c r="GK86">
        <v>2</v>
      </c>
      <c r="GL86" t="s">
        <v>432</v>
      </c>
      <c r="GM86">
        <v>3.1064</v>
      </c>
      <c r="GN86">
        <v>2.75805</v>
      </c>
      <c r="GO86">
        <v>0.158133</v>
      </c>
      <c r="GP86">
        <v>0.157293</v>
      </c>
      <c r="GQ86">
        <v>0.11961</v>
      </c>
      <c r="GR86">
        <v>0.1082</v>
      </c>
      <c r="GS86">
        <v>21201</v>
      </c>
      <c r="GT86">
        <v>19984.4</v>
      </c>
      <c r="GU86">
        <v>25769.3</v>
      </c>
      <c r="GV86">
        <v>24089.8</v>
      </c>
      <c r="GW86">
        <v>36492.9</v>
      </c>
      <c r="GX86">
        <v>31497</v>
      </c>
      <c r="GY86">
        <v>45102.3</v>
      </c>
      <c r="GZ86">
        <v>38187.5</v>
      </c>
      <c r="HA86">
        <v>1.74877</v>
      </c>
      <c r="HB86">
        <v>1.57218</v>
      </c>
      <c r="HC86">
        <v>-0.0995472</v>
      </c>
      <c r="HD86">
        <v>0</v>
      </c>
      <c r="HE86">
        <v>34.6768</v>
      </c>
      <c r="HF86">
        <v>999.9</v>
      </c>
      <c r="HG86">
        <v>41.4</v>
      </c>
      <c r="HH86">
        <v>38.6</v>
      </c>
      <c r="HI86">
        <v>33.6641</v>
      </c>
      <c r="HJ86">
        <v>61.2267</v>
      </c>
      <c r="HK86">
        <v>24.6274</v>
      </c>
      <c r="HL86">
        <v>1</v>
      </c>
      <c r="HM86">
        <v>1.47258</v>
      </c>
      <c r="HN86">
        <v>9.28105</v>
      </c>
      <c r="HO86">
        <v>20.0581</v>
      </c>
      <c r="HP86">
        <v>5.20651</v>
      </c>
      <c r="HQ86">
        <v>11.992</v>
      </c>
      <c r="HR86">
        <v>4.9606</v>
      </c>
      <c r="HS86">
        <v>3.2741</v>
      </c>
      <c r="HT86">
        <v>9999</v>
      </c>
      <c r="HU86">
        <v>9999</v>
      </c>
      <c r="HV86">
        <v>9999</v>
      </c>
      <c r="HW86">
        <v>154.9</v>
      </c>
      <c r="HX86">
        <v>1.86386</v>
      </c>
      <c r="HY86">
        <v>1.86005</v>
      </c>
      <c r="HZ86">
        <v>1.85839</v>
      </c>
      <c r="IA86">
        <v>1.85974</v>
      </c>
      <c r="IB86">
        <v>1.85974</v>
      </c>
      <c r="IC86">
        <v>1.85835</v>
      </c>
      <c r="ID86">
        <v>1.85745</v>
      </c>
      <c r="IE86">
        <v>1.85228</v>
      </c>
      <c r="IF86">
        <v>0</v>
      </c>
      <c r="IG86">
        <v>0</v>
      </c>
      <c r="IH86">
        <v>0</v>
      </c>
      <c r="II86">
        <v>0</v>
      </c>
      <c r="IJ86" t="s">
        <v>433</v>
      </c>
      <c r="IK86" t="s">
        <v>434</v>
      </c>
      <c r="IL86" t="s">
        <v>435</v>
      </c>
      <c r="IM86" t="s">
        <v>435</v>
      </c>
      <c r="IN86" t="s">
        <v>435</v>
      </c>
      <c r="IO86" t="s">
        <v>435</v>
      </c>
      <c r="IP86">
        <v>0</v>
      </c>
      <c r="IQ86">
        <v>100</v>
      </c>
      <c r="IR86">
        <v>100</v>
      </c>
      <c r="IS86">
        <v>-36.68</v>
      </c>
      <c r="IT86">
        <v>-3.9734</v>
      </c>
      <c r="IU86">
        <v>-16.20539750299507</v>
      </c>
      <c r="IV86">
        <v>-0.02477319321892663</v>
      </c>
      <c r="IW86">
        <v>7.220195862635366E-06</v>
      </c>
      <c r="IX86">
        <v>-1.200035831751892E-09</v>
      </c>
      <c r="IY86">
        <v>-1.687842308663072</v>
      </c>
      <c r="IZ86">
        <v>-0.1467083373758089</v>
      </c>
      <c r="JA86">
        <v>0.003522864546959643</v>
      </c>
      <c r="JB86">
        <v>-3.696506598922489E-05</v>
      </c>
      <c r="JC86">
        <v>4</v>
      </c>
      <c r="JD86">
        <v>1987</v>
      </c>
      <c r="JE86">
        <v>1</v>
      </c>
      <c r="JF86">
        <v>38</v>
      </c>
      <c r="JG86">
        <v>34.4</v>
      </c>
      <c r="JH86">
        <v>34.5</v>
      </c>
      <c r="JI86">
        <v>2.63428</v>
      </c>
      <c r="JJ86">
        <v>2.66113</v>
      </c>
      <c r="JK86">
        <v>1.49658</v>
      </c>
      <c r="JL86">
        <v>2.39136</v>
      </c>
      <c r="JM86">
        <v>1.54785</v>
      </c>
      <c r="JN86">
        <v>2.48169</v>
      </c>
      <c r="JO86">
        <v>41.7174</v>
      </c>
      <c r="JP86">
        <v>15.5768</v>
      </c>
      <c r="JQ86">
        <v>18</v>
      </c>
      <c r="JR86">
        <v>505.424</v>
      </c>
      <c r="JS86">
        <v>400.891</v>
      </c>
      <c r="JT86">
        <v>25.3186</v>
      </c>
      <c r="JU86">
        <v>43.7256</v>
      </c>
      <c r="JV86">
        <v>29.9999</v>
      </c>
      <c r="JW86">
        <v>43.3498</v>
      </c>
      <c r="JX86">
        <v>43.156</v>
      </c>
      <c r="JY86">
        <v>52.8604</v>
      </c>
      <c r="JZ86">
        <v>0</v>
      </c>
      <c r="KA86">
        <v>44.9571</v>
      </c>
      <c r="KB86">
        <v>20.4737</v>
      </c>
      <c r="KC86">
        <v>1142.43</v>
      </c>
      <c r="KD86">
        <v>28.6495</v>
      </c>
      <c r="KE86">
        <v>98.53019999999999</v>
      </c>
      <c r="KF86">
        <v>92.0241</v>
      </c>
    </row>
    <row r="87" spans="1:292">
      <c r="A87">
        <v>69</v>
      </c>
      <c r="B87">
        <v>1694358940.5</v>
      </c>
      <c r="C87">
        <v>431.5</v>
      </c>
      <c r="D87" t="s">
        <v>572</v>
      </c>
      <c r="E87" t="s">
        <v>573</v>
      </c>
      <c r="F87">
        <v>5</v>
      </c>
      <c r="G87" t="s">
        <v>428</v>
      </c>
      <c r="H87">
        <v>1694358933</v>
      </c>
      <c r="I87">
        <f>(J87)/1000</f>
        <v>0</v>
      </c>
      <c r="J87">
        <f>IF(DO87, AM87, AG87)</f>
        <v>0</v>
      </c>
      <c r="K87">
        <f>IF(DO87, AH87, AF87)</f>
        <v>0</v>
      </c>
      <c r="L87">
        <f>DQ87 - IF(AT87&gt;1, K87*DK87*100.0/(AV87*EE87), 0)</f>
        <v>0</v>
      </c>
      <c r="M87">
        <f>((S87-I87/2)*L87-K87)/(S87+I87/2)</f>
        <v>0</v>
      </c>
      <c r="N87">
        <f>M87*(DX87+DY87)/1000.0</f>
        <v>0</v>
      </c>
      <c r="O87">
        <f>(DQ87 - IF(AT87&gt;1, K87*DK87*100.0/(AV87*EE87), 0))*(DX87+DY87)/1000.0</f>
        <v>0</v>
      </c>
      <c r="P87">
        <f>2.0/((1/R87-1/Q87)+SIGN(R87)*SQRT((1/R87-1/Q87)*(1/R87-1/Q87) + 4*DL87/((DL87+1)*(DL87+1))*(2*1/R87*1/Q87-1/Q87*1/Q87)))</f>
        <v>0</v>
      </c>
      <c r="Q87">
        <f>IF(LEFT(DM87,1)&lt;&gt;"0",IF(LEFT(DM87,1)="1",3.0,DN87),$D$5+$E$5*(EE87*DX87/($K$5*1000))+$F$5*(EE87*DX87/($K$5*1000))*MAX(MIN(DK87,$J$5),$I$5)*MAX(MIN(DK87,$J$5),$I$5)+$G$5*MAX(MIN(DK87,$J$5),$I$5)*(EE87*DX87/($K$5*1000))+$H$5*(EE87*DX87/($K$5*1000))*(EE87*DX87/($K$5*1000)))</f>
        <v>0</v>
      </c>
      <c r="R87">
        <f>I87*(1000-(1000*0.61365*exp(17.502*V87/(240.97+V87))/(DX87+DY87)+DS87)/2)/(1000*0.61365*exp(17.502*V87/(240.97+V87))/(DX87+DY87)-DS87)</f>
        <v>0</v>
      </c>
      <c r="S87">
        <f>1/((DL87+1)/(P87/1.6)+1/(Q87/1.37)) + DL87/((DL87+1)/(P87/1.6) + DL87/(Q87/1.37))</f>
        <v>0</v>
      </c>
      <c r="T87">
        <f>(DG87*DJ87)</f>
        <v>0</v>
      </c>
      <c r="U87">
        <f>(DZ87+(T87+2*0.95*5.67E-8*(((DZ87+$B$9)+273)^4-(DZ87+273)^4)-44100*I87)/(1.84*29.3*Q87+8*0.95*5.67E-8*(DZ87+273)^3))</f>
        <v>0</v>
      </c>
      <c r="V87">
        <f>($C$9*EA87+$D$9*EB87+$E$9*U87)</f>
        <v>0</v>
      </c>
      <c r="W87">
        <f>0.61365*exp(17.502*V87/(240.97+V87))</f>
        <v>0</v>
      </c>
      <c r="X87">
        <f>(Y87/Z87*100)</f>
        <v>0</v>
      </c>
      <c r="Y87">
        <f>DS87*(DX87+DY87)/1000</f>
        <v>0</v>
      </c>
      <c r="Z87">
        <f>0.61365*exp(17.502*DZ87/(240.97+DZ87))</f>
        <v>0</v>
      </c>
      <c r="AA87">
        <f>(W87-DS87*(DX87+DY87)/1000)</f>
        <v>0</v>
      </c>
      <c r="AB87">
        <f>(-I87*44100)</f>
        <v>0</v>
      </c>
      <c r="AC87">
        <f>2*29.3*Q87*0.92*(DZ87-V87)</f>
        <v>0</v>
      </c>
      <c r="AD87">
        <f>2*0.95*5.67E-8*(((DZ87+$B$9)+273)^4-(V87+273)^4)</f>
        <v>0</v>
      </c>
      <c r="AE87">
        <f>T87+AD87+AB87+AC87</f>
        <v>0</v>
      </c>
      <c r="AF87">
        <f>DW87*AT87*(DR87-DQ87*(1000-AT87*DT87)/(1000-AT87*DS87))/(100*DK87)</f>
        <v>0</v>
      </c>
      <c r="AG87">
        <f>1000*DW87*AT87*(DS87-DT87)/(100*DK87*(1000-AT87*DS87))</f>
        <v>0</v>
      </c>
      <c r="AH87">
        <f>(AI87 - AJ87 - DX87*1E3/(8.314*(DZ87+273.15)) * AL87/DW87 * AK87) * DW87/(100*DK87) * (1000 - DT87)/1000</f>
        <v>0</v>
      </c>
      <c r="AI87">
        <v>1156.595854111837</v>
      </c>
      <c r="AJ87">
        <v>1137.588484848485</v>
      </c>
      <c r="AK87">
        <v>3.452735104253454</v>
      </c>
      <c r="AL87">
        <v>65.94015128555453</v>
      </c>
      <c r="AM87">
        <f>(AO87 - AN87 + DX87*1E3/(8.314*(DZ87+273.15)) * AQ87/DW87 * AP87) * DW87/(100*DK87) * 1000/(1000 - AO87)</f>
        <v>0</v>
      </c>
      <c r="AN87">
        <v>27.20316074353698</v>
      </c>
      <c r="AO87">
        <v>27.6702206060606</v>
      </c>
      <c r="AP87">
        <v>0.00060100028335902</v>
      </c>
      <c r="AQ87">
        <v>102.8695289206826</v>
      </c>
      <c r="AR87">
        <v>0</v>
      </c>
      <c r="AS87">
        <v>0</v>
      </c>
      <c r="AT87">
        <f>IF(AR87*$H$15&gt;=AV87,1.0,(AV87/(AV87-AR87*$H$15)))</f>
        <v>0</v>
      </c>
      <c r="AU87">
        <f>(AT87-1)*100</f>
        <v>0</v>
      </c>
      <c r="AV87">
        <f>MAX(0,($B$15+$C$15*EE87)/(1+$D$15*EE87)*DX87/(DZ87+273)*$E$15)</f>
        <v>0</v>
      </c>
      <c r="AW87" t="s">
        <v>429</v>
      </c>
      <c r="AX87" t="s">
        <v>429</v>
      </c>
      <c r="AY87">
        <v>0</v>
      </c>
      <c r="AZ87">
        <v>0</v>
      </c>
      <c r="BA87">
        <f>1-AY87/AZ87</f>
        <v>0</v>
      </c>
      <c r="BB87">
        <v>0</v>
      </c>
      <c r="BC87" t="s">
        <v>429</v>
      </c>
      <c r="BD87" t="s">
        <v>429</v>
      </c>
      <c r="BE87">
        <v>0</v>
      </c>
      <c r="BF87">
        <v>0</v>
      </c>
      <c r="BG87">
        <f>1-BE87/BF87</f>
        <v>0</v>
      </c>
      <c r="BH87">
        <v>0.5</v>
      </c>
      <c r="BI87">
        <f>DH87</f>
        <v>0</v>
      </c>
      <c r="BJ87">
        <f>K87</f>
        <v>0</v>
      </c>
      <c r="BK87">
        <f>BG87*BH87*BI87</f>
        <v>0</v>
      </c>
      <c r="BL87">
        <f>(BJ87-BB87)/BI87</f>
        <v>0</v>
      </c>
      <c r="BM87">
        <f>(AZ87-BF87)/BF87</f>
        <v>0</v>
      </c>
      <c r="BN87">
        <f>AY87/(BA87+AY87/BF87)</f>
        <v>0</v>
      </c>
      <c r="BO87" t="s">
        <v>429</v>
      </c>
      <c r="BP87">
        <v>0</v>
      </c>
      <c r="BQ87">
        <f>IF(BP87&lt;&gt;0, BP87, BN87)</f>
        <v>0</v>
      </c>
      <c r="BR87">
        <f>1-BQ87/BF87</f>
        <v>0</v>
      </c>
      <c r="BS87">
        <f>(BF87-BE87)/(BF87-BQ87)</f>
        <v>0</v>
      </c>
      <c r="BT87">
        <f>(AZ87-BF87)/(AZ87-BQ87)</f>
        <v>0</v>
      </c>
      <c r="BU87">
        <f>(BF87-BE87)/(BF87-AY87)</f>
        <v>0</v>
      </c>
      <c r="BV87">
        <f>(AZ87-BF87)/(AZ87-AY87)</f>
        <v>0</v>
      </c>
      <c r="BW87">
        <f>(BS87*BQ87/BE87)</f>
        <v>0</v>
      </c>
      <c r="BX87">
        <f>(1-BW87)</f>
        <v>0</v>
      </c>
      <c r="DG87">
        <f>$B$13*EF87+$C$13*EG87+$F$13*ER87*(1-EU87)</f>
        <v>0</v>
      </c>
      <c r="DH87">
        <f>DG87*DI87</f>
        <v>0</v>
      </c>
      <c r="DI87">
        <f>($B$13*$D$11+$C$13*$D$11+$F$13*((FE87+EW87)/MAX(FE87+EW87+FF87, 0.1)*$I$11+FF87/MAX(FE87+EW87+FF87, 0.1)*$J$11))/($B$13+$C$13+$F$13)</f>
        <v>0</v>
      </c>
      <c r="DJ87">
        <f>($B$13*$K$11+$C$13*$K$11+$F$13*((FE87+EW87)/MAX(FE87+EW87+FF87, 0.1)*$P$11+FF87/MAX(FE87+EW87+FF87, 0.1)*$Q$11))/($B$13+$C$13+$F$13)</f>
        <v>0</v>
      </c>
      <c r="DK87">
        <v>1.1</v>
      </c>
      <c r="DL87">
        <v>0.5</v>
      </c>
      <c r="DM87" t="s">
        <v>430</v>
      </c>
      <c r="DN87">
        <v>2</v>
      </c>
      <c r="DO87" t="b">
        <v>1</v>
      </c>
      <c r="DP87">
        <v>1694358933</v>
      </c>
      <c r="DQ87">
        <v>1082.587037037037</v>
      </c>
      <c r="DR87">
        <v>1109.36037037037</v>
      </c>
      <c r="DS87">
        <v>27.66024814814815</v>
      </c>
      <c r="DT87">
        <v>27.17011111111112</v>
      </c>
      <c r="DU87">
        <v>1119.155555555555</v>
      </c>
      <c r="DV87">
        <v>31.63387777777778</v>
      </c>
      <c r="DW87">
        <v>500.0075925925926</v>
      </c>
      <c r="DX87">
        <v>84.56924074074074</v>
      </c>
      <c r="DY87">
        <v>0.1000755703703704</v>
      </c>
      <c r="DZ87">
        <v>31.75783333333333</v>
      </c>
      <c r="EA87">
        <v>33.07189629629629</v>
      </c>
      <c r="EB87">
        <v>999.9000000000001</v>
      </c>
      <c r="EC87">
        <v>0</v>
      </c>
      <c r="ED87">
        <v>0</v>
      </c>
      <c r="EE87">
        <v>9996.613333333333</v>
      </c>
      <c r="EF87">
        <v>0</v>
      </c>
      <c r="EG87">
        <v>1066.197037037037</v>
      </c>
      <c r="EH87">
        <v>-26.77197777777778</v>
      </c>
      <c r="EI87">
        <v>1113.383703703704</v>
      </c>
      <c r="EJ87">
        <v>1140.344074074074</v>
      </c>
      <c r="EK87">
        <v>0.4901364074074074</v>
      </c>
      <c r="EL87">
        <v>1109.36037037037</v>
      </c>
      <c r="EM87">
        <v>27.17011111111112</v>
      </c>
      <c r="EN87">
        <v>2.339207037037037</v>
      </c>
      <c r="EO87">
        <v>2.297756296296296</v>
      </c>
      <c r="EP87">
        <v>19.94895185185185</v>
      </c>
      <c r="EQ87">
        <v>19.66067037037037</v>
      </c>
      <c r="ER87">
        <v>1999.984814814815</v>
      </c>
      <c r="ES87">
        <v>0.9799937777777776</v>
      </c>
      <c r="ET87">
        <v>0.02000657777777778</v>
      </c>
      <c r="EU87">
        <v>0</v>
      </c>
      <c r="EV87">
        <v>37.02137777777777</v>
      </c>
      <c r="EW87">
        <v>5.00078</v>
      </c>
      <c r="EX87">
        <v>2758.534444444445</v>
      </c>
      <c r="EY87">
        <v>16379.47407407407</v>
      </c>
      <c r="EZ87">
        <v>50.83314814814815</v>
      </c>
      <c r="FA87">
        <v>51.81199999999998</v>
      </c>
      <c r="FB87">
        <v>51.30537037037037</v>
      </c>
      <c r="FC87">
        <v>51.05085185185185</v>
      </c>
      <c r="FD87">
        <v>51.15937037037036</v>
      </c>
      <c r="FE87">
        <v>1955.069259259259</v>
      </c>
      <c r="FF87">
        <v>39.91555555555556</v>
      </c>
      <c r="FG87">
        <v>0</v>
      </c>
      <c r="FH87">
        <v>1694358940.4</v>
      </c>
      <c r="FI87">
        <v>0</v>
      </c>
      <c r="FJ87">
        <v>37.0188076923077</v>
      </c>
      <c r="FK87">
        <v>0.8167042785784543</v>
      </c>
      <c r="FL87">
        <v>-77.25982906486867</v>
      </c>
      <c r="FM87">
        <v>2758.813461538462</v>
      </c>
      <c r="FN87">
        <v>15</v>
      </c>
      <c r="FO87">
        <v>1694356869.6</v>
      </c>
      <c r="FP87" t="s">
        <v>431</v>
      </c>
      <c r="FQ87">
        <v>1694356869.6</v>
      </c>
      <c r="FR87">
        <v>1694356865.6</v>
      </c>
      <c r="FS87">
        <v>1</v>
      </c>
      <c r="FT87">
        <v>-0.3</v>
      </c>
      <c r="FU87">
        <v>-0.068</v>
      </c>
      <c r="FV87">
        <v>-25.922</v>
      </c>
      <c r="FW87">
        <v>-3.813</v>
      </c>
      <c r="FX87">
        <v>420</v>
      </c>
      <c r="FY87">
        <v>23</v>
      </c>
      <c r="FZ87">
        <v>0.43</v>
      </c>
      <c r="GA87">
        <v>0.2</v>
      </c>
      <c r="GB87">
        <v>-26.7466487804878</v>
      </c>
      <c r="GC87">
        <v>-0.398847386759615</v>
      </c>
      <c r="GD87">
        <v>0.07996310161858418</v>
      </c>
      <c r="GE87">
        <v>0</v>
      </c>
      <c r="GF87">
        <v>0.5094109024390243</v>
      </c>
      <c r="GG87">
        <v>-0.3386975958188136</v>
      </c>
      <c r="GH87">
        <v>0.03480790060919718</v>
      </c>
      <c r="GI87">
        <v>1</v>
      </c>
      <c r="GJ87">
        <v>1</v>
      </c>
      <c r="GK87">
        <v>2</v>
      </c>
      <c r="GL87" t="s">
        <v>432</v>
      </c>
      <c r="GM87">
        <v>3.10653</v>
      </c>
      <c r="GN87">
        <v>2.75819</v>
      </c>
      <c r="GO87">
        <v>0.159631</v>
      </c>
      <c r="GP87">
        <v>0.158773</v>
      </c>
      <c r="GQ87">
        <v>0.119645</v>
      </c>
      <c r="GR87">
        <v>0.108192</v>
      </c>
      <c r="GS87">
        <v>21163.2</v>
      </c>
      <c r="GT87">
        <v>19949.2</v>
      </c>
      <c r="GU87">
        <v>25769.4</v>
      </c>
      <c r="GV87">
        <v>24089.9</v>
      </c>
      <c r="GW87">
        <v>36491.9</v>
      </c>
      <c r="GX87">
        <v>31497.8</v>
      </c>
      <c r="GY87">
        <v>45102.6</v>
      </c>
      <c r="GZ87">
        <v>38187.9</v>
      </c>
      <c r="HA87">
        <v>1.7492</v>
      </c>
      <c r="HB87">
        <v>1.57232</v>
      </c>
      <c r="HC87">
        <v>-0.09899959999999999</v>
      </c>
      <c r="HD87">
        <v>0</v>
      </c>
      <c r="HE87">
        <v>34.6516</v>
      </c>
      <c r="HF87">
        <v>999.9</v>
      </c>
      <c r="HG87">
        <v>41.4</v>
      </c>
      <c r="HH87">
        <v>38.6</v>
      </c>
      <c r="HI87">
        <v>33.6661</v>
      </c>
      <c r="HJ87">
        <v>61.2667</v>
      </c>
      <c r="HK87">
        <v>24.5713</v>
      </c>
      <c r="HL87">
        <v>1</v>
      </c>
      <c r="HM87">
        <v>1.47255</v>
      </c>
      <c r="HN87">
        <v>9.28105</v>
      </c>
      <c r="HO87">
        <v>20.0581</v>
      </c>
      <c r="HP87">
        <v>5.20771</v>
      </c>
      <c r="HQ87">
        <v>11.992</v>
      </c>
      <c r="HR87">
        <v>4.9611</v>
      </c>
      <c r="HS87">
        <v>3.27445</v>
      </c>
      <c r="HT87">
        <v>9999</v>
      </c>
      <c r="HU87">
        <v>9999</v>
      </c>
      <c r="HV87">
        <v>9999</v>
      </c>
      <c r="HW87">
        <v>154.9</v>
      </c>
      <c r="HX87">
        <v>1.86386</v>
      </c>
      <c r="HY87">
        <v>1.86005</v>
      </c>
      <c r="HZ87">
        <v>1.85838</v>
      </c>
      <c r="IA87">
        <v>1.85974</v>
      </c>
      <c r="IB87">
        <v>1.85974</v>
      </c>
      <c r="IC87">
        <v>1.85834</v>
      </c>
      <c r="ID87">
        <v>1.85745</v>
      </c>
      <c r="IE87">
        <v>1.85226</v>
      </c>
      <c r="IF87">
        <v>0</v>
      </c>
      <c r="IG87">
        <v>0</v>
      </c>
      <c r="IH87">
        <v>0</v>
      </c>
      <c r="II87">
        <v>0</v>
      </c>
      <c r="IJ87" t="s">
        <v>433</v>
      </c>
      <c r="IK87" t="s">
        <v>434</v>
      </c>
      <c r="IL87" t="s">
        <v>435</v>
      </c>
      <c r="IM87" t="s">
        <v>435</v>
      </c>
      <c r="IN87" t="s">
        <v>435</v>
      </c>
      <c r="IO87" t="s">
        <v>435</v>
      </c>
      <c r="IP87">
        <v>0</v>
      </c>
      <c r="IQ87">
        <v>100</v>
      </c>
      <c r="IR87">
        <v>100</v>
      </c>
      <c r="IS87">
        <v>-36.9</v>
      </c>
      <c r="IT87">
        <v>-3.974</v>
      </c>
      <c r="IU87">
        <v>-16.20539750299507</v>
      </c>
      <c r="IV87">
        <v>-0.02477319321892663</v>
      </c>
      <c r="IW87">
        <v>7.220195862635366E-06</v>
      </c>
      <c r="IX87">
        <v>-1.200035831751892E-09</v>
      </c>
      <c r="IY87">
        <v>-1.687842308663072</v>
      </c>
      <c r="IZ87">
        <v>-0.1467083373758089</v>
      </c>
      <c r="JA87">
        <v>0.003522864546959643</v>
      </c>
      <c r="JB87">
        <v>-3.696506598922489E-05</v>
      </c>
      <c r="JC87">
        <v>4</v>
      </c>
      <c r="JD87">
        <v>1987</v>
      </c>
      <c r="JE87">
        <v>1</v>
      </c>
      <c r="JF87">
        <v>38</v>
      </c>
      <c r="JG87">
        <v>34.5</v>
      </c>
      <c r="JH87">
        <v>34.6</v>
      </c>
      <c r="JI87">
        <v>2.66724</v>
      </c>
      <c r="JJ87">
        <v>2.66235</v>
      </c>
      <c r="JK87">
        <v>1.49658</v>
      </c>
      <c r="JL87">
        <v>2.39136</v>
      </c>
      <c r="JM87">
        <v>1.54785</v>
      </c>
      <c r="JN87">
        <v>2.4646</v>
      </c>
      <c r="JO87">
        <v>41.6912</v>
      </c>
      <c r="JP87">
        <v>15.5768</v>
      </c>
      <c r="JQ87">
        <v>18</v>
      </c>
      <c r="JR87">
        <v>505.703</v>
      </c>
      <c r="JS87">
        <v>400.983</v>
      </c>
      <c r="JT87">
        <v>25.3048</v>
      </c>
      <c r="JU87">
        <v>43.7223</v>
      </c>
      <c r="JV87">
        <v>29.9999</v>
      </c>
      <c r="JW87">
        <v>43.3498</v>
      </c>
      <c r="JX87">
        <v>43.156</v>
      </c>
      <c r="JY87">
        <v>53.5078</v>
      </c>
      <c r="JZ87">
        <v>0</v>
      </c>
      <c r="KA87">
        <v>44.9571</v>
      </c>
      <c r="KB87">
        <v>20.4578</v>
      </c>
      <c r="KC87">
        <v>1155.79</v>
      </c>
      <c r="KD87">
        <v>28.686</v>
      </c>
      <c r="KE87">
        <v>98.5308</v>
      </c>
      <c r="KF87">
        <v>92.0248</v>
      </c>
    </row>
    <row r="88" spans="1:292">
      <c r="A88">
        <v>70</v>
      </c>
      <c r="B88">
        <v>1694358945.5</v>
      </c>
      <c r="C88">
        <v>436.5</v>
      </c>
      <c r="D88" t="s">
        <v>574</v>
      </c>
      <c r="E88" t="s">
        <v>575</v>
      </c>
      <c r="F88">
        <v>5</v>
      </c>
      <c r="G88" t="s">
        <v>428</v>
      </c>
      <c r="H88">
        <v>1694358937.714286</v>
      </c>
      <c r="I88">
        <f>(J88)/1000</f>
        <v>0</v>
      </c>
      <c r="J88">
        <f>IF(DO88, AM88, AG88)</f>
        <v>0</v>
      </c>
      <c r="K88">
        <f>IF(DO88, AH88, AF88)</f>
        <v>0</v>
      </c>
      <c r="L88">
        <f>DQ88 - IF(AT88&gt;1, K88*DK88*100.0/(AV88*EE88), 0)</f>
        <v>0</v>
      </c>
      <c r="M88">
        <f>((S88-I88/2)*L88-K88)/(S88+I88/2)</f>
        <v>0</v>
      </c>
      <c r="N88">
        <f>M88*(DX88+DY88)/1000.0</f>
        <v>0</v>
      </c>
      <c r="O88">
        <f>(DQ88 - IF(AT88&gt;1, K88*DK88*100.0/(AV88*EE88), 0))*(DX88+DY88)/1000.0</f>
        <v>0</v>
      </c>
      <c r="P88">
        <f>2.0/((1/R88-1/Q88)+SIGN(R88)*SQRT((1/R88-1/Q88)*(1/R88-1/Q88) + 4*DL88/((DL88+1)*(DL88+1))*(2*1/R88*1/Q88-1/Q88*1/Q88)))</f>
        <v>0</v>
      </c>
      <c r="Q88">
        <f>IF(LEFT(DM88,1)&lt;&gt;"0",IF(LEFT(DM88,1)="1",3.0,DN88),$D$5+$E$5*(EE88*DX88/($K$5*1000))+$F$5*(EE88*DX88/($K$5*1000))*MAX(MIN(DK88,$J$5),$I$5)*MAX(MIN(DK88,$J$5),$I$5)+$G$5*MAX(MIN(DK88,$J$5),$I$5)*(EE88*DX88/($K$5*1000))+$H$5*(EE88*DX88/($K$5*1000))*(EE88*DX88/($K$5*1000)))</f>
        <v>0</v>
      </c>
      <c r="R88">
        <f>I88*(1000-(1000*0.61365*exp(17.502*V88/(240.97+V88))/(DX88+DY88)+DS88)/2)/(1000*0.61365*exp(17.502*V88/(240.97+V88))/(DX88+DY88)-DS88)</f>
        <v>0</v>
      </c>
      <c r="S88">
        <f>1/((DL88+1)/(P88/1.6)+1/(Q88/1.37)) + DL88/((DL88+1)/(P88/1.6) + DL88/(Q88/1.37))</f>
        <v>0</v>
      </c>
      <c r="T88">
        <f>(DG88*DJ88)</f>
        <v>0</v>
      </c>
      <c r="U88">
        <f>(DZ88+(T88+2*0.95*5.67E-8*(((DZ88+$B$9)+273)^4-(DZ88+273)^4)-44100*I88)/(1.84*29.3*Q88+8*0.95*5.67E-8*(DZ88+273)^3))</f>
        <v>0</v>
      </c>
      <c r="V88">
        <f>($C$9*EA88+$D$9*EB88+$E$9*U88)</f>
        <v>0</v>
      </c>
      <c r="W88">
        <f>0.61365*exp(17.502*V88/(240.97+V88))</f>
        <v>0</v>
      </c>
      <c r="X88">
        <f>(Y88/Z88*100)</f>
        <v>0</v>
      </c>
      <c r="Y88">
        <f>DS88*(DX88+DY88)/1000</f>
        <v>0</v>
      </c>
      <c r="Z88">
        <f>0.61365*exp(17.502*DZ88/(240.97+DZ88))</f>
        <v>0</v>
      </c>
      <c r="AA88">
        <f>(W88-DS88*(DX88+DY88)/1000)</f>
        <v>0</v>
      </c>
      <c r="AB88">
        <f>(-I88*44100)</f>
        <v>0</v>
      </c>
      <c r="AC88">
        <f>2*29.3*Q88*0.92*(DZ88-V88)</f>
        <v>0</v>
      </c>
      <c r="AD88">
        <f>2*0.95*5.67E-8*(((DZ88+$B$9)+273)^4-(V88+273)^4)</f>
        <v>0</v>
      </c>
      <c r="AE88">
        <f>T88+AD88+AB88+AC88</f>
        <v>0</v>
      </c>
      <c r="AF88">
        <f>DW88*AT88*(DR88-DQ88*(1000-AT88*DT88)/(1000-AT88*DS88))/(100*DK88)</f>
        <v>0</v>
      </c>
      <c r="AG88">
        <f>1000*DW88*AT88*(DS88-DT88)/(100*DK88*(1000-AT88*DS88))</f>
        <v>0</v>
      </c>
      <c r="AH88">
        <f>(AI88 - AJ88 - DX88*1E3/(8.314*(DZ88+273.15)) * AL88/DW88 * AK88) * DW88/(100*DK88) * (1000 - DT88)/1000</f>
        <v>0</v>
      </c>
      <c r="AI88">
        <v>1173.809870874674</v>
      </c>
      <c r="AJ88">
        <v>1154.850545454545</v>
      </c>
      <c r="AK88">
        <v>3.447856058682155</v>
      </c>
      <c r="AL88">
        <v>65.94015128555453</v>
      </c>
      <c r="AM88">
        <f>(AO88 - AN88 + DX88*1E3/(8.314*(DZ88+273.15)) * AQ88/DW88 * AP88) * DW88/(100*DK88) * 1000/(1000 - AO88)</f>
        <v>0</v>
      </c>
      <c r="AN88">
        <v>27.18896402953823</v>
      </c>
      <c r="AO88">
        <v>27.66992545454546</v>
      </c>
      <c r="AP88">
        <v>3.339306794291885E-05</v>
      </c>
      <c r="AQ88">
        <v>102.8695289206826</v>
      </c>
      <c r="AR88">
        <v>0</v>
      </c>
      <c r="AS88">
        <v>0</v>
      </c>
      <c r="AT88">
        <f>IF(AR88*$H$15&gt;=AV88,1.0,(AV88/(AV88-AR88*$H$15)))</f>
        <v>0</v>
      </c>
      <c r="AU88">
        <f>(AT88-1)*100</f>
        <v>0</v>
      </c>
      <c r="AV88">
        <f>MAX(0,($B$15+$C$15*EE88)/(1+$D$15*EE88)*DX88/(DZ88+273)*$E$15)</f>
        <v>0</v>
      </c>
      <c r="AW88" t="s">
        <v>429</v>
      </c>
      <c r="AX88" t="s">
        <v>429</v>
      </c>
      <c r="AY88">
        <v>0</v>
      </c>
      <c r="AZ88">
        <v>0</v>
      </c>
      <c r="BA88">
        <f>1-AY88/AZ88</f>
        <v>0</v>
      </c>
      <c r="BB88">
        <v>0</v>
      </c>
      <c r="BC88" t="s">
        <v>429</v>
      </c>
      <c r="BD88" t="s">
        <v>429</v>
      </c>
      <c r="BE88">
        <v>0</v>
      </c>
      <c r="BF88">
        <v>0</v>
      </c>
      <c r="BG88">
        <f>1-BE88/BF88</f>
        <v>0</v>
      </c>
      <c r="BH88">
        <v>0.5</v>
      </c>
      <c r="BI88">
        <f>DH88</f>
        <v>0</v>
      </c>
      <c r="BJ88">
        <f>K88</f>
        <v>0</v>
      </c>
      <c r="BK88">
        <f>BG88*BH88*BI88</f>
        <v>0</v>
      </c>
      <c r="BL88">
        <f>(BJ88-BB88)/BI88</f>
        <v>0</v>
      </c>
      <c r="BM88">
        <f>(AZ88-BF88)/BF88</f>
        <v>0</v>
      </c>
      <c r="BN88">
        <f>AY88/(BA88+AY88/BF88)</f>
        <v>0</v>
      </c>
      <c r="BO88" t="s">
        <v>429</v>
      </c>
      <c r="BP88">
        <v>0</v>
      </c>
      <c r="BQ88">
        <f>IF(BP88&lt;&gt;0, BP88, BN88)</f>
        <v>0</v>
      </c>
      <c r="BR88">
        <f>1-BQ88/BF88</f>
        <v>0</v>
      </c>
      <c r="BS88">
        <f>(BF88-BE88)/(BF88-BQ88)</f>
        <v>0</v>
      </c>
      <c r="BT88">
        <f>(AZ88-BF88)/(AZ88-BQ88)</f>
        <v>0</v>
      </c>
      <c r="BU88">
        <f>(BF88-BE88)/(BF88-AY88)</f>
        <v>0</v>
      </c>
      <c r="BV88">
        <f>(AZ88-BF88)/(AZ88-AY88)</f>
        <v>0</v>
      </c>
      <c r="BW88">
        <f>(BS88*BQ88/BE88)</f>
        <v>0</v>
      </c>
      <c r="BX88">
        <f>(1-BW88)</f>
        <v>0</v>
      </c>
      <c r="DG88">
        <f>$B$13*EF88+$C$13*EG88+$F$13*ER88*(1-EU88)</f>
        <v>0</v>
      </c>
      <c r="DH88">
        <f>DG88*DI88</f>
        <v>0</v>
      </c>
      <c r="DI88">
        <f>($B$13*$D$11+$C$13*$D$11+$F$13*((FE88+EW88)/MAX(FE88+EW88+FF88, 0.1)*$I$11+FF88/MAX(FE88+EW88+FF88, 0.1)*$J$11))/($B$13+$C$13+$F$13)</f>
        <v>0</v>
      </c>
      <c r="DJ88">
        <f>($B$13*$K$11+$C$13*$K$11+$F$13*((FE88+EW88)/MAX(FE88+EW88+FF88, 0.1)*$P$11+FF88/MAX(FE88+EW88+FF88, 0.1)*$Q$11))/($B$13+$C$13+$F$13)</f>
        <v>0</v>
      </c>
      <c r="DK88">
        <v>1.1</v>
      </c>
      <c r="DL88">
        <v>0.5</v>
      </c>
      <c r="DM88" t="s">
        <v>430</v>
      </c>
      <c r="DN88">
        <v>2</v>
      </c>
      <c r="DO88" t="b">
        <v>1</v>
      </c>
      <c r="DP88">
        <v>1694358937.714286</v>
      </c>
      <c r="DQ88">
        <v>1098.4475</v>
      </c>
      <c r="DR88">
        <v>1125.19</v>
      </c>
      <c r="DS88">
        <v>27.66334642857143</v>
      </c>
      <c r="DT88">
        <v>27.18209642857142</v>
      </c>
      <c r="DU88">
        <v>1135.226071428571</v>
      </c>
      <c r="DV88">
        <v>31.63708214285714</v>
      </c>
      <c r="DW88">
        <v>499.9868928571428</v>
      </c>
      <c r="DX88">
        <v>84.56844999999998</v>
      </c>
      <c r="DY88">
        <v>0.09998824642857142</v>
      </c>
      <c r="DZ88">
        <v>31.74234285714286</v>
      </c>
      <c r="EA88">
        <v>33.05473571428571</v>
      </c>
      <c r="EB88">
        <v>999.9000000000002</v>
      </c>
      <c r="EC88">
        <v>0</v>
      </c>
      <c r="ED88">
        <v>0</v>
      </c>
      <c r="EE88">
        <v>10002.93607142857</v>
      </c>
      <c r="EF88">
        <v>0</v>
      </c>
      <c r="EG88">
        <v>1061.835</v>
      </c>
      <c r="EH88">
        <v>-26.741725</v>
      </c>
      <c r="EI88">
        <v>1129.698928571428</v>
      </c>
      <c r="EJ88">
        <v>1156.63</v>
      </c>
      <c r="EK88">
        <v>0.4812444642857143</v>
      </c>
      <c r="EL88">
        <v>1125.19</v>
      </c>
      <c r="EM88">
        <v>27.18209642857142</v>
      </c>
      <c r="EN88">
        <v>2.339446785714286</v>
      </c>
      <c r="EO88">
        <v>2.298748928571428</v>
      </c>
      <c r="EP88">
        <v>19.95060714285714</v>
      </c>
      <c r="EQ88">
        <v>19.667625</v>
      </c>
      <c r="ER88">
        <v>1999.998214285714</v>
      </c>
      <c r="ES88">
        <v>0.9799919999999999</v>
      </c>
      <c r="ET88">
        <v>0.02000840000000001</v>
      </c>
      <c r="EU88">
        <v>0</v>
      </c>
      <c r="EV88">
        <v>37.05238571428571</v>
      </c>
      <c r="EW88">
        <v>5.00078</v>
      </c>
      <c r="EX88">
        <v>2749.465357142857</v>
      </c>
      <c r="EY88">
        <v>16379.58214285714</v>
      </c>
      <c r="EZ88">
        <v>50.82800000000001</v>
      </c>
      <c r="FA88">
        <v>51.80535714285713</v>
      </c>
      <c r="FB88">
        <v>51.30121428571427</v>
      </c>
      <c r="FC88">
        <v>51.03775</v>
      </c>
      <c r="FD88">
        <v>51.14917857142856</v>
      </c>
      <c r="FE88">
        <v>1955.078214285714</v>
      </c>
      <c r="FF88">
        <v>39.92000000000001</v>
      </c>
      <c r="FG88">
        <v>0</v>
      </c>
      <c r="FH88">
        <v>1694358945.8</v>
      </c>
      <c r="FI88">
        <v>0</v>
      </c>
      <c r="FJ88">
        <v>37.054784</v>
      </c>
      <c r="FK88">
        <v>-0.1744538410407794</v>
      </c>
      <c r="FL88">
        <v>4.467692552492361</v>
      </c>
      <c r="FM88">
        <v>2748.0456</v>
      </c>
      <c r="FN88">
        <v>15</v>
      </c>
      <c r="FO88">
        <v>1694356869.6</v>
      </c>
      <c r="FP88" t="s">
        <v>431</v>
      </c>
      <c r="FQ88">
        <v>1694356869.6</v>
      </c>
      <c r="FR88">
        <v>1694356865.6</v>
      </c>
      <c r="FS88">
        <v>1</v>
      </c>
      <c r="FT88">
        <v>-0.3</v>
      </c>
      <c r="FU88">
        <v>-0.068</v>
      </c>
      <c r="FV88">
        <v>-25.922</v>
      </c>
      <c r="FW88">
        <v>-3.813</v>
      </c>
      <c r="FX88">
        <v>420</v>
      </c>
      <c r="FY88">
        <v>23</v>
      </c>
      <c r="FZ88">
        <v>0.43</v>
      </c>
      <c r="GA88">
        <v>0.2</v>
      </c>
      <c r="GB88">
        <v>-26.7491375</v>
      </c>
      <c r="GC88">
        <v>0.3447681050656953</v>
      </c>
      <c r="GD88">
        <v>0.07581293651976573</v>
      </c>
      <c r="GE88">
        <v>0</v>
      </c>
      <c r="GF88">
        <v>0.488627025</v>
      </c>
      <c r="GG88">
        <v>-0.1537857973733596</v>
      </c>
      <c r="GH88">
        <v>0.02140563721836785</v>
      </c>
      <c r="GI88">
        <v>1</v>
      </c>
      <c r="GJ88">
        <v>1</v>
      </c>
      <c r="GK88">
        <v>2</v>
      </c>
      <c r="GL88" t="s">
        <v>432</v>
      </c>
      <c r="GM88">
        <v>3.10644</v>
      </c>
      <c r="GN88">
        <v>2.75846</v>
      </c>
      <c r="GO88">
        <v>0.161119</v>
      </c>
      <c r="GP88">
        <v>0.160243</v>
      </c>
      <c r="GQ88">
        <v>0.119646</v>
      </c>
      <c r="GR88">
        <v>0.108154</v>
      </c>
      <c r="GS88">
        <v>21125.8</v>
      </c>
      <c r="GT88">
        <v>19914.4</v>
      </c>
      <c r="GU88">
        <v>25769.6</v>
      </c>
      <c r="GV88">
        <v>24090.1</v>
      </c>
      <c r="GW88">
        <v>36492.3</v>
      </c>
      <c r="GX88">
        <v>31499.4</v>
      </c>
      <c r="GY88">
        <v>45102.9</v>
      </c>
      <c r="GZ88">
        <v>38188.1</v>
      </c>
      <c r="HA88">
        <v>1.74923</v>
      </c>
      <c r="HB88">
        <v>1.57232</v>
      </c>
      <c r="HC88">
        <v>-0.09995329999999999</v>
      </c>
      <c r="HD88">
        <v>0</v>
      </c>
      <c r="HE88">
        <v>34.6255</v>
      </c>
      <c r="HF88">
        <v>999.9</v>
      </c>
      <c r="HG88">
        <v>41.4</v>
      </c>
      <c r="HH88">
        <v>38.6</v>
      </c>
      <c r="HI88">
        <v>33.6644</v>
      </c>
      <c r="HJ88">
        <v>61.4267</v>
      </c>
      <c r="HK88">
        <v>24.4431</v>
      </c>
      <c r="HL88">
        <v>1</v>
      </c>
      <c r="HM88">
        <v>1.47219</v>
      </c>
      <c r="HN88">
        <v>9.28105</v>
      </c>
      <c r="HO88">
        <v>20.0581</v>
      </c>
      <c r="HP88">
        <v>5.20711</v>
      </c>
      <c r="HQ88">
        <v>11.992</v>
      </c>
      <c r="HR88">
        <v>4.96105</v>
      </c>
      <c r="HS88">
        <v>3.27445</v>
      </c>
      <c r="HT88">
        <v>9999</v>
      </c>
      <c r="HU88">
        <v>9999</v>
      </c>
      <c r="HV88">
        <v>9999</v>
      </c>
      <c r="HW88">
        <v>154.9</v>
      </c>
      <c r="HX88">
        <v>1.86386</v>
      </c>
      <c r="HY88">
        <v>1.86005</v>
      </c>
      <c r="HZ88">
        <v>1.85837</v>
      </c>
      <c r="IA88">
        <v>1.85974</v>
      </c>
      <c r="IB88">
        <v>1.85974</v>
      </c>
      <c r="IC88">
        <v>1.85833</v>
      </c>
      <c r="ID88">
        <v>1.85745</v>
      </c>
      <c r="IE88">
        <v>1.85226</v>
      </c>
      <c r="IF88">
        <v>0</v>
      </c>
      <c r="IG88">
        <v>0</v>
      </c>
      <c r="IH88">
        <v>0</v>
      </c>
      <c r="II88">
        <v>0</v>
      </c>
      <c r="IJ88" t="s">
        <v>433</v>
      </c>
      <c r="IK88" t="s">
        <v>434</v>
      </c>
      <c r="IL88" t="s">
        <v>435</v>
      </c>
      <c r="IM88" t="s">
        <v>435</v>
      </c>
      <c r="IN88" t="s">
        <v>435</v>
      </c>
      <c r="IO88" t="s">
        <v>435</v>
      </c>
      <c r="IP88">
        <v>0</v>
      </c>
      <c r="IQ88">
        <v>100</v>
      </c>
      <c r="IR88">
        <v>100</v>
      </c>
      <c r="IS88">
        <v>-37.12</v>
      </c>
      <c r="IT88">
        <v>-3.974</v>
      </c>
      <c r="IU88">
        <v>-16.20539750299507</v>
      </c>
      <c r="IV88">
        <v>-0.02477319321892663</v>
      </c>
      <c r="IW88">
        <v>7.220195862635366E-06</v>
      </c>
      <c r="IX88">
        <v>-1.200035831751892E-09</v>
      </c>
      <c r="IY88">
        <v>-1.687842308663072</v>
      </c>
      <c r="IZ88">
        <v>-0.1467083373758089</v>
      </c>
      <c r="JA88">
        <v>0.003522864546959643</v>
      </c>
      <c r="JB88">
        <v>-3.696506598922489E-05</v>
      </c>
      <c r="JC88">
        <v>4</v>
      </c>
      <c r="JD88">
        <v>1987</v>
      </c>
      <c r="JE88">
        <v>1</v>
      </c>
      <c r="JF88">
        <v>38</v>
      </c>
      <c r="JG88">
        <v>34.6</v>
      </c>
      <c r="JH88">
        <v>34.7</v>
      </c>
      <c r="JI88">
        <v>2.69531</v>
      </c>
      <c r="JJ88">
        <v>2.65747</v>
      </c>
      <c r="JK88">
        <v>1.49658</v>
      </c>
      <c r="JL88">
        <v>2.39136</v>
      </c>
      <c r="JM88">
        <v>1.54907</v>
      </c>
      <c r="JN88">
        <v>2.48169</v>
      </c>
      <c r="JO88">
        <v>41.6912</v>
      </c>
      <c r="JP88">
        <v>15.5768</v>
      </c>
      <c r="JQ88">
        <v>18</v>
      </c>
      <c r="JR88">
        <v>505.72</v>
      </c>
      <c r="JS88">
        <v>400.983</v>
      </c>
      <c r="JT88">
        <v>25.2895</v>
      </c>
      <c r="JU88">
        <v>43.7188</v>
      </c>
      <c r="JV88">
        <v>29.9997</v>
      </c>
      <c r="JW88">
        <v>43.3498</v>
      </c>
      <c r="JX88">
        <v>43.156</v>
      </c>
      <c r="JY88">
        <v>54.0835</v>
      </c>
      <c r="JZ88">
        <v>0</v>
      </c>
      <c r="KA88">
        <v>45.3297</v>
      </c>
      <c r="KB88">
        <v>20.4545</v>
      </c>
      <c r="KC88">
        <v>1175.82</v>
      </c>
      <c r="KD88">
        <v>28.7295</v>
      </c>
      <c r="KE88">
        <v>98.5314</v>
      </c>
      <c r="KF88">
        <v>92.0253</v>
      </c>
    </row>
    <row r="89" spans="1:292">
      <c r="A89">
        <v>71</v>
      </c>
      <c r="B89">
        <v>1694358950.5</v>
      </c>
      <c r="C89">
        <v>441.5</v>
      </c>
      <c r="D89" t="s">
        <v>576</v>
      </c>
      <c r="E89" t="s">
        <v>577</v>
      </c>
      <c r="F89">
        <v>5</v>
      </c>
      <c r="G89" t="s">
        <v>428</v>
      </c>
      <c r="H89">
        <v>1694358943</v>
      </c>
      <c r="I89">
        <f>(J89)/1000</f>
        <v>0</v>
      </c>
      <c r="J89">
        <f>IF(DO89, AM89, AG89)</f>
        <v>0</v>
      </c>
      <c r="K89">
        <f>IF(DO89, AH89, AF89)</f>
        <v>0</v>
      </c>
      <c r="L89">
        <f>DQ89 - IF(AT89&gt;1, K89*DK89*100.0/(AV89*EE89), 0)</f>
        <v>0</v>
      </c>
      <c r="M89">
        <f>((S89-I89/2)*L89-K89)/(S89+I89/2)</f>
        <v>0</v>
      </c>
      <c r="N89">
        <f>M89*(DX89+DY89)/1000.0</f>
        <v>0</v>
      </c>
      <c r="O89">
        <f>(DQ89 - IF(AT89&gt;1, K89*DK89*100.0/(AV89*EE89), 0))*(DX89+DY89)/1000.0</f>
        <v>0</v>
      </c>
      <c r="P89">
        <f>2.0/((1/R89-1/Q89)+SIGN(R89)*SQRT((1/R89-1/Q89)*(1/R89-1/Q89) + 4*DL89/((DL89+1)*(DL89+1))*(2*1/R89*1/Q89-1/Q89*1/Q89)))</f>
        <v>0</v>
      </c>
      <c r="Q89">
        <f>IF(LEFT(DM89,1)&lt;&gt;"0",IF(LEFT(DM89,1)="1",3.0,DN89),$D$5+$E$5*(EE89*DX89/($K$5*1000))+$F$5*(EE89*DX89/($K$5*1000))*MAX(MIN(DK89,$J$5),$I$5)*MAX(MIN(DK89,$J$5),$I$5)+$G$5*MAX(MIN(DK89,$J$5),$I$5)*(EE89*DX89/($K$5*1000))+$H$5*(EE89*DX89/($K$5*1000))*(EE89*DX89/($K$5*1000)))</f>
        <v>0</v>
      </c>
      <c r="R89">
        <f>I89*(1000-(1000*0.61365*exp(17.502*V89/(240.97+V89))/(DX89+DY89)+DS89)/2)/(1000*0.61365*exp(17.502*V89/(240.97+V89))/(DX89+DY89)-DS89)</f>
        <v>0</v>
      </c>
      <c r="S89">
        <f>1/((DL89+1)/(P89/1.6)+1/(Q89/1.37)) + DL89/((DL89+1)/(P89/1.6) + DL89/(Q89/1.37))</f>
        <v>0</v>
      </c>
      <c r="T89">
        <f>(DG89*DJ89)</f>
        <v>0</v>
      </c>
      <c r="U89">
        <f>(DZ89+(T89+2*0.95*5.67E-8*(((DZ89+$B$9)+273)^4-(DZ89+273)^4)-44100*I89)/(1.84*29.3*Q89+8*0.95*5.67E-8*(DZ89+273)^3))</f>
        <v>0</v>
      </c>
      <c r="V89">
        <f>($C$9*EA89+$D$9*EB89+$E$9*U89)</f>
        <v>0</v>
      </c>
      <c r="W89">
        <f>0.61365*exp(17.502*V89/(240.97+V89))</f>
        <v>0</v>
      </c>
      <c r="X89">
        <f>(Y89/Z89*100)</f>
        <v>0</v>
      </c>
      <c r="Y89">
        <f>DS89*(DX89+DY89)/1000</f>
        <v>0</v>
      </c>
      <c r="Z89">
        <f>0.61365*exp(17.502*DZ89/(240.97+DZ89))</f>
        <v>0</v>
      </c>
      <c r="AA89">
        <f>(W89-DS89*(DX89+DY89)/1000)</f>
        <v>0</v>
      </c>
      <c r="AB89">
        <f>(-I89*44100)</f>
        <v>0</v>
      </c>
      <c r="AC89">
        <f>2*29.3*Q89*0.92*(DZ89-V89)</f>
        <v>0</v>
      </c>
      <c r="AD89">
        <f>2*0.95*5.67E-8*(((DZ89+$B$9)+273)^4-(V89+273)^4)</f>
        <v>0</v>
      </c>
      <c r="AE89">
        <f>T89+AD89+AB89+AC89</f>
        <v>0</v>
      </c>
      <c r="AF89">
        <f>DW89*AT89*(DR89-DQ89*(1000-AT89*DT89)/(1000-AT89*DS89))/(100*DK89)</f>
        <v>0</v>
      </c>
      <c r="AG89">
        <f>1000*DW89*AT89*(DS89-DT89)/(100*DK89*(1000-AT89*DS89))</f>
        <v>0</v>
      </c>
      <c r="AH89">
        <f>(AI89 - AJ89 - DX89*1E3/(8.314*(DZ89+273.15)) * AL89/DW89 * AK89) * DW89/(100*DK89) * (1000 - DT89)/1000</f>
        <v>0</v>
      </c>
      <c r="AI89">
        <v>1191.179889502619</v>
      </c>
      <c r="AJ89">
        <v>1172.052848484848</v>
      </c>
      <c r="AK89">
        <v>3.461283760717785</v>
      </c>
      <c r="AL89">
        <v>65.94015128555453</v>
      </c>
      <c r="AM89">
        <f>(AO89 - AN89 + DX89*1E3/(8.314*(DZ89+273.15)) * AQ89/DW89 * AP89) * DW89/(100*DK89) * 1000/(1000 - AO89)</f>
        <v>0</v>
      </c>
      <c r="AN89">
        <v>27.17994458045637</v>
      </c>
      <c r="AO89">
        <v>27.66232121212121</v>
      </c>
      <c r="AP89">
        <v>-0.0002305144706846059</v>
      </c>
      <c r="AQ89">
        <v>102.8695289206826</v>
      </c>
      <c r="AR89">
        <v>0</v>
      </c>
      <c r="AS89">
        <v>0</v>
      </c>
      <c r="AT89">
        <f>IF(AR89*$H$15&gt;=AV89,1.0,(AV89/(AV89-AR89*$H$15)))</f>
        <v>0</v>
      </c>
      <c r="AU89">
        <f>(AT89-1)*100</f>
        <v>0</v>
      </c>
      <c r="AV89">
        <f>MAX(0,($B$15+$C$15*EE89)/(1+$D$15*EE89)*DX89/(DZ89+273)*$E$15)</f>
        <v>0</v>
      </c>
      <c r="AW89" t="s">
        <v>429</v>
      </c>
      <c r="AX89" t="s">
        <v>429</v>
      </c>
      <c r="AY89">
        <v>0</v>
      </c>
      <c r="AZ89">
        <v>0</v>
      </c>
      <c r="BA89">
        <f>1-AY89/AZ89</f>
        <v>0</v>
      </c>
      <c r="BB89">
        <v>0</v>
      </c>
      <c r="BC89" t="s">
        <v>429</v>
      </c>
      <c r="BD89" t="s">
        <v>429</v>
      </c>
      <c r="BE89">
        <v>0</v>
      </c>
      <c r="BF89">
        <v>0</v>
      </c>
      <c r="BG89">
        <f>1-BE89/BF89</f>
        <v>0</v>
      </c>
      <c r="BH89">
        <v>0.5</v>
      </c>
      <c r="BI89">
        <f>DH89</f>
        <v>0</v>
      </c>
      <c r="BJ89">
        <f>K89</f>
        <v>0</v>
      </c>
      <c r="BK89">
        <f>BG89*BH89*BI89</f>
        <v>0</v>
      </c>
      <c r="BL89">
        <f>(BJ89-BB89)/BI89</f>
        <v>0</v>
      </c>
      <c r="BM89">
        <f>(AZ89-BF89)/BF89</f>
        <v>0</v>
      </c>
      <c r="BN89">
        <f>AY89/(BA89+AY89/BF89)</f>
        <v>0</v>
      </c>
      <c r="BO89" t="s">
        <v>429</v>
      </c>
      <c r="BP89">
        <v>0</v>
      </c>
      <c r="BQ89">
        <f>IF(BP89&lt;&gt;0, BP89, BN89)</f>
        <v>0</v>
      </c>
      <c r="BR89">
        <f>1-BQ89/BF89</f>
        <v>0</v>
      </c>
      <c r="BS89">
        <f>(BF89-BE89)/(BF89-BQ89)</f>
        <v>0</v>
      </c>
      <c r="BT89">
        <f>(AZ89-BF89)/(AZ89-BQ89)</f>
        <v>0</v>
      </c>
      <c r="BU89">
        <f>(BF89-BE89)/(BF89-AY89)</f>
        <v>0</v>
      </c>
      <c r="BV89">
        <f>(AZ89-BF89)/(AZ89-AY89)</f>
        <v>0</v>
      </c>
      <c r="BW89">
        <f>(BS89*BQ89/BE89)</f>
        <v>0</v>
      </c>
      <c r="BX89">
        <f>(1-BW89)</f>
        <v>0</v>
      </c>
      <c r="DG89">
        <f>$B$13*EF89+$C$13*EG89+$F$13*ER89*(1-EU89)</f>
        <v>0</v>
      </c>
      <c r="DH89">
        <f>DG89*DI89</f>
        <v>0</v>
      </c>
      <c r="DI89">
        <f>($B$13*$D$11+$C$13*$D$11+$F$13*((FE89+EW89)/MAX(FE89+EW89+FF89, 0.1)*$I$11+FF89/MAX(FE89+EW89+FF89, 0.1)*$J$11))/($B$13+$C$13+$F$13)</f>
        <v>0</v>
      </c>
      <c r="DJ89">
        <f>($B$13*$K$11+$C$13*$K$11+$F$13*((FE89+EW89)/MAX(FE89+EW89+FF89, 0.1)*$P$11+FF89/MAX(FE89+EW89+FF89, 0.1)*$Q$11))/($B$13+$C$13+$F$13)</f>
        <v>0</v>
      </c>
      <c r="DK89">
        <v>1.1</v>
      </c>
      <c r="DL89">
        <v>0.5</v>
      </c>
      <c r="DM89" t="s">
        <v>430</v>
      </c>
      <c r="DN89">
        <v>2</v>
      </c>
      <c r="DO89" t="b">
        <v>1</v>
      </c>
      <c r="DP89">
        <v>1694358943</v>
      </c>
      <c r="DQ89">
        <v>1116.162962962963</v>
      </c>
      <c r="DR89">
        <v>1142.93962962963</v>
      </c>
      <c r="DS89">
        <v>27.66665555555555</v>
      </c>
      <c r="DT89">
        <v>27.1930037037037</v>
      </c>
      <c r="DU89">
        <v>1153.173703703704</v>
      </c>
      <c r="DV89">
        <v>31.64051481481481</v>
      </c>
      <c r="DW89">
        <v>500.0118888888889</v>
      </c>
      <c r="DX89">
        <v>84.56798518518518</v>
      </c>
      <c r="DY89">
        <v>0.1000381777777778</v>
      </c>
      <c r="DZ89">
        <v>31.72275185185186</v>
      </c>
      <c r="EA89">
        <v>33.03421481481481</v>
      </c>
      <c r="EB89">
        <v>999.9000000000001</v>
      </c>
      <c r="EC89">
        <v>0</v>
      </c>
      <c r="ED89">
        <v>0</v>
      </c>
      <c r="EE89">
        <v>10014.50259259259</v>
      </c>
      <c r="EF89">
        <v>0</v>
      </c>
      <c r="EG89">
        <v>1061.214444444445</v>
      </c>
      <c r="EH89">
        <v>-26.77647037037037</v>
      </c>
      <c r="EI89">
        <v>1147.921481481482</v>
      </c>
      <c r="EJ89">
        <v>1174.888148148148</v>
      </c>
      <c r="EK89">
        <v>0.4736503703703703</v>
      </c>
      <c r="EL89">
        <v>1142.93962962963</v>
      </c>
      <c r="EM89">
        <v>27.1930037037037</v>
      </c>
      <c r="EN89">
        <v>2.339714444444445</v>
      </c>
      <c r="EO89">
        <v>2.299658148148148</v>
      </c>
      <c r="EP89">
        <v>19.95244814814815</v>
      </c>
      <c r="EQ89">
        <v>19.67400370370371</v>
      </c>
      <c r="ER89">
        <v>2000.011481481481</v>
      </c>
      <c r="ES89">
        <v>0.979994962962963</v>
      </c>
      <c r="ET89">
        <v>0.02000538888888889</v>
      </c>
      <c r="EU89">
        <v>0</v>
      </c>
      <c r="EV89">
        <v>37.04941111111111</v>
      </c>
      <c r="EW89">
        <v>5.00078</v>
      </c>
      <c r="EX89">
        <v>2759.735185185185</v>
      </c>
      <c r="EY89">
        <v>16379.71481481481</v>
      </c>
      <c r="EZ89">
        <v>50.81011111111111</v>
      </c>
      <c r="FA89">
        <v>51.80051851851851</v>
      </c>
      <c r="FB89">
        <v>51.30314814814815</v>
      </c>
      <c r="FC89">
        <v>51.02985185185184</v>
      </c>
      <c r="FD89">
        <v>51.1431111111111</v>
      </c>
      <c r="FE89">
        <v>1955.098888888889</v>
      </c>
      <c r="FF89">
        <v>39.9125925925926</v>
      </c>
      <c r="FG89">
        <v>0</v>
      </c>
      <c r="FH89">
        <v>1694358950.6</v>
      </c>
      <c r="FI89">
        <v>0</v>
      </c>
      <c r="FJ89">
        <v>37.07051199999999</v>
      </c>
      <c r="FK89">
        <v>0.3838769369799804</v>
      </c>
      <c r="FL89">
        <v>133.6584616964801</v>
      </c>
      <c r="FM89">
        <v>2761.4988</v>
      </c>
      <c r="FN89">
        <v>15</v>
      </c>
      <c r="FO89">
        <v>1694356869.6</v>
      </c>
      <c r="FP89" t="s">
        <v>431</v>
      </c>
      <c r="FQ89">
        <v>1694356869.6</v>
      </c>
      <c r="FR89">
        <v>1694356865.6</v>
      </c>
      <c r="FS89">
        <v>1</v>
      </c>
      <c r="FT89">
        <v>-0.3</v>
      </c>
      <c r="FU89">
        <v>-0.068</v>
      </c>
      <c r="FV89">
        <v>-25.922</v>
      </c>
      <c r="FW89">
        <v>-3.813</v>
      </c>
      <c r="FX89">
        <v>420</v>
      </c>
      <c r="FY89">
        <v>23</v>
      </c>
      <c r="FZ89">
        <v>0.43</v>
      </c>
      <c r="GA89">
        <v>0.2</v>
      </c>
      <c r="GB89">
        <v>-26.77430500000001</v>
      </c>
      <c r="GC89">
        <v>0.02003752345220242</v>
      </c>
      <c r="GD89">
        <v>0.09609218477587048</v>
      </c>
      <c r="GE89">
        <v>1</v>
      </c>
      <c r="GF89">
        <v>0.48263255</v>
      </c>
      <c r="GG89">
        <v>-0.06180472795497328</v>
      </c>
      <c r="GH89">
        <v>0.017769121518733</v>
      </c>
      <c r="GI89">
        <v>1</v>
      </c>
      <c r="GJ89">
        <v>2</v>
      </c>
      <c r="GK89">
        <v>2</v>
      </c>
      <c r="GL89" t="s">
        <v>484</v>
      </c>
      <c r="GM89">
        <v>3.10651</v>
      </c>
      <c r="GN89">
        <v>2.75823</v>
      </c>
      <c r="GO89">
        <v>0.162595</v>
      </c>
      <c r="GP89">
        <v>0.161727</v>
      </c>
      <c r="GQ89">
        <v>0.119626</v>
      </c>
      <c r="GR89">
        <v>0.108277</v>
      </c>
      <c r="GS89">
        <v>21089</v>
      </c>
      <c r="GT89">
        <v>19879.5</v>
      </c>
      <c r="GU89">
        <v>25770.1</v>
      </c>
      <c r="GV89">
        <v>24090.5</v>
      </c>
      <c r="GW89">
        <v>36493.8</v>
      </c>
      <c r="GX89">
        <v>31495.6</v>
      </c>
      <c r="GY89">
        <v>45103.6</v>
      </c>
      <c r="GZ89">
        <v>38188.5</v>
      </c>
      <c r="HA89">
        <v>1.7495</v>
      </c>
      <c r="HB89">
        <v>1.5726</v>
      </c>
      <c r="HC89">
        <v>-0.09837</v>
      </c>
      <c r="HD89">
        <v>0</v>
      </c>
      <c r="HE89">
        <v>34.5995</v>
      </c>
      <c r="HF89">
        <v>999.9</v>
      </c>
      <c r="HG89">
        <v>41.4</v>
      </c>
      <c r="HH89">
        <v>38.6</v>
      </c>
      <c r="HI89">
        <v>33.6674</v>
      </c>
      <c r="HJ89">
        <v>61.3467</v>
      </c>
      <c r="HK89">
        <v>24.5913</v>
      </c>
      <c r="HL89">
        <v>1</v>
      </c>
      <c r="HM89">
        <v>1.4718</v>
      </c>
      <c r="HN89">
        <v>9.28105</v>
      </c>
      <c r="HO89">
        <v>20.0582</v>
      </c>
      <c r="HP89">
        <v>5.20726</v>
      </c>
      <c r="HQ89">
        <v>11.992</v>
      </c>
      <c r="HR89">
        <v>4.96085</v>
      </c>
      <c r="HS89">
        <v>3.2745</v>
      </c>
      <c r="HT89">
        <v>9999</v>
      </c>
      <c r="HU89">
        <v>9999</v>
      </c>
      <c r="HV89">
        <v>9999</v>
      </c>
      <c r="HW89">
        <v>154.9</v>
      </c>
      <c r="HX89">
        <v>1.86386</v>
      </c>
      <c r="HY89">
        <v>1.86005</v>
      </c>
      <c r="HZ89">
        <v>1.85838</v>
      </c>
      <c r="IA89">
        <v>1.85974</v>
      </c>
      <c r="IB89">
        <v>1.85974</v>
      </c>
      <c r="IC89">
        <v>1.85835</v>
      </c>
      <c r="ID89">
        <v>1.85745</v>
      </c>
      <c r="IE89">
        <v>1.85226</v>
      </c>
      <c r="IF89">
        <v>0</v>
      </c>
      <c r="IG89">
        <v>0</v>
      </c>
      <c r="IH89">
        <v>0</v>
      </c>
      <c r="II89">
        <v>0</v>
      </c>
      <c r="IJ89" t="s">
        <v>433</v>
      </c>
      <c r="IK89" t="s">
        <v>434</v>
      </c>
      <c r="IL89" t="s">
        <v>435</v>
      </c>
      <c r="IM89" t="s">
        <v>435</v>
      </c>
      <c r="IN89" t="s">
        <v>435</v>
      </c>
      <c r="IO89" t="s">
        <v>435</v>
      </c>
      <c r="IP89">
        <v>0</v>
      </c>
      <c r="IQ89">
        <v>100</v>
      </c>
      <c r="IR89">
        <v>100</v>
      </c>
      <c r="IS89">
        <v>-37.34</v>
      </c>
      <c r="IT89">
        <v>-3.9737</v>
      </c>
      <c r="IU89">
        <v>-16.20539750299507</v>
      </c>
      <c r="IV89">
        <v>-0.02477319321892663</v>
      </c>
      <c r="IW89">
        <v>7.220195862635366E-06</v>
      </c>
      <c r="IX89">
        <v>-1.200035831751892E-09</v>
      </c>
      <c r="IY89">
        <v>-1.687842308663072</v>
      </c>
      <c r="IZ89">
        <v>-0.1467083373758089</v>
      </c>
      <c r="JA89">
        <v>0.003522864546959643</v>
      </c>
      <c r="JB89">
        <v>-3.696506598922489E-05</v>
      </c>
      <c r="JC89">
        <v>4</v>
      </c>
      <c r="JD89">
        <v>1987</v>
      </c>
      <c r="JE89">
        <v>1</v>
      </c>
      <c r="JF89">
        <v>38</v>
      </c>
      <c r="JG89">
        <v>34.7</v>
      </c>
      <c r="JH89">
        <v>34.7</v>
      </c>
      <c r="JI89">
        <v>2.72705</v>
      </c>
      <c r="JJ89">
        <v>2.65625</v>
      </c>
      <c r="JK89">
        <v>1.49658</v>
      </c>
      <c r="JL89">
        <v>2.39258</v>
      </c>
      <c r="JM89">
        <v>1.54907</v>
      </c>
      <c r="JN89">
        <v>2.47681</v>
      </c>
      <c r="JO89">
        <v>41.6912</v>
      </c>
      <c r="JP89">
        <v>15.568</v>
      </c>
      <c r="JQ89">
        <v>18</v>
      </c>
      <c r="JR89">
        <v>505.901</v>
      </c>
      <c r="JS89">
        <v>401.151</v>
      </c>
      <c r="JT89">
        <v>25.2736</v>
      </c>
      <c r="JU89">
        <v>43.7141</v>
      </c>
      <c r="JV89">
        <v>29.9998</v>
      </c>
      <c r="JW89">
        <v>43.3498</v>
      </c>
      <c r="JX89">
        <v>43.156</v>
      </c>
      <c r="JY89">
        <v>54.7181</v>
      </c>
      <c r="JZ89">
        <v>0</v>
      </c>
      <c r="KA89">
        <v>45.3297</v>
      </c>
      <c r="KB89">
        <v>20.4547</v>
      </c>
      <c r="KC89">
        <v>1189.19</v>
      </c>
      <c r="KD89">
        <v>28.777</v>
      </c>
      <c r="KE89">
        <v>98.5331</v>
      </c>
      <c r="KF89">
        <v>92.0266</v>
      </c>
    </row>
    <row r="90" spans="1:292">
      <c r="A90">
        <v>72</v>
      </c>
      <c r="B90">
        <v>1694358955.5</v>
      </c>
      <c r="C90">
        <v>446.5</v>
      </c>
      <c r="D90" t="s">
        <v>578</v>
      </c>
      <c r="E90" t="s">
        <v>579</v>
      </c>
      <c r="F90">
        <v>5</v>
      </c>
      <c r="G90" t="s">
        <v>428</v>
      </c>
      <c r="H90">
        <v>1694358947.714286</v>
      </c>
      <c r="I90">
        <f>(J90)/1000</f>
        <v>0</v>
      </c>
      <c r="J90">
        <f>IF(DO90, AM90, AG90)</f>
        <v>0</v>
      </c>
      <c r="K90">
        <f>IF(DO90, AH90, AF90)</f>
        <v>0</v>
      </c>
      <c r="L90">
        <f>DQ90 - IF(AT90&gt;1, K90*DK90*100.0/(AV90*EE90), 0)</f>
        <v>0</v>
      </c>
      <c r="M90">
        <f>((S90-I90/2)*L90-K90)/(S90+I90/2)</f>
        <v>0</v>
      </c>
      <c r="N90">
        <f>M90*(DX90+DY90)/1000.0</f>
        <v>0</v>
      </c>
      <c r="O90">
        <f>(DQ90 - IF(AT90&gt;1, K90*DK90*100.0/(AV90*EE90), 0))*(DX90+DY90)/1000.0</f>
        <v>0</v>
      </c>
      <c r="P90">
        <f>2.0/((1/R90-1/Q90)+SIGN(R90)*SQRT((1/R90-1/Q90)*(1/R90-1/Q90) + 4*DL90/((DL90+1)*(DL90+1))*(2*1/R90*1/Q90-1/Q90*1/Q90)))</f>
        <v>0</v>
      </c>
      <c r="Q90">
        <f>IF(LEFT(DM90,1)&lt;&gt;"0",IF(LEFT(DM90,1)="1",3.0,DN90),$D$5+$E$5*(EE90*DX90/($K$5*1000))+$F$5*(EE90*DX90/($K$5*1000))*MAX(MIN(DK90,$J$5),$I$5)*MAX(MIN(DK90,$J$5),$I$5)+$G$5*MAX(MIN(DK90,$J$5),$I$5)*(EE90*DX90/($K$5*1000))+$H$5*(EE90*DX90/($K$5*1000))*(EE90*DX90/($K$5*1000)))</f>
        <v>0</v>
      </c>
      <c r="R90">
        <f>I90*(1000-(1000*0.61365*exp(17.502*V90/(240.97+V90))/(DX90+DY90)+DS90)/2)/(1000*0.61365*exp(17.502*V90/(240.97+V90))/(DX90+DY90)-DS90)</f>
        <v>0</v>
      </c>
      <c r="S90">
        <f>1/((DL90+1)/(P90/1.6)+1/(Q90/1.37)) + DL90/((DL90+1)/(P90/1.6) + DL90/(Q90/1.37))</f>
        <v>0</v>
      </c>
      <c r="T90">
        <f>(DG90*DJ90)</f>
        <v>0</v>
      </c>
      <c r="U90">
        <f>(DZ90+(T90+2*0.95*5.67E-8*(((DZ90+$B$9)+273)^4-(DZ90+273)^4)-44100*I90)/(1.84*29.3*Q90+8*0.95*5.67E-8*(DZ90+273)^3))</f>
        <v>0</v>
      </c>
      <c r="V90">
        <f>($C$9*EA90+$D$9*EB90+$E$9*U90)</f>
        <v>0</v>
      </c>
      <c r="W90">
        <f>0.61365*exp(17.502*V90/(240.97+V90))</f>
        <v>0</v>
      </c>
      <c r="X90">
        <f>(Y90/Z90*100)</f>
        <v>0</v>
      </c>
      <c r="Y90">
        <f>DS90*(DX90+DY90)/1000</f>
        <v>0</v>
      </c>
      <c r="Z90">
        <f>0.61365*exp(17.502*DZ90/(240.97+DZ90))</f>
        <v>0</v>
      </c>
      <c r="AA90">
        <f>(W90-DS90*(DX90+DY90)/1000)</f>
        <v>0</v>
      </c>
      <c r="AB90">
        <f>(-I90*44100)</f>
        <v>0</v>
      </c>
      <c r="AC90">
        <f>2*29.3*Q90*0.92*(DZ90-V90)</f>
        <v>0</v>
      </c>
      <c r="AD90">
        <f>2*0.95*5.67E-8*(((DZ90+$B$9)+273)^4-(V90+273)^4)</f>
        <v>0</v>
      </c>
      <c r="AE90">
        <f>T90+AD90+AB90+AC90</f>
        <v>0</v>
      </c>
      <c r="AF90">
        <f>DW90*AT90*(DR90-DQ90*(1000-AT90*DT90)/(1000-AT90*DS90))/(100*DK90)</f>
        <v>0</v>
      </c>
      <c r="AG90">
        <f>1000*DW90*AT90*(DS90-DT90)/(100*DK90*(1000-AT90*DS90))</f>
        <v>0</v>
      </c>
      <c r="AH90">
        <f>(AI90 - AJ90 - DX90*1E3/(8.314*(DZ90+273.15)) * AL90/DW90 * AK90) * DW90/(100*DK90) * (1000 - DT90)/1000</f>
        <v>0</v>
      </c>
      <c r="AI90">
        <v>1208.351491408104</v>
      </c>
      <c r="AJ90">
        <v>1189.254303030302</v>
      </c>
      <c r="AK90">
        <v>3.434346898697088</v>
      </c>
      <c r="AL90">
        <v>65.94015128555453</v>
      </c>
      <c r="AM90">
        <f>(AO90 - AN90 + DX90*1E3/(8.314*(DZ90+273.15)) * AQ90/DW90 * AP90) * DW90/(100*DK90) * 1000/(1000 - AO90)</f>
        <v>0</v>
      </c>
      <c r="AN90">
        <v>27.24085382631886</v>
      </c>
      <c r="AO90">
        <v>27.68279878787877</v>
      </c>
      <c r="AP90">
        <v>0.005076605145518146</v>
      </c>
      <c r="AQ90">
        <v>102.8695289206826</v>
      </c>
      <c r="AR90">
        <v>0</v>
      </c>
      <c r="AS90">
        <v>0</v>
      </c>
      <c r="AT90">
        <f>IF(AR90*$H$15&gt;=AV90,1.0,(AV90/(AV90-AR90*$H$15)))</f>
        <v>0</v>
      </c>
      <c r="AU90">
        <f>(AT90-1)*100</f>
        <v>0</v>
      </c>
      <c r="AV90">
        <f>MAX(0,($B$15+$C$15*EE90)/(1+$D$15*EE90)*DX90/(DZ90+273)*$E$15)</f>
        <v>0</v>
      </c>
      <c r="AW90" t="s">
        <v>429</v>
      </c>
      <c r="AX90" t="s">
        <v>429</v>
      </c>
      <c r="AY90">
        <v>0</v>
      </c>
      <c r="AZ90">
        <v>0</v>
      </c>
      <c r="BA90">
        <f>1-AY90/AZ90</f>
        <v>0</v>
      </c>
      <c r="BB90">
        <v>0</v>
      </c>
      <c r="BC90" t="s">
        <v>429</v>
      </c>
      <c r="BD90" t="s">
        <v>429</v>
      </c>
      <c r="BE90">
        <v>0</v>
      </c>
      <c r="BF90">
        <v>0</v>
      </c>
      <c r="BG90">
        <f>1-BE90/BF90</f>
        <v>0</v>
      </c>
      <c r="BH90">
        <v>0.5</v>
      </c>
      <c r="BI90">
        <f>DH90</f>
        <v>0</v>
      </c>
      <c r="BJ90">
        <f>K90</f>
        <v>0</v>
      </c>
      <c r="BK90">
        <f>BG90*BH90*BI90</f>
        <v>0</v>
      </c>
      <c r="BL90">
        <f>(BJ90-BB90)/BI90</f>
        <v>0</v>
      </c>
      <c r="BM90">
        <f>(AZ90-BF90)/BF90</f>
        <v>0</v>
      </c>
      <c r="BN90">
        <f>AY90/(BA90+AY90/BF90)</f>
        <v>0</v>
      </c>
      <c r="BO90" t="s">
        <v>429</v>
      </c>
      <c r="BP90">
        <v>0</v>
      </c>
      <c r="BQ90">
        <f>IF(BP90&lt;&gt;0, BP90, BN90)</f>
        <v>0</v>
      </c>
      <c r="BR90">
        <f>1-BQ90/BF90</f>
        <v>0</v>
      </c>
      <c r="BS90">
        <f>(BF90-BE90)/(BF90-BQ90)</f>
        <v>0</v>
      </c>
      <c r="BT90">
        <f>(AZ90-BF90)/(AZ90-BQ90)</f>
        <v>0</v>
      </c>
      <c r="BU90">
        <f>(BF90-BE90)/(BF90-AY90)</f>
        <v>0</v>
      </c>
      <c r="BV90">
        <f>(AZ90-BF90)/(AZ90-AY90)</f>
        <v>0</v>
      </c>
      <c r="BW90">
        <f>(BS90*BQ90/BE90)</f>
        <v>0</v>
      </c>
      <c r="BX90">
        <f>(1-BW90)</f>
        <v>0</v>
      </c>
      <c r="DG90">
        <f>$B$13*EF90+$C$13*EG90+$F$13*ER90*(1-EU90)</f>
        <v>0</v>
      </c>
      <c r="DH90">
        <f>DG90*DI90</f>
        <v>0</v>
      </c>
      <c r="DI90">
        <f>($B$13*$D$11+$C$13*$D$11+$F$13*((FE90+EW90)/MAX(FE90+EW90+FF90, 0.1)*$I$11+FF90/MAX(FE90+EW90+FF90, 0.1)*$J$11))/($B$13+$C$13+$F$13)</f>
        <v>0</v>
      </c>
      <c r="DJ90">
        <f>($B$13*$K$11+$C$13*$K$11+$F$13*((FE90+EW90)/MAX(FE90+EW90+FF90, 0.1)*$P$11+FF90/MAX(FE90+EW90+FF90, 0.1)*$Q$11))/($B$13+$C$13+$F$13)</f>
        <v>0</v>
      </c>
      <c r="DK90">
        <v>1.1</v>
      </c>
      <c r="DL90">
        <v>0.5</v>
      </c>
      <c r="DM90" t="s">
        <v>430</v>
      </c>
      <c r="DN90">
        <v>2</v>
      </c>
      <c r="DO90" t="b">
        <v>1</v>
      </c>
      <c r="DP90">
        <v>1694358947.714286</v>
      </c>
      <c r="DQ90">
        <v>1131.9575</v>
      </c>
      <c r="DR90">
        <v>1158.747142857143</v>
      </c>
      <c r="DS90">
        <v>27.66981785714286</v>
      </c>
      <c r="DT90">
        <v>27.20522857142857</v>
      </c>
      <c r="DU90">
        <v>1169.174285714286</v>
      </c>
      <c r="DV90">
        <v>31.6438</v>
      </c>
      <c r="DW90">
        <v>500.0244642857143</v>
      </c>
      <c r="DX90">
        <v>84.56746428571429</v>
      </c>
      <c r="DY90">
        <v>0.1000450107142857</v>
      </c>
      <c r="DZ90">
        <v>31.70741071428571</v>
      </c>
      <c r="EA90">
        <v>33.01966428571428</v>
      </c>
      <c r="EB90">
        <v>999.9000000000002</v>
      </c>
      <c r="EC90">
        <v>0</v>
      </c>
      <c r="ED90">
        <v>0</v>
      </c>
      <c r="EE90">
        <v>10010.24035714286</v>
      </c>
      <c r="EF90">
        <v>0</v>
      </c>
      <c r="EG90">
        <v>1074.618214285714</v>
      </c>
      <c r="EH90">
        <v>-26.78917857142858</v>
      </c>
      <c r="EI90">
        <v>1164.169285714286</v>
      </c>
      <c r="EJ90">
        <v>1191.152857142857</v>
      </c>
      <c r="EK90">
        <v>0.4646016071428572</v>
      </c>
      <c r="EL90">
        <v>1158.747142857143</v>
      </c>
      <c r="EM90">
        <v>27.20522857142857</v>
      </c>
      <c r="EN90">
        <v>2.339967142857143</v>
      </c>
      <c r="EO90">
        <v>2.300677142857143</v>
      </c>
      <c r="EP90">
        <v>19.95419642857144</v>
      </c>
      <c r="EQ90">
        <v>19.68113571428572</v>
      </c>
      <c r="ER90">
        <v>2000.0125</v>
      </c>
      <c r="ES90">
        <v>0.9800000000000002</v>
      </c>
      <c r="ET90">
        <v>0.02000019285714285</v>
      </c>
      <c r="EU90">
        <v>0</v>
      </c>
      <c r="EV90">
        <v>37.03499999999999</v>
      </c>
      <c r="EW90">
        <v>5.00078</v>
      </c>
      <c r="EX90">
        <v>2779.05</v>
      </c>
      <c r="EY90">
        <v>16379.75</v>
      </c>
      <c r="EZ90">
        <v>50.81464285714286</v>
      </c>
      <c r="FA90">
        <v>51.781</v>
      </c>
      <c r="FB90">
        <v>51.29007142857143</v>
      </c>
      <c r="FC90">
        <v>51.01749999999998</v>
      </c>
      <c r="FD90">
        <v>51.13357142857142</v>
      </c>
      <c r="FE90">
        <v>1955.11</v>
      </c>
      <c r="FF90">
        <v>39.90000000000001</v>
      </c>
      <c r="FG90">
        <v>0</v>
      </c>
      <c r="FH90">
        <v>1694358955.4</v>
      </c>
      <c r="FI90">
        <v>0</v>
      </c>
      <c r="FJ90">
        <v>37.052604</v>
      </c>
      <c r="FK90">
        <v>-0.09699999242803525</v>
      </c>
      <c r="FL90">
        <v>492.9523069133825</v>
      </c>
      <c r="FM90">
        <v>2782.7108</v>
      </c>
      <c r="FN90">
        <v>15</v>
      </c>
      <c r="FO90">
        <v>1694356869.6</v>
      </c>
      <c r="FP90" t="s">
        <v>431</v>
      </c>
      <c r="FQ90">
        <v>1694356869.6</v>
      </c>
      <c r="FR90">
        <v>1694356865.6</v>
      </c>
      <c r="FS90">
        <v>1</v>
      </c>
      <c r="FT90">
        <v>-0.3</v>
      </c>
      <c r="FU90">
        <v>-0.068</v>
      </c>
      <c r="FV90">
        <v>-25.922</v>
      </c>
      <c r="FW90">
        <v>-3.813</v>
      </c>
      <c r="FX90">
        <v>420</v>
      </c>
      <c r="FY90">
        <v>23</v>
      </c>
      <c r="FZ90">
        <v>0.43</v>
      </c>
      <c r="GA90">
        <v>0.2</v>
      </c>
      <c r="GB90">
        <v>-26.7805075</v>
      </c>
      <c r="GC90">
        <v>-0.3828236397746997</v>
      </c>
      <c r="GD90">
        <v>0.1115276745644327</v>
      </c>
      <c r="GE90">
        <v>0</v>
      </c>
      <c r="GF90">
        <v>0.464006575</v>
      </c>
      <c r="GG90">
        <v>-0.09800666791744746</v>
      </c>
      <c r="GH90">
        <v>0.02035177575653719</v>
      </c>
      <c r="GI90">
        <v>1</v>
      </c>
      <c r="GJ90">
        <v>1</v>
      </c>
      <c r="GK90">
        <v>2</v>
      </c>
      <c r="GL90" t="s">
        <v>432</v>
      </c>
      <c r="GM90">
        <v>3.10643</v>
      </c>
      <c r="GN90">
        <v>2.7583</v>
      </c>
      <c r="GO90">
        <v>0.16405</v>
      </c>
      <c r="GP90">
        <v>0.163156</v>
      </c>
      <c r="GQ90">
        <v>0.119678</v>
      </c>
      <c r="GR90">
        <v>0.108302</v>
      </c>
      <c r="GS90">
        <v>21052.3</v>
      </c>
      <c r="GT90">
        <v>19845.6</v>
      </c>
      <c r="GU90">
        <v>25770.2</v>
      </c>
      <c r="GV90">
        <v>24090.6</v>
      </c>
      <c r="GW90">
        <v>36492.2</v>
      </c>
      <c r="GX90">
        <v>31495.2</v>
      </c>
      <c r="GY90">
        <v>45104</v>
      </c>
      <c r="GZ90">
        <v>38188.9</v>
      </c>
      <c r="HA90">
        <v>1.74915</v>
      </c>
      <c r="HB90">
        <v>1.57265</v>
      </c>
      <c r="HC90">
        <v>-0.0978261</v>
      </c>
      <c r="HD90">
        <v>0</v>
      </c>
      <c r="HE90">
        <v>34.5743</v>
      </c>
      <c r="HF90">
        <v>999.9</v>
      </c>
      <c r="HG90">
        <v>41.4</v>
      </c>
      <c r="HH90">
        <v>38.6</v>
      </c>
      <c r="HI90">
        <v>33.6669</v>
      </c>
      <c r="HJ90">
        <v>61.4467</v>
      </c>
      <c r="HK90">
        <v>24.5713</v>
      </c>
      <c r="HL90">
        <v>1</v>
      </c>
      <c r="HM90">
        <v>1.47126</v>
      </c>
      <c r="HN90">
        <v>9.28105</v>
      </c>
      <c r="HO90">
        <v>20.0581</v>
      </c>
      <c r="HP90">
        <v>5.20651</v>
      </c>
      <c r="HQ90">
        <v>11.992</v>
      </c>
      <c r="HR90">
        <v>4.96065</v>
      </c>
      <c r="HS90">
        <v>3.27428</v>
      </c>
      <c r="HT90">
        <v>9999</v>
      </c>
      <c r="HU90">
        <v>9999</v>
      </c>
      <c r="HV90">
        <v>9999</v>
      </c>
      <c r="HW90">
        <v>154.9</v>
      </c>
      <c r="HX90">
        <v>1.86386</v>
      </c>
      <c r="HY90">
        <v>1.86005</v>
      </c>
      <c r="HZ90">
        <v>1.85837</v>
      </c>
      <c r="IA90">
        <v>1.85974</v>
      </c>
      <c r="IB90">
        <v>1.85974</v>
      </c>
      <c r="IC90">
        <v>1.85831</v>
      </c>
      <c r="ID90">
        <v>1.85743</v>
      </c>
      <c r="IE90">
        <v>1.85226</v>
      </c>
      <c r="IF90">
        <v>0</v>
      </c>
      <c r="IG90">
        <v>0</v>
      </c>
      <c r="IH90">
        <v>0</v>
      </c>
      <c r="II90">
        <v>0</v>
      </c>
      <c r="IJ90" t="s">
        <v>433</v>
      </c>
      <c r="IK90" t="s">
        <v>434</v>
      </c>
      <c r="IL90" t="s">
        <v>435</v>
      </c>
      <c r="IM90" t="s">
        <v>435</v>
      </c>
      <c r="IN90" t="s">
        <v>435</v>
      </c>
      <c r="IO90" t="s">
        <v>435</v>
      </c>
      <c r="IP90">
        <v>0</v>
      </c>
      <c r="IQ90">
        <v>100</v>
      </c>
      <c r="IR90">
        <v>100</v>
      </c>
      <c r="IS90">
        <v>-37.55</v>
      </c>
      <c r="IT90">
        <v>-3.9744</v>
      </c>
      <c r="IU90">
        <v>-16.20539750299507</v>
      </c>
      <c r="IV90">
        <v>-0.02477319321892663</v>
      </c>
      <c r="IW90">
        <v>7.220195862635366E-06</v>
      </c>
      <c r="IX90">
        <v>-1.200035831751892E-09</v>
      </c>
      <c r="IY90">
        <v>-1.687842308663072</v>
      </c>
      <c r="IZ90">
        <v>-0.1467083373758089</v>
      </c>
      <c r="JA90">
        <v>0.003522864546959643</v>
      </c>
      <c r="JB90">
        <v>-3.696506598922489E-05</v>
      </c>
      <c r="JC90">
        <v>4</v>
      </c>
      <c r="JD90">
        <v>1987</v>
      </c>
      <c r="JE90">
        <v>1</v>
      </c>
      <c r="JF90">
        <v>38</v>
      </c>
      <c r="JG90">
        <v>34.8</v>
      </c>
      <c r="JH90">
        <v>34.8</v>
      </c>
      <c r="JI90">
        <v>2.75513</v>
      </c>
      <c r="JJ90">
        <v>2.65747</v>
      </c>
      <c r="JK90">
        <v>1.49658</v>
      </c>
      <c r="JL90">
        <v>2.39258</v>
      </c>
      <c r="JM90">
        <v>1.54907</v>
      </c>
      <c r="JN90">
        <v>2.47192</v>
      </c>
      <c r="JO90">
        <v>41.6912</v>
      </c>
      <c r="JP90">
        <v>15.5768</v>
      </c>
      <c r="JQ90">
        <v>18</v>
      </c>
      <c r="JR90">
        <v>505.67</v>
      </c>
      <c r="JS90">
        <v>401.182</v>
      </c>
      <c r="JT90">
        <v>25.2587</v>
      </c>
      <c r="JU90">
        <v>43.7107</v>
      </c>
      <c r="JV90">
        <v>29.9998</v>
      </c>
      <c r="JW90">
        <v>43.3498</v>
      </c>
      <c r="JX90">
        <v>43.156</v>
      </c>
      <c r="JY90">
        <v>55.2854</v>
      </c>
      <c r="JZ90">
        <v>0</v>
      </c>
      <c r="KA90">
        <v>45.7005</v>
      </c>
      <c r="KB90">
        <v>20.4547</v>
      </c>
      <c r="KC90">
        <v>1202.55</v>
      </c>
      <c r="KD90">
        <v>28.802</v>
      </c>
      <c r="KE90">
        <v>98.5338</v>
      </c>
      <c r="KF90">
        <v>92.0274</v>
      </c>
    </row>
    <row r="91" spans="1:292">
      <c r="A91">
        <v>73</v>
      </c>
      <c r="B91">
        <v>1694358960.5</v>
      </c>
      <c r="C91">
        <v>451.5</v>
      </c>
      <c r="D91" t="s">
        <v>580</v>
      </c>
      <c r="E91" t="s">
        <v>581</v>
      </c>
      <c r="F91">
        <v>5</v>
      </c>
      <c r="G91" t="s">
        <v>428</v>
      </c>
      <c r="H91">
        <v>1694358953</v>
      </c>
      <c r="I91">
        <f>(J91)/1000</f>
        <v>0</v>
      </c>
      <c r="J91">
        <f>IF(DO91, AM91, AG91)</f>
        <v>0</v>
      </c>
      <c r="K91">
        <f>IF(DO91, AH91, AF91)</f>
        <v>0</v>
      </c>
      <c r="L91">
        <f>DQ91 - IF(AT91&gt;1, K91*DK91*100.0/(AV91*EE91), 0)</f>
        <v>0</v>
      </c>
      <c r="M91">
        <f>((S91-I91/2)*L91-K91)/(S91+I91/2)</f>
        <v>0</v>
      </c>
      <c r="N91">
        <f>M91*(DX91+DY91)/1000.0</f>
        <v>0</v>
      </c>
      <c r="O91">
        <f>(DQ91 - IF(AT91&gt;1, K91*DK91*100.0/(AV91*EE91), 0))*(DX91+DY91)/1000.0</f>
        <v>0</v>
      </c>
      <c r="P91">
        <f>2.0/((1/R91-1/Q91)+SIGN(R91)*SQRT((1/R91-1/Q91)*(1/R91-1/Q91) + 4*DL91/((DL91+1)*(DL91+1))*(2*1/R91*1/Q91-1/Q91*1/Q91)))</f>
        <v>0</v>
      </c>
      <c r="Q91">
        <f>IF(LEFT(DM91,1)&lt;&gt;"0",IF(LEFT(DM91,1)="1",3.0,DN91),$D$5+$E$5*(EE91*DX91/($K$5*1000))+$F$5*(EE91*DX91/($K$5*1000))*MAX(MIN(DK91,$J$5),$I$5)*MAX(MIN(DK91,$J$5),$I$5)+$G$5*MAX(MIN(DK91,$J$5),$I$5)*(EE91*DX91/($K$5*1000))+$H$5*(EE91*DX91/($K$5*1000))*(EE91*DX91/($K$5*1000)))</f>
        <v>0</v>
      </c>
      <c r="R91">
        <f>I91*(1000-(1000*0.61365*exp(17.502*V91/(240.97+V91))/(DX91+DY91)+DS91)/2)/(1000*0.61365*exp(17.502*V91/(240.97+V91))/(DX91+DY91)-DS91)</f>
        <v>0</v>
      </c>
      <c r="S91">
        <f>1/((DL91+1)/(P91/1.6)+1/(Q91/1.37)) + DL91/((DL91+1)/(P91/1.6) + DL91/(Q91/1.37))</f>
        <v>0</v>
      </c>
      <c r="T91">
        <f>(DG91*DJ91)</f>
        <v>0</v>
      </c>
      <c r="U91">
        <f>(DZ91+(T91+2*0.95*5.67E-8*(((DZ91+$B$9)+273)^4-(DZ91+273)^4)-44100*I91)/(1.84*29.3*Q91+8*0.95*5.67E-8*(DZ91+273)^3))</f>
        <v>0</v>
      </c>
      <c r="V91">
        <f>($C$9*EA91+$D$9*EB91+$E$9*U91)</f>
        <v>0</v>
      </c>
      <c r="W91">
        <f>0.61365*exp(17.502*V91/(240.97+V91))</f>
        <v>0</v>
      </c>
      <c r="X91">
        <f>(Y91/Z91*100)</f>
        <v>0</v>
      </c>
      <c r="Y91">
        <f>DS91*(DX91+DY91)/1000</f>
        <v>0</v>
      </c>
      <c r="Z91">
        <f>0.61365*exp(17.502*DZ91/(240.97+DZ91))</f>
        <v>0</v>
      </c>
      <c r="AA91">
        <f>(W91-DS91*(DX91+DY91)/1000)</f>
        <v>0</v>
      </c>
      <c r="AB91">
        <f>(-I91*44100)</f>
        <v>0</v>
      </c>
      <c r="AC91">
        <f>2*29.3*Q91*0.92*(DZ91-V91)</f>
        <v>0</v>
      </c>
      <c r="AD91">
        <f>2*0.95*5.67E-8*(((DZ91+$B$9)+273)^4-(V91+273)^4)</f>
        <v>0</v>
      </c>
      <c r="AE91">
        <f>T91+AD91+AB91+AC91</f>
        <v>0</v>
      </c>
      <c r="AF91">
        <f>DW91*AT91*(DR91-DQ91*(1000-AT91*DT91)/(1000-AT91*DS91))/(100*DK91)</f>
        <v>0</v>
      </c>
      <c r="AG91">
        <f>1000*DW91*AT91*(DS91-DT91)/(100*DK91*(1000-AT91*DS91))</f>
        <v>0</v>
      </c>
      <c r="AH91">
        <f>(AI91 - AJ91 - DX91*1E3/(8.314*(DZ91+273.15)) * AL91/DW91 * AK91) * DW91/(100*DK91) * (1000 - DT91)/1000</f>
        <v>0</v>
      </c>
      <c r="AI91">
        <v>1225.533441916923</v>
      </c>
      <c r="AJ91">
        <v>1206.395212121212</v>
      </c>
      <c r="AK91">
        <v>3.430671377428804</v>
      </c>
      <c r="AL91">
        <v>65.94015128555453</v>
      </c>
      <c r="AM91">
        <f>(AO91 - AN91 + DX91*1E3/(8.314*(DZ91+273.15)) * AQ91/DW91 * AP91) * DW91/(100*DK91) * 1000/(1000 - AO91)</f>
        <v>0</v>
      </c>
      <c r="AN91">
        <v>27.23155689945646</v>
      </c>
      <c r="AO91">
        <v>27.68872363636362</v>
      </c>
      <c r="AP91">
        <v>0.0004778192401400903</v>
      </c>
      <c r="AQ91">
        <v>102.8695289206826</v>
      </c>
      <c r="AR91">
        <v>0</v>
      </c>
      <c r="AS91">
        <v>0</v>
      </c>
      <c r="AT91">
        <f>IF(AR91*$H$15&gt;=AV91,1.0,(AV91/(AV91-AR91*$H$15)))</f>
        <v>0</v>
      </c>
      <c r="AU91">
        <f>(AT91-1)*100</f>
        <v>0</v>
      </c>
      <c r="AV91">
        <f>MAX(0,($B$15+$C$15*EE91)/(1+$D$15*EE91)*DX91/(DZ91+273)*$E$15)</f>
        <v>0</v>
      </c>
      <c r="AW91" t="s">
        <v>429</v>
      </c>
      <c r="AX91" t="s">
        <v>429</v>
      </c>
      <c r="AY91">
        <v>0</v>
      </c>
      <c r="AZ91">
        <v>0</v>
      </c>
      <c r="BA91">
        <f>1-AY91/AZ91</f>
        <v>0</v>
      </c>
      <c r="BB91">
        <v>0</v>
      </c>
      <c r="BC91" t="s">
        <v>429</v>
      </c>
      <c r="BD91" t="s">
        <v>429</v>
      </c>
      <c r="BE91">
        <v>0</v>
      </c>
      <c r="BF91">
        <v>0</v>
      </c>
      <c r="BG91">
        <f>1-BE91/BF91</f>
        <v>0</v>
      </c>
      <c r="BH91">
        <v>0.5</v>
      </c>
      <c r="BI91">
        <f>DH91</f>
        <v>0</v>
      </c>
      <c r="BJ91">
        <f>K91</f>
        <v>0</v>
      </c>
      <c r="BK91">
        <f>BG91*BH91*BI91</f>
        <v>0</v>
      </c>
      <c r="BL91">
        <f>(BJ91-BB91)/BI91</f>
        <v>0</v>
      </c>
      <c r="BM91">
        <f>(AZ91-BF91)/BF91</f>
        <v>0</v>
      </c>
      <c r="BN91">
        <f>AY91/(BA91+AY91/BF91)</f>
        <v>0</v>
      </c>
      <c r="BO91" t="s">
        <v>429</v>
      </c>
      <c r="BP91">
        <v>0</v>
      </c>
      <c r="BQ91">
        <f>IF(BP91&lt;&gt;0, BP91, BN91)</f>
        <v>0</v>
      </c>
      <c r="BR91">
        <f>1-BQ91/BF91</f>
        <v>0</v>
      </c>
      <c r="BS91">
        <f>(BF91-BE91)/(BF91-BQ91)</f>
        <v>0</v>
      </c>
      <c r="BT91">
        <f>(AZ91-BF91)/(AZ91-BQ91)</f>
        <v>0</v>
      </c>
      <c r="BU91">
        <f>(BF91-BE91)/(BF91-AY91)</f>
        <v>0</v>
      </c>
      <c r="BV91">
        <f>(AZ91-BF91)/(AZ91-AY91)</f>
        <v>0</v>
      </c>
      <c r="BW91">
        <f>(BS91*BQ91/BE91)</f>
        <v>0</v>
      </c>
      <c r="BX91">
        <f>(1-BW91)</f>
        <v>0</v>
      </c>
      <c r="DG91">
        <f>$B$13*EF91+$C$13*EG91+$F$13*ER91*(1-EU91)</f>
        <v>0</v>
      </c>
      <c r="DH91">
        <f>DG91*DI91</f>
        <v>0</v>
      </c>
      <c r="DI91">
        <f>($B$13*$D$11+$C$13*$D$11+$F$13*((FE91+EW91)/MAX(FE91+EW91+FF91, 0.1)*$I$11+FF91/MAX(FE91+EW91+FF91, 0.1)*$J$11))/($B$13+$C$13+$F$13)</f>
        <v>0</v>
      </c>
      <c r="DJ91">
        <f>($B$13*$K$11+$C$13*$K$11+$F$13*((FE91+EW91)/MAX(FE91+EW91+FF91, 0.1)*$P$11+FF91/MAX(FE91+EW91+FF91, 0.1)*$Q$11))/($B$13+$C$13+$F$13)</f>
        <v>0</v>
      </c>
      <c r="DK91">
        <v>1.1</v>
      </c>
      <c r="DL91">
        <v>0.5</v>
      </c>
      <c r="DM91" t="s">
        <v>430</v>
      </c>
      <c r="DN91">
        <v>2</v>
      </c>
      <c r="DO91" t="b">
        <v>1</v>
      </c>
      <c r="DP91">
        <v>1694358953</v>
      </c>
      <c r="DQ91">
        <v>1149.616666666667</v>
      </c>
      <c r="DR91">
        <v>1176.458518518519</v>
      </c>
      <c r="DS91">
        <v>27.67541481481482</v>
      </c>
      <c r="DT91">
        <v>27.22287037037037</v>
      </c>
      <c r="DU91">
        <v>1187.061481481481</v>
      </c>
      <c r="DV91">
        <v>31.6495962962963</v>
      </c>
      <c r="DW91">
        <v>500.0144814814816</v>
      </c>
      <c r="DX91">
        <v>84.56703703703704</v>
      </c>
      <c r="DY91">
        <v>0.09999055925925929</v>
      </c>
      <c r="DZ91">
        <v>31.68862222222222</v>
      </c>
      <c r="EA91">
        <v>33.00667037037037</v>
      </c>
      <c r="EB91">
        <v>999.9000000000001</v>
      </c>
      <c r="EC91">
        <v>0</v>
      </c>
      <c r="ED91">
        <v>0</v>
      </c>
      <c r="EE91">
        <v>10006.04185185185</v>
      </c>
      <c r="EF91">
        <v>0</v>
      </c>
      <c r="EG91">
        <v>1103.558888888889</v>
      </c>
      <c r="EH91">
        <v>-26.84142592592592</v>
      </c>
      <c r="EI91">
        <v>1182.336666666667</v>
      </c>
      <c r="EJ91">
        <v>1209.380740740741</v>
      </c>
      <c r="EK91">
        <v>0.4525583703703704</v>
      </c>
      <c r="EL91">
        <v>1176.458518518519</v>
      </c>
      <c r="EM91">
        <v>27.22287037037037</v>
      </c>
      <c r="EN91">
        <v>2.340428888888889</v>
      </c>
      <c r="EO91">
        <v>2.302157037037037</v>
      </c>
      <c r="EP91">
        <v>19.95738148148148</v>
      </c>
      <c r="EQ91">
        <v>19.6915</v>
      </c>
      <c r="ER91">
        <v>2000.018888888889</v>
      </c>
      <c r="ES91">
        <v>0.9800056296296298</v>
      </c>
      <c r="ET91">
        <v>0.01999438888888889</v>
      </c>
      <c r="EU91">
        <v>0</v>
      </c>
      <c r="EV91">
        <v>37.02782592592592</v>
      </c>
      <c r="EW91">
        <v>5.00078</v>
      </c>
      <c r="EX91">
        <v>2830.558518518519</v>
      </c>
      <c r="EY91">
        <v>16379.81851851852</v>
      </c>
      <c r="EZ91">
        <v>50.80544444444445</v>
      </c>
      <c r="FA91">
        <v>51.76607407407408</v>
      </c>
      <c r="FB91">
        <v>51.27766666666666</v>
      </c>
      <c r="FC91">
        <v>51.00885185185184</v>
      </c>
      <c r="FD91">
        <v>51.12240740740741</v>
      </c>
      <c r="FE91">
        <v>1955.127037037037</v>
      </c>
      <c r="FF91">
        <v>39.88592592592594</v>
      </c>
      <c r="FG91">
        <v>0</v>
      </c>
      <c r="FH91">
        <v>1694358960.2</v>
      </c>
      <c r="FI91">
        <v>0</v>
      </c>
      <c r="FJ91">
        <v>37.046752</v>
      </c>
      <c r="FK91">
        <v>-1.033723073622983</v>
      </c>
      <c r="FL91">
        <v>712.8315383947848</v>
      </c>
      <c r="FM91">
        <v>2832.1328</v>
      </c>
      <c r="FN91">
        <v>15</v>
      </c>
      <c r="FO91">
        <v>1694356869.6</v>
      </c>
      <c r="FP91" t="s">
        <v>431</v>
      </c>
      <c r="FQ91">
        <v>1694356869.6</v>
      </c>
      <c r="FR91">
        <v>1694356865.6</v>
      </c>
      <c r="FS91">
        <v>1</v>
      </c>
      <c r="FT91">
        <v>-0.3</v>
      </c>
      <c r="FU91">
        <v>-0.068</v>
      </c>
      <c r="FV91">
        <v>-25.922</v>
      </c>
      <c r="FW91">
        <v>-3.813</v>
      </c>
      <c r="FX91">
        <v>420</v>
      </c>
      <c r="FY91">
        <v>23</v>
      </c>
      <c r="FZ91">
        <v>0.43</v>
      </c>
      <c r="GA91">
        <v>0.2</v>
      </c>
      <c r="GB91">
        <v>-26.791725</v>
      </c>
      <c r="GC91">
        <v>-0.3849433395872269</v>
      </c>
      <c r="GD91">
        <v>0.1098262599517984</v>
      </c>
      <c r="GE91">
        <v>0</v>
      </c>
      <c r="GF91">
        <v>0.462093375</v>
      </c>
      <c r="GG91">
        <v>-0.1545238086303952</v>
      </c>
      <c r="GH91">
        <v>0.02104779349799819</v>
      </c>
      <c r="GI91">
        <v>1</v>
      </c>
      <c r="GJ91">
        <v>1</v>
      </c>
      <c r="GK91">
        <v>2</v>
      </c>
      <c r="GL91" t="s">
        <v>432</v>
      </c>
      <c r="GM91">
        <v>3.10643</v>
      </c>
      <c r="GN91">
        <v>2.75805</v>
      </c>
      <c r="GO91">
        <v>0.1655</v>
      </c>
      <c r="GP91">
        <v>0.164599</v>
      </c>
      <c r="GQ91">
        <v>0.119698</v>
      </c>
      <c r="GR91">
        <v>0.108396</v>
      </c>
      <c r="GS91">
        <v>21015.8</v>
      </c>
      <c r="GT91">
        <v>19811.3</v>
      </c>
      <c r="GU91">
        <v>25770.3</v>
      </c>
      <c r="GV91">
        <v>24090.6</v>
      </c>
      <c r="GW91">
        <v>36491.5</v>
      </c>
      <c r="GX91">
        <v>31492.3</v>
      </c>
      <c r="GY91">
        <v>45104</v>
      </c>
      <c r="GZ91">
        <v>38189.2</v>
      </c>
      <c r="HA91">
        <v>1.74933</v>
      </c>
      <c r="HB91">
        <v>1.57302</v>
      </c>
      <c r="HC91">
        <v>-0.0963658</v>
      </c>
      <c r="HD91">
        <v>0</v>
      </c>
      <c r="HE91">
        <v>34.5507</v>
      </c>
      <c r="HF91">
        <v>999.9</v>
      </c>
      <c r="HG91">
        <v>41.4</v>
      </c>
      <c r="HH91">
        <v>38.6</v>
      </c>
      <c r="HI91">
        <v>33.6676</v>
      </c>
      <c r="HJ91">
        <v>61.6067</v>
      </c>
      <c r="HK91">
        <v>24.6074</v>
      </c>
      <c r="HL91">
        <v>1</v>
      </c>
      <c r="HM91">
        <v>1.47107</v>
      </c>
      <c r="HN91">
        <v>9.28105</v>
      </c>
      <c r="HO91">
        <v>20.0579</v>
      </c>
      <c r="HP91">
        <v>5.20426</v>
      </c>
      <c r="HQ91">
        <v>11.992</v>
      </c>
      <c r="HR91">
        <v>4.95995</v>
      </c>
      <c r="HS91">
        <v>3.27395</v>
      </c>
      <c r="HT91">
        <v>9999</v>
      </c>
      <c r="HU91">
        <v>9999</v>
      </c>
      <c r="HV91">
        <v>9999</v>
      </c>
      <c r="HW91">
        <v>154.9</v>
      </c>
      <c r="HX91">
        <v>1.86386</v>
      </c>
      <c r="HY91">
        <v>1.86005</v>
      </c>
      <c r="HZ91">
        <v>1.85837</v>
      </c>
      <c r="IA91">
        <v>1.85974</v>
      </c>
      <c r="IB91">
        <v>1.85974</v>
      </c>
      <c r="IC91">
        <v>1.8583</v>
      </c>
      <c r="ID91">
        <v>1.85743</v>
      </c>
      <c r="IE91">
        <v>1.85226</v>
      </c>
      <c r="IF91">
        <v>0</v>
      </c>
      <c r="IG91">
        <v>0</v>
      </c>
      <c r="IH91">
        <v>0</v>
      </c>
      <c r="II91">
        <v>0</v>
      </c>
      <c r="IJ91" t="s">
        <v>433</v>
      </c>
      <c r="IK91" t="s">
        <v>434</v>
      </c>
      <c r="IL91" t="s">
        <v>435</v>
      </c>
      <c r="IM91" t="s">
        <v>435</v>
      </c>
      <c r="IN91" t="s">
        <v>435</v>
      </c>
      <c r="IO91" t="s">
        <v>435</v>
      </c>
      <c r="IP91">
        <v>0</v>
      </c>
      <c r="IQ91">
        <v>100</v>
      </c>
      <c r="IR91">
        <v>100</v>
      </c>
      <c r="IS91">
        <v>-37.76</v>
      </c>
      <c r="IT91">
        <v>-3.9747</v>
      </c>
      <c r="IU91">
        <v>-16.20539750299507</v>
      </c>
      <c r="IV91">
        <v>-0.02477319321892663</v>
      </c>
      <c r="IW91">
        <v>7.220195862635366E-06</v>
      </c>
      <c r="IX91">
        <v>-1.200035831751892E-09</v>
      </c>
      <c r="IY91">
        <v>-1.687842308663072</v>
      </c>
      <c r="IZ91">
        <v>-0.1467083373758089</v>
      </c>
      <c r="JA91">
        <v>0.003522864546959643</v>
      </c>
      <c r="JB91">
        <v>-3.696506598922489E-05</v>
      </c>
      <c r="JC91">
        <v>4</v>
      </c>
      <c r="JD91">
        <v>1987</v>
      </c>
      <c r="JE91">
        <v>1</v>
      </c>
      <c r="JF91">
        <v>38</v>
      </c>
      <c r="JG91">
        <v>34.8</v>
      </c>
      <c r="JH91">
        <v>34.9</v>
      </c>
      <c r="JI91">
        <v>2.78687</v>
      </c>
      <c r="JJ91">
        <v>2.65259</v>
      </c>
      <c r="JK91">
        <v>1.49658</v>
      </c>
      <c r="JL91">
        <v>2.39258</v>
      </c>
      <c r="JM91">
        <v>1.54907</v>
      </c>
      <c r="JN91">
        <v>2.4707</v>
      </c>
      <c r="JO91">
        <v>41.6912</v>
      </c>
      <c r="JP91">
        <v>15.568</v>
      </c>
      <c r="JQ91">
        <v>18</v>
      </c>
      <c r="JR91">
        <v>505.772</v>
      </c>
      <c r="JS91">
        <v>401.412</v>
      </c>
      <c r="JT91">
        <v>25.2426</v>
      </c>
      <c r="JU91">
        <v>43.7073</v>
      </c>
      <c r="JV91">
        <v>29.9997</v>
      </c>
      <c r="JW91">
        <v>43.3475</v>
      </c>
      <c r="JX91">
        <v>43.156</v>
      </c>
      <c r="JY91">
        <v>55.9263</v>
      </c>
      <c r="JZ91">
        <v>0</v>
      </c>
      <c r="KA91">
        <v>45.7005</v>
      </c>
      <c r="KB91">
        <v>20.4634</v>
      </c>
      <c r="KC91">
        <v>1222.59</v>
      </c>
      <c r="KD91">
        <v>28.7338</v>
      </c>
      <c r="KE91">
        <v>98.53400000000001</v>
      </c>
      <c r="KF91">
        <v>92.0278</v>
      </c>
    </row>
    <row r="92" spans="1:292">
      <c r="A92">
        <v>74</v>
      </c>
      <c r="B92">
        <v>1694358965.5</v>
      </c>
      <c r="C92">
        <v>456.5</v>
      </c>
      <c r="D92" t="s">
        <v>582</v>
      </c>
      <c r="E92" t="s">
        <v>583</v>
      </c>
      <c r="F92">
        <v>5</v>
      </c>
      <c r="G92" t="s">
        <v>428</v>
      </c>
      <c r="H92">
        <v>1694358957.714286</v>
      </c>
      <c r="I92">
        <f>(J92)/1000</f>
        <v>0</v>
      </c>
      <c r="J92">
        <f>IF(DO92, AM92, AG92)</f>
        <v>0</v>
      </c>
      <c r="K92">
        <f>IF(DO92, AH92, AF92)</f>
        <v>0</v>
      </c>
      <c r="L92">
        <f>DQ92 - IF(AT92&gt;1, K92*DK92*100.0/(AV92*EE92), 0)</f>
        <v>0</v>
      </c>
      <c r="M92">
        <f>((S92-I92/2)*L92-K92)/(S92+I92/2)</f>
        <v>0</v>
      </c>
      <c r="N92">
        <f>M92*(DX92+DY92)/1000.0</f>
        <v>0</v>
      </c>
      <c r="O92">
        <f>(DQ92 - IF(AT92&gt;1, K92*DK92*100.0/(AV92*EE92), 0))*(DX92+DY92)/1000.0</f>
        <v>0</v>
      </c>
      <c r="P92">
        <f>2.0/((1/R92-1/Q92)+SIGN(R92)*SQRT((1/R92-1/Q92)*(1/R92-1/Q92) + 4*DL92/((DL92+1)*(DL92+1))*(2*1/R92*1/Q92-1/Q92*1/Q92)))</f>
        <v>0</v>
      </c>
      <c r="Q92">
        <f>IF(LEFT(DM92,1)&lt;&gt;"0",IF(LEFT(DM92,1)="1",3.0,DN92),$D$5+$E$5*(EE92*DX92/($K$5*1000))+$F$5*(EE92*DX92/($K$5*1000))*MAX(MIN(DK92,$J$5),$I$5)*MAX(MIN(DK92,$J$5),$I$5)+$G$5*MAX(MIN(DK92,$J$5),$I$5)*(EE92*DX92/($K$5*1000))+$H$5*(EE92*DX92/($K$5*1000))*(EE92*DX92/($K$5*1000)))</f>
        <v>0</v>
      </c>
      <c r="R92">
        <f>I92*(1000-(1000*0.61365*exp(17.502*V92/(240.97+V92))/(DX92+DY92)+DS92)/2)/(1000*0.61365*exp(17.502*V92/(240.97+V92))/(DX92+DY92)-DS92)</f>
        <v>0</v>
      </c>
      <c r="S92">
        <f>1/((DL92+1)/(P92/1.6)+1/(Q92/1.37)) + DL92/((DL92+1)/(P92/1.6) + DL92/(Q92/1.37))</f>
        <v>0</v>
      </c>
      <c r="T92">
        <f>(DG92*DJ92)</f>
        <v>0</v>
      </c>
      <c r="U92">
        <f>(DZ92+(T92+2*0.95*5.67E-8*(((DZ92+$B$9)+273)^4-(DZ92+273)^4)-44100*I92)/(1.84*29.3*Q92+8*0.95*5.67E-8*(DZ92+273)^3))</f>
        <v>0</v>
      </c>
      <c r="V92">
        <f>($C$9*EA92+$D$9*EB92+$E$9*U92)</f>
        <v>0</v>
      </c>
      <c r="W92">
        <f>0.61365*exp(17.502*V92/(240.97+V92))</f>
        <v>0</v>
      </c>
      <c r="X92">
        <f>(Y92/Z92*100)</f>
        <v>0</v>
      </c>
      <c r="Y92">
        <f>DS92*(DX92+DY92)/1000</f>
        <v>0</v>
      </c>
      <c r="Z92">
        <f>0.61365*exp(17.502*DZ92/(240.97+DZ92))</f>
        <v>0</v>
      </c>
      <c r="AA92">
        <f>(W92-DS92*(DX92+DY92)/1000)</f>
        <v>0</v>
      </c>
      <c r="AB92">
        <f>(-I92*44100)</f>
        <v>0</v>
      </c>
      <c r="AC92">
        <f>2*29.3*Q92*0.92*(DZ92-V92)</f>
        <v>0</v>
      </c>
      <c r="AD92">
        <f>2*0.95*5.67E-8*(((DZ92+$B$9)+273)^4-(V92+273)^4)</f>
        <v>0</v>
      </c>
      <c r="AE92">
        <f>T92+AD92+AB92+AC92</f>
        <v>0</v>
      </c>
      <c r="AF92">
        <f>DW92*AT92*(DR92-DQ92*(1000-AT92*DT92)/(1000-AT92*DS92))/(100*DK92)</f>
        <v>0</v>
      </c>
      <c r="AG92">
        <f>1000*DW92*AT92*(DS92-DT92)/(100*DK92*(1000-AT92*DS92))</f>
        <v>0</v>
      </c>
      <c r="AH92">
        <f>(AI92 - AJ92 - DX92*1E3/(8.314*(DZ92+273.15)) * AL92/DW92 * AK92) * DW92/(100*DK92) * (1000 - DT92)/1000</f>
        <v>0</v>
      </c>
      <c r="AI92">
        <v>1242.76386488896</v>
      </c>
      <c r="AJ92">
        <v>1223.657030303031</v>
      </c>
      <c r="AK92">
        <v>3.431869035201058</v>
      </c>
      <c r="AL92">
        <v>65.94015128555453</v>
      </c>
      <c r="AM92">
        <f>(AO92 - AN92 + DX92*1E3/(8.314*(DZ92+273.15)) * AQ92/DW92 * AP92) * DW92/(100*DK92) * 1000/(1000 - AO92)</f>
        <v>0</v>
      </c>
      <c r="AN92">
        <v>27.29704391960149</v>
      </c>
      <c r="AO92">
        <v>27.7105509090909</v>
      </c>
      <c r="AP92">
        <v>0.005241989232619038</v>
      </c>
      <c r="AQ92">
        <v>102.8695289206826</v>
      </c>
      <c r="AR92">
        <v>0</v>
      </c>
      <c r="AS92">
        <v>0</v>
      </c>
      <c r="AT92">
        <f>IF(AR92*$H$15&gt;=AV92,1.0,(AV92/(AV92-AR92*$H$15)))</f>
        <v>0</v>
      </c>
      <c r="AU92">
        <f>(AT92-1)*100</f>
        <v>0</v>
      </c>
      <c r="AV92">
        <f>MAX(0,($B$15+$C$15*EE92)/(1+$D$15*EE92)*DX92/(DZ92+273)*$E$15)</f>
        <v>0</v>
      </c>
      <c r="AW92" t="s">
        <v>429</v>
      </c>
      <c r="AX92" t="s">
        <v>429</v>
      </c>
      <c r="AY92">
        <v>0</v>
      </c>
      <c r="AZ92">
        <v>0</v>
      </c>
      <c r="BA92">
        <f>1-AY92/AZ92</f>
        <v>0</v>
      </c>
      <c r="BB92">
        <v>0</v>
      </c>
      <c r="BC92" t="s">
        <v>429</v>
      </c>
      <c r="BD92" t="s">
        <v>429</v>
      </c>
      <c r="BE92">
        <v>0</v>
      </c>
      <c r="BF92">
        <v>0</v>
      </c>
      <c r="BG92">
        <f>1-BE92/BF92</f>
        <v>0</v>
      </c>
      <c r="BH92">
        <v>0.5</v>
      </c>
      <c r="BI92">
        <f>DH92</f>
        <v>0</v>
      </c>
      <c r="BJ92">
        <f>K92</f>
        <v>0</v>
      </c>
      <c r="BK92">
        <f>BG92*BH92*BI92</f>
        <v>0</v>
      </c>
      <c r="BL92">
        <f>(BJ92-BB92)/BI92</f>
        <v>0</v>
      </c>
      <c r="BM92">
        <f>(AZ92-BF92)/BF92</f>
        <v>0</v>
      </c>
      <c r="BN92">
        <f>AY92/(BA92+AY92/BF92)</f>
        <v>0</v>
      </c>
      <c r="BO92" t="s">
        <v>429</v>
      </c>
      <c r="BP92">
        <v>0</v>
      </c>
      <c r="BQ92">
        <f>IF(BP92&lt;&gt;0, BP92, BN92)</f>
        <v>0</v>
      </c>
      <c r="BR92">
        <f>1-BQ92/BF92</f>
        <v>0</v>
      </c>
      <c r="BS92">
        <f>(BF92-BE92)/(BF92-BQ92)</f>
        <v>0</v>
      </c>
      <c r="BT92">
        <f>(AZ92-BF92)/(AZ92-BQ92)</f>
        <v>0</v>
      </c>
      <c r="BU92">
        <f>(BF92-BE92)/(BF92-AY92)</f>
        <v>0</v>
      </c>
      <c r="BV92">
        <f>(AZ92-BF92)/(AZ92-AY92)</f>
        <v>0</v>
      </c>
      <c r="BW92">
        <f>(BS92*BQ92/BE92)</f>
        <v>0</v>
      </c>
      <c r="BX92">
        <f>(1-BW92)</f>
        <v>0</v>
      </c>
      <c r="DG92">
        <f>$B$13*EF92+$C$13*EG92+$F$13*ER92*(1-EU92)</f>
        <v>0</v>
      </c>
      <c r="DH92">
        <f>DG92*DI92</f>
        <v>0</v>
      </c>
      <c r="DI92">
        <f>($B$13*$D$11+$C$13*$D$11+$F$13*((FE92+EW92)/MAX(FE92+EW92+FF92, 0.1)*$I$11+FF92/MAX(FE92+EW92+FF92, 0.1)*$J$11))/($B$13+$C$13+$F$13)</f>
        <v>0</v>
      </c>
      <c r="DJ92">
        <f>($B$13*$K$11+$C$13*$K$11+$F$13*((FE92+EW92)/MAX(FE92+EW92+FF92, 0.1)*$P$11+FF92/MAX(FE92+EW92+FF92, 0.1)*$Q$11))/($B$13+$C$13+$F$13)</f>
        <v>0</v>
      </c>
      <c r="DK92">
        <v>1.1</v>
      </c>
      <c r="DL92">
        <v>0.5</v>
      </c>
      <c r="DM92" t="s">
        <v>430</v>
      </c>
      <c r="DN92">
        <v>2</v>
      </c>
      <c r="DO92" t="b">
        <v>1</v>
      </c>
      <c r="DP92">
        <v>1694358957.714286</v>
      </c>
      <c r="DQ92">
        <v>1165.401785714286</v>
      </c>
      <c r="DR92">
        <v>1192.195714285714</v>
      </c>
      <c r="DS92">
        <v>27.68653571428571</v>
      </c>
      <c r="DT92">
        <v>27.25631071428571</v>
      </c>
      <c r="DU92">
        <v>1203.05</v>
      </c>
      <c r="DV92">
        <v>31.66111785714285</v>
      </c>
      <c r="DW92">
        <v>500.0251071428572</v>
      </c>
      <c r="DX92">
        <v>84.56614285714285</v>
      </c>
      <c r="DY92">
        <v>0.09994162499999999</v>
      </c>
      <c r="DZ92">
        <v>31.67299285714286</v>
      </c>
      <c r="EA92">
        <v>32.99007142857143</v>
      </c>
      <c r="EB92">
        <v>999.9000000000002</v>
      </c>
      <c r="EC92">
        <v>0</v>
      </c>
      <c r="ED92">
        <v>0</v>
      </c>
      <c r="EE92">
        <v>10006.9725</v>
      </c>
      <c r="EF92">
        <v>0</v>
      </c>
      <c r="EG92">
        <v>1141.131428571429</v>
      </c>
      <c r="EH92">
        <v>-26.79273928571429</v>
      </c>
      <c r="EI92">
        <v>1198.586071428571</v>
      </c>
      <c r="EJ92">
        <v>1225.600357142857</v>
      </c>
      <c r="EK92">
        <v>0.4302320357142858</v>
      </c>
      <c r="EL92">
        <v>1192.195714285714</v>
      </c>
      <c r="EM92">
        <v>27.25631071428571</v>
      </c>
      <c r="EN92">
        <v>2.341343928571429</v>
      </c>
      <c r="EO92">
        <v>2.304961785714286</v>
      </c>
      <c r="EP92">
        <v>19.96370000000001</v>
      </c>
      <c r="EQ92">
        <v>19.71111071428572</v>
      </c>
      <c r="ER92">
        <v>2000.022142857143</v>
      </c>
      <c r="ES92">
        <v>0.9800078928571432</v>
      </c>
      <c r="ET92">
        <v>0.01999202142857142</v>
      </c>
      <c r="EU92">
        <v>0</v>
      </c>
      <c r="EV92">
        <v>36.99877142857143</v>
      </c>
      <c r="EW92">
        <v>5.00078</v>
      </c>
      <c r="EX92">
        <v>2877.3125</v>
      </c>
      <c r="EY92">
        <v>16379.84642857143</v>
      </c>
      <c r="EZ92">
        <v>50.79442857142856</v>
      </c>
      <c r="FA92">
        <v>51.7455</v>
      </c>
      <c r="FB92">
        <v>51.26103571428571</v>
      </c>
      <c r="FC92">
        <v>50.99507142857141</v>
      </c>
      <c r="FD92">
        <v>51.0935357142857</v>
      </c>
      <c r="FE92">
        <v>1955.133214285714</v>
      </c>
      <c r="FF92">
        <v>39.88142857142858</v>
      </c>
      <c r="FG92">
        <v>0</v>
      </c>
      <c r="FH92">
        <v>1694358965.6</v>
      </c>
      <c r="FI92">
        <v>0</v>
      </c>
      <c r="FJ92">
        <v>37.00056923076923</v>
      </c>
      <c r="FK92">
        <v>0.3824341813303122</v>
      </c>
      <c r="FL92">
        <v>563.1418807008995</v>
      </c>
      <c r="FM92">
        <v>2880.954615384616</v>
      </c>
      <c r="FN92">
        <v>15</v>
      </c>
      <c r="FO92">
        <v>1694356869.6</v>
      </c>
      <c r="FP92" t="s">
        <v>431</v>
      </c>
      <c r="FQ92">
        <v>1694356869.6</v>
      </c>
      <c r="FR92">
        <v>1694356865.6</v>
      </c>
      <c r="FS92">
        <v>1</v>
      </c>
      <c r="FT92">
        <v>-0.3</v>
      </c>
      <c r="FU92">
        <v>-0.068</v>
      </c>
      <c r="FV92">
        <v>-25.922</v>
      </c>
      <c r="FW92">
        <v>-3.813</v>
      </c>
      <c r="FX92">
        <v>420</v>
      </c>
      <c r="FY92">
        <v>23</v>
      </c>
      <c r="FZ92">
        <v>0.43</v>
      </c>
      <c r="GA92">
        <v>0.2</v>
      </c>
      <c r="GB92">
        <v>-26.8149725</v>
      </c>
      <c r="GC92">
        <v>0.3939500938086825</v>
      </c>
      <c r="GD92">
        <v>0.0918611234078376</v>
      </c>
      <c r="GE92">
        <v>0</v>
      </c>
      <c r="GF92">
        <v>0.44183225</v>
      </c>
      <c r="GG92">
        <v>-0.2290408930581613</v>
      </c>
      <c r="GH92">
        <v>0.02658120364726737</v>
      </c>
      <c r="GI92">
        <v>1</v>
      </c>
      <c r="GJ92">
        <v>1</v>
      </c>
      <c r="GK92">
        <v>2</v>
      </c>
      <c r="GL92" t="s">
        <v>432</v>
      </c>
      <c r="GM92">
        <v>3.10649</v>
      </c>
      <c r="GN92">
        <v>2.75812</v>
      </c>
      <c r="GO92">
        <v>0.166938</v>
      </c>
      <c r="GP92">
        <v>0.166036</v>
      </c>
      <c r="GQ92">
        <v>0.119759</v>
      </c>
      <c r="GR92">
        <v>0.108457</v>
      </c>
      <c r="GS92">
        <v>20979.5</v>
      </c>
      <c r="GT92">
        <v>19777.4</v>
      </c>
      <c r="GU92">
        <v>25770.4</v>
      </c>
      <c r="GV92">
        <v>24090.9</v>
      </c>
      <c r="GW92">
        <v>36489.3</v>
      </c>
      <c r="GX92">
        <v>31490.9</v>
      </c>
      <c r="GY92">
        <v>45104.1</v>
      </c>
      <c r="GZ92">
        <v>38190</v>
      </c>
      <c r="HA92">
        <v>1.7493</v>
      </c>
      <c r="HB92">
        <v>1.57295</v>
      </c>
      <c r="HC92">
        <v>-0.09772930000000001</v>
      </c>
      <c r="HD92">
        <v>0</v>
      </c>
      <c r="HE92">
        <v>34.5264</v>
      </c>
      <c r="HF92">
        <v>999.9</v>
      </c>
      <c r="HG92">
        <v>41.4</v>
      </c>
      <c r="HH92">
        <v>38.6</v>
      </c>
      <c r="HI92">
        <v>33.6647</v>
      </c>
      <c r="HJ92">
        <v>61.4967</v>
      </c>
      <c r="HK92">
        <v>24.5553</v>
      </c>
      <c r="HL92">
        <v>1</v>
      </c>
      <c r="HM92">
        <v>1.47059</v>
      </c>
      <c r="HN92">
        <v>9.28105</v>
      </c>
      <c r="HO92">
        <v>20.0579</v>
      </c>
      <c r="HP92">
        <v>5.20726</v>
      </c>
      <c r="HQ92">
        <v>11.992</v>
      </c>
      <c r="HR92">
        <v>4.9608</v>
      </c>
      <c r="HS92">
        <v>3.2743</v>
      </c>
      <c r="HT92">
        <v>9999</v>
      </c>
      <c r="HU92">
        <v>9999</v>
      </c>
      <c r="HV92">
        <v>9999</v>
      </c>
      <c r="HW92">
        <v>154.9</v>
      </c>
      <c r="HX92">
        <v>1.86386</v>
      </c>
      <c r="HY92">
        <v>1.86005</v>
      </c>
      <c r="HZ92">
        <v>1.85837</v>
      </c>
      <c r="IA92">
        <v>1.85974</v>
      </c>
      <c r="IB92">
        <v>1.85974</v>
      </c>
      <c r="IC92">
        <v>1.85832</v>
      </c>
      <c r="ID92">
        <v>1.85745</v>
      </c>
      <c r="IE92">
        <v>1.85226</v>
      </c>
      <c r="IF92">
        <v>0</v>
      </c>
      <c r="IG92">
        <v>0</v>
      </c>
      <c r="IH92">
        <v>0</v>
      </c>
      <c r="II92">
        <v>0</v>
      </c>
      <c r="IJ92" t="s">
        <v>433</v>
      </c>
      <c r="IK92" t="s">
        <v>434</v>
      </c>
      <c r="IL92" t="s">
        <v>435</v>
      </c>
      <c r="IM92" t="s">
        <v>435</v>
      </c>
      <c r="IN92" t="s">
        <v>435</v>
      </c>
      <c r="IO92" t="s">
        <v>435</v>
      </c>
      <c r="IP92">
        <v>0</v>
      </c>
      <c r="IQ92">
        <v>100</v>
      </c>
      <c r="IR92">
        <v>100</v>
      </c>
      <c r="IS92">
        <v>-37.98</v>
      </c>
      <c r="IT92">
        <v>-3.9755</v>
      </c>
      <c r="IU92">
        <v>-16.20539750299507</v>
      </c>
      <c r="IV92">
        <v>-0.02477319321892663</v>
      </c>
      <c r="IW92">
        <v>7.220195862635366E-06</v>
      </c>
      <c r="IX92">
        <v>-1.200035831751892E-09</v>
      </c>
      <c r="IY92">
        <v>-1.687842308663072</v>
      </c>
      <c r="IZ92">
        <v>-0.1467083373758089</v>
      </c>
      <c r="JA92">
        <v>0.003522864546959643</v>
      </c>
      <c r="JB92">
        <v>-3.696506598922489E-05</v>
      </c>
      <c r="JC92">
        <v>4</v>
      </c>
      <c r="JD92">
        <v>1987</v>
      </c>
      <c r="JE92">
        <v>1</v>
      </c>
      <c r="JF92">
        <v>38</v>
      </c>
      <c r="JG92">
        <v>34.9</v>
      </c>
      <c r="JH92">
        <v>35</v>
      </c>
      <c r="JI92">
        <v>2.81494</v>
      </c>
      <c r="JJ92">
        <v>2.65259</v>
      </c>
      <c r="JK92">
        <v>1.49658</v>
      </c>
      <c r="JL92">
        <v>2.39258</v>
      </c>
      <c r="JM92">
        <v>1.54907</v>
      </c>
      <c r="JN92">
        <v>2.45972</v>
      </c>
      <c r="JO92">
        <v>41.665</v>
      </c>
      <c r="JP92">
        <v>15.568</v>
      </c>
      <c r="JQ92">
        <v>18</v>
      </c>
      <c r="JR92">
        <v>505.741</v>
      </c>
      <c r="JS92">
        <v>401.366</v>
      </c>
      <c r="JT92">
        <v>25.2249</v>
      </c>
      <c r="JU92">
        <v>43.7026</v>
      </c>
      <c r="JV92">
        <v>29.9998</v>
      </c>
      <c r="JW92">
        <v>43.3453</v>
      </c>
      <c r="JX92">
        <v>43.156</v>
      </c>
      <c r="JY92">
        <v>56.484</v>
      </c>
      <c r="JZ92">
        <v>0</v>
      </c>
      <c r="KA92">
        <v>45.7005</v>
      </c>
      <c r="KB92">
        <v>20.4694</v>
      </c>
      <c r="KC92">
        <v>1235.95</v>
      </c>
      <c r="KD92">
        <v>28.725</v>
      </c>
      <c r="KE92">
        <v>98.5342</v>
      </c>
      <c r="KF92">
        <v>92.02930000000001</v>
      </c>
    </row>
    <row r="93" spans="1:292">
      <c r="A93">
        <v>75</v>
      </c>
      <c r="B93">
        <v>1694358970.5</v>
      </c>
      <c r="C93">
        <v>461.5</v>
      </c>
      <c r="D93" t="s">
        <v>584</v>
      </c>
      <c r="E93" t="s">
        <v>585</v>
      </c>
      <c r="F93">
        <v>5</v>
      </c>
      <c r="G93" t="s">
        <v>428</v>
      </c>
      <c r="H93">
        <v>1694358963</v>
      </c>
      <c r="I93">
        <f>(J93)/1000</f>
        <v>0</v>
      </c>
      <c r="J93">
        <f>IF(DO93, AM93, AG93)</f>
        <v>0</v>
      </c>
      <c r="K93">
        <f>IF(DO93, AH93, AF93)</f>
        <v>0</v>
      </c>
      <c r="L93">
        <f>DQ93 - IF(AT93&gt;1, K93*DK93*100.0/(AV93*EE93), 0)</f>
        <v>0</v>
      </c>
      <c r="M93">
        <f>((S93-I93/2)*L93-K93)/(S93+I93/2)</f>
        <v>0</v>
      </c>
      <c r="N93">
        <f>M93*(DX93+DY93)/1000.0</f>
        <v>0</v>
      </c>
      <c r="O93">
        <f>(DQ93 - IF(AT93&gt;1, K93*DK93*100.0/(AV93*EE93), 0))*(DX93+DY93)/1000.0</f>
        <v>0</v>
      </c>
      <c r="P93">
        <f>2.0/((1/R93-1/Q93)+SIGN(R93)*SQRT((1/R93-1/Q93)*(1/R93-1/Q93) + 4*DL93/((DL93+1)*(DL93+1))*(2*1/R93*1/Q93-1/Q93*1/Q93)))</f>
        <v>0</v>
      </c>
      <c r="Q93">
        <f>IF(LEFT(DM93,1)&lt;&gt;"0",IF(LEFT(DM93,1)="1",3.0,DN93),$D$5+$E$5*(EE93*DX93/($K$5*1000))+$F$5*(EE93*DX93/($K$5*1000))*MAX(MIN(DK93,$J$5),$I$5)*MAX(MIN(DK93,$J$5),$I$5)+$G$5*MAX(MIN(DK93,$J$5),$I$5)*(EE93*DX93/($K$5*1000))+$H$5*(EE93*DX93/($K$5*1000))*(EE93*DX93/($K$5*1000)))</f>
        <v>0</v>
      </c>
      <c r="R93">
        <f>I93*(1000-(1000*0.61365*exp(17.502*V93/(240.97+V93))/(DX93+DY93)+DS93)/2)/(1000*0.61365*exp(17.502*V93/(240.97+V93))/(DX93+DY93)-DS93)</f>
        <v>0</v>
      </c>
      <c r="S93">
        <f>1/((DL93+1)/(P93/1.6)+1/(Q93/1.37)) + DL93/((DL93+1)/(P93/1.6) + DL93/(Q93/1.37))</f>
        <v>0</v>
      </c>
      <c r="T93">
        <f>(DG93*DJ93)</f>
        <v>0</v>
      </c>
      <c r="U93">
        <f>(DZ93+(T93+2*0.95*5.67E-8*(((DZ93+$B$9)+273)^4-(DZ93+273)^4)-44100*I93)/(1.84*29.3*Q93+8*0.95*5.67E-8*(DZ93+273)^3))</f>
        <v>0</v>
      </c>
      <c r="V93">
        <f>($C$9*EA93+$D$9*EB93+$E$9*U93)</f>
        <v>0</v>
      </c>
      <c r="W93">
        <f>0.61365*exp(17.502*V93/(240.97+V93))</f>
        <v>0</v>
      </c>
      <c r="X93">
        <f>(Y93/Z93*100)</f>
        <v>0</v>
      </c>
      <c r="Y93">
        <f>DS93*(DX93+DY93)/1000</f>
        <v>0</v>
      </c>
      <c r="Z93">
        <f>0.61365*exp(17.502*DZ93/(240.97+DZ93))</f>
        <v>0</v>
      </c>
      <c r="AA93">
        <f>(W93-DS93*(DX93+DY93)/1000)</f>
        <v>0</v>
      </c>
      <c r="AB93">
        <f>(-I93*44100)</f>
        <v>0</v>
      </c>
      <c r="AC93">
        <f>2*29.3*Q93*0.92*(DZ93-V93)</f>
        <v>0</v>
      </c>
      <c r="AD93">
        <f>2*0.95*5.67E-8*(((DZ93+$B$9)+273)^4-(V93+273)^4)</f>
        <v>0</v>
      </c>
      <c r="AE93">
        <f>T93+AD93+AB93+AC93</f>
        <v>0</v>
      </c>
      <c r="AF93">
        <f>DW93*AT93*(DR93-DQ93*(1000-AT93*DT93)/(1000-AT93*DS93))/(100*DK93)</f>
        <v>0</v>
      </c>
      <c r="AG93">
        <f>1000*DW93*AT93*(DS93-DT93)/(100*DK93*(1000-AT93*DS93))</f>
        <v>0</v>
      </c>
      <c r="AH93">
        <f>(AI93 - AJ93 - DX93*1E3/(8.314*(DZ93+273.15)) * AL93/DW93 * AK93) * DW93/(100*DK93) * (1000 - DT93)/1000</f>
        <v>0</v>
      </c>
      <c r="AI93">
        <v>1260.241105806432</v>
      </c>
      <c r="AJ93">
        <v>1240.942484848484</v>
      </c>
      <c r="AK93">
        <v>3.470494395008454</v>
      </c>
      <c r="AL93">
        <v>65.94015128555453</v>
      </c>
      <c r="AM93">
        <f>(AO93 - AN93 + DX93*1E3/(8.314*(DZ93+273.15)) * AQ93/DW93 * AP93) * DW93/(100*DK93) * 1000/(1000 - AO93)</f>
        <v>0</v>
      </c>
      <c r="AN93">
        <v>27.28500372599958</v>
      </c>
      <c r="AO93">
        <v>27.72471272727273</v>
      </c>
      <c r="AP93">
        <v>0.001236646799969653</v>
      </c>
      <c r="AQ93">
        <v>102.8695289206826</v>
      </c>
      <c r="AR93">
        <v>0</v>
      </c>
      <c r="AS93">
        <v>0</v>
      </c>
      <c r="AT93">
        <f>IF(AR93*$H$15&gt;=AV93,1.0,(AV93/(AV93-AR93*$H$15)))</f>
        <v>0</v>
      </c>
      <c r="AU93">
        <f>(AT93-1)*100</f>
        <v>0</v>
      </c>
      <c r="AV93">
        <f>MAX(0,($B$15+$C$15*EE93)/(1+$D$15*EE93)*DX93/(DZ93+273)*$E$15)</f>
        <v>0</v>
      </c>
      <c r="AW93" t="s">
        <v>429</v>
      </c>
      <c r="AX93" t="s">
        <v>429</v>
      </c>
      <c r="AY93">
        <v>0</v>
      </c>
      <c r="AZ93">
        <v>0</v>
      </c>
      <c r="BA93">
        <f>1-AY93/AZ93</f>
        <v>0</v>
      </c>
      <c r="BB93">
        <v>0</v>
      </c>
      <c r="BC93" t="s">
        <v>429</v>
      </c>
      <c r="BD93" t="s">
        <v>429</v>
      </c>
      <c r="BE93">
        <v>0</v>
      </c>
      <c r="BF93">
        <v>0</v>
      </c>
      <c r="BG93">
        <f>1-BE93/BF93</f>
        <v>0</v>
      </c>
      <c r="BH93">
        <v>0.5</v>
      </c>
      <c r="BI93">
        <f>DH93</f>
        <v>0</v>
      </c>
      <c r="BJ93">
        <f>K93</f>
        <v>0</v>
      </c>
      <c r="BK93">
        <f>BG93*BH93*BI93</f>
        <v>0</v>
      </c>
      <c r="BL93">
        <f>(BJ93-BB93)/BI93</f>
        <v>0</v>
      </c>
      <c r="BM93">
        <f>(AZ93-BF93)/BF93</f>
        <v>0</v>
      </c>
      <c r="BN93">
        <f>AY93/(BA93+AY93/BF93)</f>
        <v>0</v>
      </c>
      <c r="BO93" t="s">
        <v>429</v>
      </c>
      <c r="BP93">
        <v>0</v>
      </c>
      <c r="BQ93">
        <f>IF(BP93&lt;&gt;0, BP93, BN93)</f>
        <v>0</v>
      </c>
      <c r="BR93">
        <f>1-BQ93/BF93</f>
        <v>0</v>
      </c>
      <c r="BS93">
        <f>(BF93-BE93)/(BF93-BQ93)</f>
        <v>0</v>
      </c>
      <c r="BT93">
        <f>(AZ93-BF93)/(AZ93-BQ93)</f>
        <v>0</v>
      </c>
      <c r="BU93">
        <f>(BF93-BE93)/(BF93-AY93)</f>
        <v>0</v>
      </c>
      <c r="BV93">
        <f>(AZ93-BF93)/(AZ93-AY93)</f>
        <v>0</v>
      </c>
      <c r="BW93">
        <f>(BS93*BQ93/BE93)</f>
        <v>0</v>
      </c>
      <c r="BX93">
        <f>(1-BW93)</f>
        <v>0</v>
      </c>
      <c r="DG93">
        <f>$B$13*EF93+$C$13*EG93+$F$13*ER93*(1-EU93)</f>
        <v>0</v>
      </c>
      <c r="DH93">
        <f>DG93*DI93</f>
        <v>0</v>
      </c>
      <c r="DI93">
        <f>($B$13*$D$11+$C$13*$D$11+$F$13*((FE93+EW93)/MAX(FE93+EW93+FF93, 0.1)*$I$11+FF93/MAX(FE93+EW93+FF93, 0.1)*$J$11))/($B$13+$C$13+$F$13)</f>
        <v>0</v>
      </c>
      <c r="DJ93">
        <f>($B$13*$K$11+$C$13*$K$11+$F$13*((FE93+EW93)/MAX(FE93+EW93+FF93, 0.1)*$P$11+FF93/MAX(FE93+EW93+FF93, 0.1)*$Q$11))/($B$13+$C$13+$F$13)</f>
        <v>0</v>
      </c>
      <c r="DK93">
        <v>1.1</v>
      </c>
      <c r="DL93">
        <v>0.5</v>
      </c>
      <c r="DM93" t="s">
        <v>430</v>
      </c>
      <c r="DN93">
        <v>2</v>
      </c>
      <c r="DO93" t="b">
        <v>1</v>
      </c>
      <c r="DP93">
        <v>1694358963</v>
      </c>
      <c r="DQ93">
        <v>1183.068148148148</v>
      </c>
      <c r="DR93">
        <v>1209.927037037037</v>
      </c>
      <c r="DS93">
        <v>27.70278148148148</v>
      </c>
      <c r="DT93">
        <v>27.27265185185185</v>
      </c>
      <c r="DU93">
        <v>1220.940740740741</v>
      </c>
      <c r="DV93">
        <v>31.67794074074074</v>
      </c>
      <c r="DW93">
        <v>500.0005925925926</v>
      </c>
      <c r="DX93">
        <v>84.5662962962963</v>
      </c>
      <c r="DY93">
        <v>0.09996657777777777</v>
      </c>
      <c r="DZ93">
        <v>31.65591851851852</v>
      </c>
      <c r="EA93">
        <v>32.96704074074074</v>
      </c>
      <c r="EB93">
        <v>999.9000000000001</v>
      </c>
      <c r="EC93">
        <v>0</v>
      </c>
      <c r="ED93">
        <v>0</v>
      </c>
      <c r="EE93">
        <v>10007.32</v>
      </c>
      <c r="EF93">
        <v>0</v>
      </c>
      <c r="EG93">
        <v>1169.449259259259</v>
      </c>
      <c r="EH93">
        <v>-26.85842592592592</v>
      </c>
      <c r="EI93">
        <v>1216.775925925926</v>
      </c>
      <c r="EJ93">
        <v>1243.85</v>
      </c>
      <c r="EK93">
        <v>0.4301201111111111</v>
      </c>
      <c r="EL93">
        <v>1209.927037037037</v>
      </c>
      <c r="EM93">
        <v>27.27265185185185</v>
      </c>
      <c r="EN93">
        <v>2.342721481481482</v>
      </c>
      <c r="EO93">
        <v>2.306348148148148</v>
      </c>
      <c r="EP93">
        <v>19.9731962962963</v>
      </c>
      <c r="EQ93">
        <v>19.7208037037037</v>
      </c>
      <c r="ER93">
        <v>2000.022962962963</v>
      </c>
      <c r="ES93">
        <v>0.980007777777778</v>
      </c>
      <c r="ET93">
        <v>0.01999212222222222</v>
      </c>
      <c r="EU93">
        <v>0</v>
      </c>
      <c r="EV93">
        <v>37.02271111111111</v>
      </c>
      <c r="EW93">
        <v>5.00078</v>
      </c>
      <c r="EX93">
        <v>2898.198518518518</v>
      </c>
      <c r="EY93">
        <v>16379.85185185185</v>
      </c>
      <c r="EZ93">
        <v>50.76592592592592</v>
      </c>
      <c r="FA93">
        <v>51.73366666666666</v>
      </c>
      <c r="FB93">
        <v>51.24755555555554</v>
      </c>
      <c r="FC93">
        <v>50.96955555555555</v>
      </c>
      <c r="FD93">
        <v>51.06466666666665</v>
      </c>
      <c r="FE93">
        <v>1955.132962962963</v>
      </c>
      <c r="FF93">
        <v>39.88148148148149</v>
      </c>
      <c r="FG93">
        <v>0</v>
      </c>
      <c r="FH93">
        <v>1694358970.4</v>
      </c>
      <c r="FI93">
        <v>0</v>
      </c>
      <c r="FJ93">
        <v>37.0242</v>
      </c>
      <c r="FK93">
        <v>0.3993162370584317</v>
      </c>
      <c r="FL93">
        <v>-146.1514537831784</v>
      </c>
      <c r="FM93">
        <v>2894.583461538461</v>
      </c>
      <c r="FN93">
        <v>15</v>
      </c>
      <c r="FO93">
        <v>1694356869.6</v>
      </c>
      <c r="FP93" t="s">
        <v>431</v>
      </c>
      <c r="FQ93">
        <v>1694356869.6</v>
      </c>
      <c r="FR93">
        <v>1694356865.6</v>
      </c>
      <c r="FS93">
        <v>1</v>
      </c>
      <c r="FT93">
        <v>-0.3</v>
      </c>
      <c r="FU93">
        <v>-0.068</v>
      </c>
      <c r="FV93">
        <v>-25.922</v>
      </c>
      <c r="FW93">
        <v>-3.813</v>
      </c>
      <c r="FX93">
        <v>420</v>
      </c>
      <c r="FY93">
        <v>23</v>
      </c>
      <c r="FZ93">
        <v>0.43</v>
      </c>
      <c r="GA93">
        <v>0.2</v>
      </c>
      <c r="GB93">
        <v>-26.8424575</v>
      </c>
      <c r="GC93">
        <v>-0.3522607879924172</v>
      </c>
      <c r="GD93">
        <v>0.1109688106800735</v>
      </c>
      <c r="GE93">
        <v>0</v>
      </c>
      <c r="GF93">
        <v>0.431445775</v>
      </c>
      <c r="GG93">
        <v>-0.07074928705441048</v>
      </c>
      <c r="GH93">
        <v>0.01617475811022764</v>
      </c>
      <c r="GI93">
        <v>1</v>
      </c>
      <c r="GJ93">
        <v>1</v>
      </c>
      <c r="GK93">
        <v>2</v>
      </c>
      <c r="GL93" t="s">
        <v>432</v>
      </c>
      <c r="GM93">
        <v>3.10643</v>
      </c>
      <c r="GN93">
        <v>2.75804</v>
      </c>
      <c r="GO93">
        <v>0.168369</v>
      </c>
      <c r="GP93">
        <v>0.167462</v>
      </c>
      <c r="GQ93">
        <v>0.119793</v>
      </c>
      <c r="GR93">
        <v>0.108412</v>
      </c>
      <c r="GS93">
        <v>20943.5</v>
      </c>
      <c r="GT93">
        <v>19743.5</v>
      </c>
      <c r="GU93">
        <v>25770.6</v>
      </c>
      <c r="GV93">
        <v>24090.9</v>
      </c>
      <c r="GW93">
        <v>36488.6</v>
      </c>
      <c r="GX93">
        <v>31492.5</v>
      </c>
      <c r="GY93">
        <v>45104.7</v>
      </c>
      <c r="GZ93">
        <v>38189.9</v>
      </c>
      <c r="HA93">
        <v>1.74918</v>
      </c>
      <c r="HB93">
        <v>1.5733</v>
      </c>
      <c r="HC93">
        <v>-0.09624290000000001</v>
      </c>
      <c r="HD93">
        <v>0</v>
      </c>
      <c r="HE93">
        <v>34.5028</v>
      </c>
      <c r="HF93">
        <v>999.9</v>
      </c>
      <c r="HG93">
        <v>41.4</v>
      </c>
      <c r="HH93">
        <v>38.6</v>
      </c>
      <c r="HI93">
        <v>33.6642</v>
      </c>
      <c r="HJ93">
        <v>61.4167</v>
      </c>
      <c r="HK93">
        <v>24.6034</v>
      </c>
      <c r="HL93">
        <v>1</v>
      </c>
      <c r="HM93">
        <v>1.4702</v>
      </c>
      <c r="HN93">
        <v>9.28105</v>
      </c>
      <c r="HO93">
        <v>20.0579</v>
      </c>
      <c r="HP93">
        <v>5.20666</v>
      </c>
      <c r="HQ93">
        <v>11.992</v>
      </c>
      <c r="HR93">
        <v>4.9606</v>
      </c>
      <c r="HS93">
        <v>3.2742</v>
      </c>
      <c r="HT93">
        <v>9999</v>
      </c>
      <c r="HU93">
        <v>9999</v>
      </c>
      <c r="HV93">
        <v>9999</v>
      </c>
      <c r="HW93">
        <v>154.9</v>
      </c>
      <c r="HX93">
        <v>1.86386</v>
      </c>
      <c r="HY93">
        <v>1.86005</v>
      </c>
      <c r="HZ93">
        <v>1.85837</v>
      </c>
      <c r="IA93">
        <v>1.85974</v>
      </c>
      <c r="IB93">
        <v>1.85974</v>
      </c>
      <c r="IC93">
        <v>1.85834</v>
      </c>
      <c r="ID93">
        <v>1.85745</v>
      </c>
      <c r="IE93">
        <v>1.85226</v>
      </c>
      <c r="IF93">
        <v>0</v>
      </c>
      <c r="IG93">
        <v>0</v>
      </c>
      <c r="IH93">
        <v>0</v>
      </c>
      <c r="II93">
        <v>0</v>
      </c>
      <c r="IJ93" t="s">
        <v>433</v>
      </c>
      <c r="IK93" t="s">
        <v>434</v>
      </c>
      <c r="IL93" t="s">
        <v>435</v>
      </c>
      <c r="IM93" t="s">
        <v>435</v>
      </c>
      <c r="IN93" t="s">
        <v>435</v>
      </c>
      <c r="IO93" t="s">
        <v>435</v>
      </c>
      <c r="IP93">
        <v>0</v>
      </c>
      <c r="IQ93">
        <v>100</v>
      </c>
      <c r="IR93">
        <v>100</v>
      </c>
      <c r="IS93">
        <v>-38.19</v>
      </c>
      <c r="IT93">
        <v>-3.976</v>
      </c>
      <c r="IU93">
        <v>-16.20539750299507</v>
      </c>
      <c r="IV93">
        <v>-0.02477319321892663</v>
      </c>
      <c r="IW93">
        <v>7.220195862635366E-06</v>
      </c>
      <c r="IX93">
        <v>-1.200035831751892E-09</v>
      </c>
      <c r="IY93">
        <v>-1.687842308663072</v>
      </c>
      <c r="IZ93">
        <v>-0.1467083373758089</v>
      </c>
      <c r="JA93">
        <v>0.003522864546959643</v>
      </c>
      <c r="JB93">
        <v>-3.696506598922489E-05</v>
      </c>
      <c r="JC93">
        <v>4</v>
      </c>
      <c r="JD93">
        <v>1987</v>
      </c>
      <c r="JE93">
        <v>1</v>
      </c>
      <c r="JF93">
        <v>38</v>
      </c>
      <c r="JG93">
        <v>35</v>
      </c>
      <c r="JH93">
        <v>35.1</v>
      </c>
      <c r="JI93">
        <v>2.84668</v>
      </c>
      <c r="JJ93">
        <v>2.65503</v>
      </c>
      <c r="JK93">
        <v>1.49658</v>
      </c>
      <c r="JL93">
        <v>2.39258</v>
      </c>
      <c r="JM93">
        <v>1.54907</v>
      </c>
      <c r="JN93">
        <v>2.45117</v>
      </c>
      <c r="JO93">
        <v>41.665</v>
      </c>
      <c r="JP93">
        <v>15.568</v>
      </c>
      <c r="JQ93">
        <v>18</v>
      </c>
      <c r="JR93">
        <v>505.659</v>
      </c>
      <c r="JS93">
        <v>401.571</v>
      </c>
      <c r="JT93">
        <v>25.2091</v>
      </c>
      <c r="JU93">
        <v>43.698</v>
      </c>
      <c r="JV93">
        <v>29.9997</v>
      </c>
      <c r="JW93">
        <v>43.3453</v>
      </c>
      <c r="JX93">
        <v>43.1539</v>
      </c>
      <c r="JY93">
        <v>57.1173</v>
      </c>
      <c r="JZ93">
        <v>0</v>
      </c>
      <c r="KA93">
        <v>45.7005</v>
      </c>
      <c r="KB93">
        <v>20.4818</v>
      </c>
      <c r="KC93">
        <v>1255.99</v>
      </c>
      <c r="KD93">
        <v>28.7142</v>
      </c>
      <c r="KE93">
        <v>98.53530000000001</v>
      </c>
      <c r="KF93">
        <v>92.02930000000001</v>
      </c>
    </row>
    <row r="94" spans="1:292">
      <c r="A94">
        <v>76</v>
      </c>
      <c r="B94">
        <v>1694358975.5</v>
      </c>
      <c r="C94">
        <v>466.5</v>
      </c>
      <c r="D94" t="s">
        <v>586</v>
      </c>
      <c r="E94" t="s">
        <v>587</v>
      </c>
      <c r="F94">
        <v>5</v>
      </c>
      <c r="G94" t="s">
        <v>428</v>
      </c>
      <c r="H94">
        <v>1694358967.714286</v>
      </c>
      <c r="I94">
        <f>(J94)/1000</f>
        <v>0</v>
      </c>
      <c r="J94">
        <f>IF(DO94, AM94, AG94)</f>
        <v>0</v>
      </c>
      <c r="K94">
        <f>IF(DO94, AH94, AF94)</f>
        <v>0</v>
      </c>
      <c r="L94">
        <f>DQ94 - IF(AT94&gt;1, K94*DK94*100.0/(AV94*EE94), 0)</f>
        <v>0</v>
      </c>
      <c r="M94">
        <f>((S94-I94/2)*L94-K94)/(S94+I94/2)</f>
        <v>0</v>
      </c>
      <c r="N94">
        <f>M94*(DX94+DY94)/1000.0</f>
        <v>0</v>
      </c>
      <c r="O94">
        <f>(DQ94 - IF(AT94&gt;1, K94*DK94*100.0/(AV94*EE94), 0))*(DX94+DY94)/1000.0</f>
        <v>0</v>
      </c>
      <c r="P94">
        <f>2.0/((1/R94-1/Q94)+SIGN(R94)*SQRT((1/R94-1/Q94)*(1/R94-1/Q94) + 4*DL94/((DL94+1)*(DL94+1))*(2*1/R94*1/Q94-1/Q94*1/Q94)))</f>
        <v>0</v>
      </c>
      <c r="Q94">
        <f>IF(LEFT(DM94,1)&lt;&gt;"0",IF(LEFT(DM94,1)="1",3.0,DN94),$D$5+$E$5*(EE94*DX94/($K$5*1000))+$F$5*(EE94*DX94/($K$5*1000))*MAX(MIN(DK94,$J$5),$I$5)*MAX(MIN(DK94,$J$5),$I$5)+$G$5*MAX(MIN(DK94,$J$5),$I$5)*(EE94*DX94/($K$5*1000))+$H$5*(EE94*DX94/($K$5*1000))*(EE94*DX94/($K$5*1000)))</f>
        <v>0</v>
      </c>
      <c r="R94">
        <f>I94*(1000-(1000*0.61365*exp(17.502*V94/(240.97+V94))/(DX94+DY94)+DS94)/2)/(1000*0.61365*exp(17.502*V94/(240.97+V94))/(DX94+DY94)-DS94)</f>
        <v>0</v>
      </c>
      <c r="S94">
        <f>1/((DL94+1)/(P94/1.6)+1/(Q94/1.37)) + DL94/((DL94+1)/(P94/1.6) + DL94/(Q94/1.37))</f>
        <v>0</v>
      </c>
      <c r="T94">
        <f>(DG94*DJ94)</f>
        <v>0</v>
      </c>
      <c r="U94">
        <f>(DZ94+(T94+2*0.95*5.67E-8*(((DZ94+$B$9)+273)^4-(DZ94+273)^4)-44100*I94)/(1.84*29.3*Q94+8*0.95*5.67E-8*(DZ94+273)^3))</f>
        <v>0</v>
      </c>
      <c r="V94">
        <f>($C$9*EA94+$D$9*EB94+$E$9*U94)</f>
        <v>0</v>
      </c>
      <c r="W94">
        <f>0.61365*exp(17.502*V94/(240.97+V94))</f>
        <v>0</v>
      </c>
      <c r="X94">
        <f>(Y94/Z94*100)</f>
        <v>0</v>
      </c>
      <c r="Y94">
        <f>DS94*(DX94+DY94)/1000</f>
        <v>0</v>
      </c>
      <c r="Z94">
        <f>0.61365*exp(17.502*DZ94/(240.97+DZ94))</f>
        <v>0</v>
      </c>
      <c r="AA94">
        <f>(W94-DS94*(DX94+DY94)/1000)</f>
        <v>0</v>
      </c>
      <c r="AB94">
        <f>(-I94*44100)</f>
        <v>0</v>
      </c>
      <c r="AC94">
        <f>2*29.3*Q94*0.92*(DZ94-V94)</f>
        <v>0</v>
      </c>
      <c r="AD94">
        <f>2*0.95*5.67E-8*(((DZ94+$B$9)+273)^4-(V94+273)^4)</f>
        <v>0</v>
      </c>
      <c r="AE94">
        <f>T94+AD94+AB94+AC94</f>
        <v>0</v>
      </c>
      <c r="AF94">
        <f>DW94*AT94*(DR94-DQ94*(1000-AT94*DT94)/(1000-AT94*DS94))/(100*DK94)</f>
        <v>0</v>
      </c>
      <c r="AG94">
        <f>1000*DW94*AT94*(DS94-DT94)/(100*DK94*(1000-AT94*DS94))</f>
        <v>0</v>
      </c>
      <c r="AH94">
        <f>(AI94 - AJ94 - DX94*1E3/(8.314*(DZ94+273.15)) * AL94/DW94 * AK94) * DW94/(100*DK94) * (1000 - DT94)/1000</f>
        <v>0</v>
      </c>
      <c r="AI94">
        <v>1277.174935919209</v>
      </c>
      <c r="AJ94">
        <v>1258.147090909091</v>
      </c>
      <c r="AK94">
        <v>3.454361052906273</v>
      </c>
      <c r="AL94">
        <v>65.94015128555453</v>
      </c>
      <c r="AM94">
        <f>(AO94 - AN94 + DX94*1E3/(8.314*(DZ94+273.15)) * AQ94/DW94 * AP94) * DW94/(100*DK94) * 1000/(1000 - AO94)</f>
        <v>0</v>
      </c>
      <c r="AN94">
        <v>27.26676258059164</v>
      </c>
      <c r="AO94">
        <v>27.72232424242425</v>
      </c>
      <c r="AP94">
        <v>-0.0001264318724273695</v>
      </c>
      <c r="AQ94">
        <v>102.8695289206826</v>
      </c>
      <c r="AR94">
        <v>0</v>
      </c>
      <c r="AS94">
        <v>0</v>
      </c>
      <c r="AT94">
        <f>IF(AR94*$H$15&gt;=AV94,1.0,(AV94/(AV94-AR94*$H$15)))</f>
        <v>0</v>
      </c>
      <c r="AU94">
        <f>(AT94-1)*100</f>
        <v>0</v>
      </c>
      <c r="AV94">
        <f>MAX(0,($B$15+$C$15*EE94)/(1+$D$15*EE94)*DX94/(DZ94+273)*$E$15)</f>
        <v>0</v>
      </c>
      <c r="AW94" t="s">
        <v>429</v>
      </c>
      <c r="AX94" t="s">
        <v>429</v>
      </c>
      <c r="AY94">
        <v>0</v>
      </c>
      <c r="AZ94">
        <v>0</v>
      </c>
      <c r="BA94">
        <f>1-AY94/AZ94</f>
        <v>0</v>
      </c>
      <c r="BB94">
        <v>0</v>
      </c>
      <c r="BC94" t="s">
        <v>429</v>
      </c>
      <c r="BD94" t="s">
        <v>429</v>
      </c>
      <c r="BE94">
        <v>0</v>
      </c>
      <c r="BF94">
        <v>0</v>
      </c>
      <c r="BG94">
        <f>1-BE94/BF94</f>
        <v>0</v>
      </c>
      <c r="BH94">
        <v>0.5</v>
      </c>
      <c r="BI94">
        <f>DH94</f>
        <v>0</v>
      </c>
      <c r="BJ94">
        <f>K94</f>
        <v>0</v>
      </c>
      <c r="BK94">
        <f>BG94*BH94*BI94</f>
        <v>0</v>
      </c>
      <c r="BL94">
        <f>(BJ94-BB94)/BI94</f>
        <v>0</v>
      </c>
      <c r="BM94">
        <f>(AZ94-BF94)/BF94</f>
        <v>0</v>
      </c>
      <c r="BN94">
        <f>AY94/(BA94+AY94/BF94)</f>
        <v>0</v>
      </c>
      <c r="BO94" t="s">
        <v>429</v>
      </c>
      <c r="BP94">
        <v>0</v>
      </c>
      <c r="BQ94">
        <f>IF(BP94&lt;&gt;0, BP94, BN94)</f>
        <v>0</v>
      </c>
      <c r="BR94">
        <f>1-BQ94/BF94</f>
        <v>0</v>
      </c>
      <c r="BS94">
        <f>(BF94-BE94)/(BF94-BQ94)</f>
        <v>0</v>
      </c>
      <c r="BT94">
        <f>(AZ94-BF94)/(AZ94-BQ94)</f>
        <v>0</v>
      </c>
      <c r="BU94">
        <f>(BF94-BE94)/(BF94-AY94)</f>
        <v>0</v>
      </c>
      <c r="BV94">
        <f>(AZ94-BF94)/(AZ94-AY94)</f>
        <v>0</v>
      </c>
      <c r="BW94">
        <f>(BS94*BQ94/BE94)</f>
        <v>0</v>
      </c>
      <c r="BX94">
        <f>(1-BW94)</f>
        <v>0</v>
      </c>
      <c r="DG94">
        <f>$B$13*EF94+$C$13*EG94+$F$13*ER94*(1-EU94)</f>
        <v>0</v>
      </c>
      <c r="DH94">
        <f>DG94*DI94</f>
        <v>0</v>
      </c>
      <c r="DI94">
        <f>($B$13*$D$11+$C$13*$D$11+$F$13*((FE94+EW94)/MAX(FE94+EW94+FF94, 0.1)*$I$11+FF94/MAX(FE94+EW94+FF94, 0.1)*$J$11))/($B$13+$C$13+$F$13)</f>
        <v>0</v>
      </c>
      <c r="DJ94">
        <f>($B$13*$K$11+$C$13*$K$11+$F$13*((FE94+EW94)/MAX(FE94+EW94+FF94, 0.1)*$P$11+FF94/MAX(FE94+EW94+FF94, 0.1)*$Q$11))/($B$13+$C$13+$F$13)</f>
        <v>0</v>
      </c>
      <c r="DK94">
        <v>1.1</v>
      </c>
      <c r="DL94">
        <v>0.5</v>
      </c>
      <c r="DM94" t="s">
        <v>430</v>
      </c>
      <c r="DN94">
        <v>2</v>
      </c>
      <c r="DO94" t="b">
        <v>1</v>
      </c>
      <c r="DP94">
        <v>1694358967.714286</v>
      </c>
      <c r="DQ94">
        <v>1198.852857142857</v>
      </c>
      <c r="DR94">
        <v>1225.725</v>
      </c>
      <c r="DS94">
        <v>27.71402857142857</v>
      </c>
      <c r="DT94">
        <v>27.28040357142857</v>
      </c>
      <c r="DU94">
        <v>1236.924642857143</v>
      </c>
      <c r="DV94">
        <v>31.68959285714286</v>
      </c>
      <c r="DW94">
        <v>500.012</v>
      </c>
      <c r="DX94">
        <v>84.56647857142858</v>
      </c>
      <c r="DY94">
        <v>0.09997600714285715</v>
      </c>
      <c r="DZ94">
        <v>31.64423571428572</v>
      </c>
      <c r="EA94">
        <v>32.95256071428572</v>
      </c>
      <c r="EB94">
        <v>999.9000000000002</v>
      </c>
      <c r="EC94">
        <v>0</v>
      </c>
      <c r="ED94">
        <v>0</v>
      </c>
      <c r="EE94">
        <v>10003.43571428572</v>
      </c>
      <c r="EF94">
        <v>0</v>
      </c>
      <c r="EG94">
        <v>1156.724642857143</v>
      </c>
      <c r="EH94">
        <v>-26.87143928571428</v>
      </c>
      <c r="EI94">
        <v>1233.025357142857</v>
      </c>
      <c r="EJ94">
        <v>1260.100714285714</v>
      </c>
      <c r="EK94">
        <v>0.4336112142857142</v>
      </c>
      <c r="EL94">
        <v>1225.725</v>
      </c>
      <c r="EM94">
        <v>27.28040357142857</v>
      </c>
      <c r="EN94">
        <v>2.3436775</v>
      </c>
      <c r="EO94">
        <v>2.307008571428571</v>
      </c>
      <c r="EP94">
        <v>19.97978928571429</v>
      </c>
      <c r="EQ94">
        <v>19.72541785714286</v>
      </c>
      <c r="ER94">
        <v>2000.026071428572</v>
      </c>
      <c r="ES94">
        <v>0.980007785714286</v>
      </c>
      <c r="ET94">
        <v>0.01999211428571428</v>
      </c>
      <c r="EU94">
        <v>0</v>
      </c>
      <c r="EV94">
        <v>37.04456785714285</v>
      </c>
      <c r="EW94">
        <v>5.00078</v>
      </c>
      <c r="EX94">
        <v>2856.228928571429</v>
      </c>
      <c r="EY94">
        <v>16379.88214285714</v>
      </c>
      <c r="EZ94">
        <v>50.75407142857141</v>
      </c>
      <c r="FA94">
        <v>51.71624999999999</v>
      </c>
      <c r="FB94">
        <v>51.23642857142857</v>
      </c>
      <c r="FC94">
        <v>50.94610714285714</v>
      </c>
      <c r="FD94">
        <v>51.05346428571429</v>
      </c>
      <c r="FE94">
        <v>1955.136071428572</v>
      </c>
      <c r="FF94">
        <v>39.88142857142858</v>
      </c>
      <c r="FG94">
        <v>0</v>
      </c>
      <c r="FH94">
        <v>1694358975.2</v>
      </c>
      <c r="FI94">
        <v>0</v>
      </c>
      <c r="FJ94">
        <v>37.03261153846153</v>
      </c>
      <c r="FK94">
        <v>0.3889059798602515</v>
      </c>
      <c r="FL94">
        <v>-920.8123086035495</v>
      </c>
      <c r="FM94">
        <v>2854.349999999999</v>
      </c>
      <c r="FN94">
        <v>15</v>
      </c>
      <c r="FO94">
        <v>1694356869.6</v>
      </c>
      <c r="FP94" t="s">
        <v>431</v>
      </c>
      <c r="FQ94">
        <v>1694356869.6</v>
      </c>
      <c r="FR94">
        <v>1694356865.6</v>
      </c>
      <c r="FS94">
        <v>1</v>
      </c>
      <c r="FT94">
        <v>-0.3</v>
      </c>
      <c r="FU94">
        <v>-0.068</v>
      </c>
      <c r="FV94">
        <v>-25.922</v>
      </c>
      <c r="FW94">
        <v>-3.813</v>
      </c>
      <c r="FX94">
        <v>420</v>
      </c>
      <c r="FY94">
        <v>23</v>
      </c>
      <c r="FZ94">
        <v>0.43</v>
      </c>
      <c r="GA94">
        <v>0.2</v>
      </c>
      <c r="GB94">
        <v>-26.85089024390244</v>
      </c>
      <c r="GC94">
        <v>-0.5246278745643972</v>
      </c>
      <c r="GD94">
        <v>0.1025300712697239</v>
      </c>
      <c r="GE94">
        <v>0</v>
      </c>
      <c r="GF94">
        <v>0.4364490243902439</v>
      </c>
      <c r="GG94">
        <v>0.04632000000000051</v>
      </c>
      <c r="GH94">
        <v>0.01898441901895367</v>
      </c>
      <c r="GI94">
        <v>1</v>
      </c>
      <c r="GJ94">
        <v>1</v>
      </c>
      <c r="GK94">
        <v>2</v>
      </c>
      <c r="GL94" t="s">
        <v>432</v>
      </c>
      <c r="GM94">
        <v>3.1064</v>
      </c>
      <c r="GN94">
        <v>2.75801</v>
      </c>
      <c r="GO94">
        <v>0.169789</v>
      </c>
      <c r="GP94">
        <v>0.168882</v>
      </c>
      <c r="GQ94">
        <v>0.119785</v>
      </c>
      <c r="GR94">
        <v>0.108356</v>
      </c>
      <c r="GS94">
        <v>20907.7</v>
      </c>
      <c r="GT94">
        <v>19709.8</v>
      </c>
      <c r="GU94">
        <v>25770.6</v>
      </c>
      <c r="GV94">
        <v>24091</v>
      </c>
      <c r="GW94">
        <v>36489.3</v>
      </c>
      <c r="GX94">
        <v>31494.6</v>
      </c>
      <c r="GY94">
        <v>45105</v>
      </c>
      <c r="GZ94">
        <v>38189.8</v>
      </c>
      <c r="HA94">
        <v>1.74915</v>
      </c>
      <c r="HB94">
        <v>1.57335</v>
      </c>
      <c r="HC94">
        <v>-0.0950024</v>
      </c>
      <c r="HD94">
        <v>0</v>
      </c>
      <c r="HE94">
        <v>34.4801</v>
      </c>
      <c r="HF94">
        <v>999.9</v>
      </c>
      <c r="HG94">
        <v>41.4</v>
      </c>
      <c r="HH94">
        <v>38.6</v>
      </c>
      <c r="HI94">
        <v>33.6673</v>
      </c>
      <c r="HJ94">
        <v>61.4867</v>
      </c>
      <c r="HK94">
        <v>24.5913</v>
      </c>
      <c r="HL94">
        <v>1</v>
      </c>
      <c r="HM94">
        <v>1.47003</v>
      </c>
      <c r="HN94">
        <v>9.28105</v>
      </c>
      <c r="HO94">
        <v>20.058</v>
      </c>
      <c r="HP94">
        <v>5.20651</v>
      </c>
      <c r="HQ94">
        <v>11.992</v>
      </c>
      <c r="HR94">
        <v>4.96085</v>
      </c>
      <c r="HS94">
        <v>3.27418</v>
      </c>
      <c r="HT94">
        <v>9999</v>
      </c>
      <c r="HU94">
        <v>9999</v>
      </c>
      <c r="HV94">
        <v>9999</v>
      </c>
      <c r="HW94">
        <v>154.9</v>
      </c>
      <c r="HX94">
        <v>1.86386</v>
      </c>
      <c r="HY94">
        <v>1.86005</v>
      </c>
      <c r="HZ94">
        <v>1.85837</v>
      </c>
      <c r="IA94">
        <v>1.85974</v>
      </c>
      <c r="IB94">
        <v>1.85974</v>
      </c>
      <c r="IC94">
        <v>1.85833</v>
      </c>
      <c r="ID94">
        <v>1.85745</v>
      </c>
      <c r="IE94">
        <v>1.85226</v>
      </c>
      <c r="IF94">
        <v>0</v>
      </c>
      <c r="IG94">
        <v>0</v>
      </c>
      <c r="IH94">
        <v>0</v>
      </c>
      <c r="II94">
        <v>0</v>
      </c>
      <c r="IJ94" t="s">
        <v>433</v>
      </c>
      <c r="IK94" t="s">
        <v>434</v>
      </c>
      <c r="IL94" t="s">
        <v>435</v>
      </c>
      <c r="IM94" t="s">
        <v>435</v>
      </c>
      <c r="IN94" t="s">
        <v>435</v>
      </c>
      <c r="IO94" t="s">
        <v>435</v>
      </c>
      <c r="IP94">
        <v>0</v>
      </c>
      <c r="IQ94">
        <v>100</v>
      </c>
      <c r="IR94">
        <v>100</v>
      </c>
      <c r="IS94">
        <v>-38.4</v>
      </c>
      <c r="IT94">
        <v>-3.9759</v>
      </c>
      <c r="IU94">
        <v>-16.20539750299507</v>
      </c>
      <c r="IV94">
        <v>-0.02477319321892663</v>
      </c>
      <c r="IW94">
        <v>7.220195862635366E-06</v>
      </c>
      <c r="IX94">
        <v>-1.200035831751892E-09</v>
      </c>
      <c r="IY94">
        <v>-1.687842308663072</v>
      </c>
      <c r="IZ94">
        <v>-0.1467083373758089</v>
      </c>
      <c r="JA94">
        <v>0.003522864546959643</v>
      </c>
      <c r="JB94">
        <v>-3.696506598922489E-05</v>
      </c>
      <c r="JC94">
        <v>4</v>
      </c>
      <c r="JD94">
        <v>1987</v>
      </c>
      <c r="JE94">
        <v>1</v>
      </c>
      <c r="JF94">
        <v>38</v>
      </c>
      <c r="JG94">
        <v>35.1</v>
      </c>
      <c r="JH94">
        <v>35.2</v>
      </c>
      <c r="JI94">
        <v>2.87476</v>
      </c>
      <c r="JJ94">
        <v>2.65625</v>
      </c>
      <c r="JK94">
        <v>1.49658</v>
      </c>
      <c r="JL94">
        <v>2.39136</v>
      </c>
      <c r="JM94">
        <v>1.54907</v>
      </c>
      <c r="JN94">
        <v>2.4646</v>
      </c>
      <c r="JO94">
        <v>41.665</v>
      </c>
      <c r="JP94">
        <v>15.568</v>
      </c>
      <c r="JQ94">
        <v>18</v>
      </c>
      <c r="JR94">
        <v>505.642</v>
      </c>
      <c r="JS94">
        <v>401.589</v>
      </c>
      <c r="JT94">
        <v>25.1916</v>
      </c>
      <c r="JU94">
        <v>43.6934</v>
      </c>
      <c r="JV94">
        <v>29.9998</v>
      </c>
      <c r="JW94">
        <v>43.3453</v>
      </c>
      <c r="JX94">
        <v>43.1515</v>
      </c>
      <c r="JY94">
        <v>57.6694</v>
      </c>
      <c r="JZ94">
        <v>0</v>
      </c>
      <c r="KA94">
        <v>46.0812</v>
      </c>
      <c r="KB94">
        <v>20.4864</v>
      </c>
      <c r="KC94">
        <v>1269.36</v>
      </c>
      <c r="KD94">
        <v>28.7156</v>
      </c>
      <c r="KE94">
        <v>98.53579999999999</v>
      </c>
      <c r="KF94">
        <v>92.02930000000001</v>
      </c>
    </row>
    <row r="95" spans="1:292">
      <c r="A95">
        <v>77</v>
      </c>
      <c r="B95">
        <v>1694358980.5</v>
      </c>
      <c r="C95">
        <v>471.5</v>
      </c>
      <c r="D95" t="s">
        <v>588</v>
      </c>
      <c r="E95" t="s">
        <v>589</v>
      </c>
      <c r="F95">
        <v>5</v>
      </c>
      <c r="G95" t="s">
        <v>428</v>
      </c>
      <c r="H95">
        <v>1694358973</v>
      </c>
      <c r="I95">
        <f>(J95)/1000</f>
        <v>0</v>
      </c>
      <c r="J95">
        <f>IF(DO95, AM95, AG95)</f>
        <v>0</v>
      </c>
      <c r="K95">
        <f>IF(DO95, AH95, AF95)</f>
        <v>0</v>
      </c>
      <c r="L95">
        <f>DQ95 - IF(AT95&gt;1, K95*DK95*100.0/(AV95*EE95), 0)</f>
        <v>0</v>
      </c>
      <c r="M95">
        <f>((S95-I95/2)*L95-K95)/(S95+I95/2)</f>
        <v>0</v>
      </c>
      <c r="N95">
        <f>M95*(DX95+DY95)/1000.0</f>
        <v>0</v>
      </c>
      <c r="O95">
        <f>(DQ95 - IF(AT95&gt;1, K95*DK95*100.0/(AV95*EE95), 0))*(DX95+DY95)/1000.0</f>
        <v>0</v>
      </c>
      <c r="P95">
        <f>2.0/((1/R95-1/Q95)+SIGN(R95)*SQRT((1/R95-1/Q95)*(1/R95-1/Q95) + 4*DL95/((DL95+1)*(DL95+1))*(2*1/R95*1/Q95-1/Q95*1/Q95)))</f>
        <v>0</v>
      </c>
      <c r="Q95">
        <f>IF(LEFT(DM95,1)&lt;&gt;"0",IF(LEFT(DM95,1)="1",3.0,DN95),$D$5+$E$5*(EE95*DX95/($K$5*1000))+$F$5*(EE95*DX95/($K$5*1000))*MAX(MIN(DK95,$J$5),$I$5)*MAX(MIN(DK95,$J$5),$I$5)+$G$5*MAX(MIN(DK95,$J$5),$I$5)*(EE95*DX95/($K$5*1000))+$H$5*(EE95*DX95/($K$5*1000))*(EE95*DX95/($K$5*1000)))</f>
        <v>0</v>
      </c>
      <c r="R95">
        <f>I95*(1000-(1000*0.61365*exp(17.502*V95/(240.97+V95))/(DX95+DY95)+DS95)/2)/(1000*0.61365*exp(17.502*V95/(240.97+V95))/(DX95+DY95)-DS95)</f>
        <v>0</v>
      </c>
      <c r="S95">
        <f>1/((DL95+1)/(P95/1.6)+1/(Q95/1.37)) + DL95/((DL95+1)/(P95/1.6) + DL95/(Q95/1.37))</f>
        <v>0</v>
      </c>
      <c r="T95">
        <f>(DG95*DJ95)</f>
        <v>0</v>
      </c>
      <c r="U95">
        <f>(DZ95+(T95+2*0.95*5.67E-8*(((DZ95+$B$9)+273)^4-(DZ95+273)^4)-44100*I95)/(1.84*29.3*Q95+8*0.95*5.67E-8*(DZ95+273)^3))</f>
        <v>0</v>
      </c>
      <c r="V95">
        <f>($C$9*EA95+$D$9*EB95+$E$9*U95)</f>
        <v>0</v>
      </c>
      <c r="W95">
        <f>0.61365*exp(17.502*V95/(240.97+V95))</f>
        <v>0</v>
      </c>
      <c r="X95">
        <f>(Y95/Z95*100)</f>
        <v>0</v>
      </c>
      <c r="Y95">
        <f>DS95*(DX95+DY95)/1000</f>
        <v>0</v>
      </c>
      <c r="Z95">
        <f>0.61365*exp(17.502*DZ95/(240.97+DZ95))</f>
        <v>0</v>
      </c>
      <c r="AA95">
        <f>(W95-DS95*(DX95+DY95)/1000)</f>
        <v>0</v>
      </c>
      <c r="AB95">
        <f>(-I95*44100)</f>
        <v>0</v>
      </c>
      <c r="AC95">
        <f>2*29.3*Q95*0.92*(DZ95-V95)</f>
        <v>0</v>
      </c>
      <c r="AD95">
        <f>2*0.95*5.67E-8*(((DZ95+$B$9)+273)^4-(V95+273)^4)</f>
        <v>0</v>
      </c>
      <c r="AE95">
        <f>T95+AD95+AB95+AC95</f>
        <v>0</v>
      </c>
      <c r="AF95">
        <f>DW95*AT95*(DR95-DQ95*(1000-AT95*DT95)/(1000-AT95*DS95))/(100*DK95)</f>
        <v>0</v>
      </c>
      <c r="AG95">
        <f>1000*DW95*AT95*(DS95-DT95)/(100*DK95*(1000-AT95*DS95))</f>
        <v>0</v>
      </c>
      <c r="AH95">
        <f>(AI95 - AJ95 - DX95*1E3/(8.314*(DZ95+273.15)) * AL95/DW95 * AK95) * DW95/(100*DK95) * (1000 - DT95)/1000</f>
        <v>0</v>
      </c>
      <c r="AI95">
        <v>1294.697890496499</v>
      </c>
      <c r="AJ95">
        <v>1275.453272727273</v>
      </c>
      <c r="AK95">
        <v>3.463391149782952</v>
      </c>
      <c r="AL95">
        <v>65.94015128555453</v>
      </c>
      <c r="AM95">
        <f>(AO95 - AN95 + DX95*1E3/(8.314*(DZ95+273.15)) * AQ95/DW95 * AP95) * DW95/(100*DK95) * 1000/(1000 - AO95)</f>
        <v>0</v>
      </c>
      <c r="AN95">
        <v>27.25085803527737</v>
      </c>
      <c r="AO95">
        <v>27.71406424242423</v>
      </c>
      <c r="AP95">
        <v>-0.0003820600227682922</v>
      </c>
      <c r="AQ95">
        <v>102.8695289206826</v>
      </c>
      <c r="AR95">
        <v>0</v>
      </c>
      <c r="AS95">
        <v>0</v>
      </c>
      <c r="AT95">
        <f>IF(AR95*$H$15&gt;=AV95,1.0,(AV95/(AV95-AR95*$H$15)))</f>
        <v>0</v>
      </c>
      <c r="AU95">
        <f>(AT95-1)*100</f>
        <v>0</v>
      </c>
      <c r="AV95">
        <f>MAX(0,($B$15+$C$15*EE95)/(1+$D$15*EE95)*DX95/(DZ95+273)*$E$15)</f>
        <v>0</v>
      </c>
      <c r="AW95" t="s">
        <v>429</v>
      </c>
      <c r="AX95" t="s">
        <v>429</v>
      </c>
      <c r="AY95">
        <v>0</v>
      </c>
      <c r="AZ95">
        <v>0</v>
      </c>
      <c r="BA95">
        <f>1-AY95/AZ95</f>
        <v>0</v>
      </c>
      <c r="BB95">
        <v>0</v>
      </c>
      <c r="BC95" t="s">
        <v>429</v>
      </c>
      <c r="BD95" t="s">
        <v>429</v>
      </c>
      <c r="BE95">
        <v>0</v>
      </c>
      <c r="BF95">
        <v>0</v>
      </c>
      <c r="BG95">
        <f>1-BE95/BF95</f>
        <v>0</v>
      </c>
      <c r="BH95">
        <v>0.5</v>
      </c>
      <c r="BI95">
        <f>DH95</f>
        <v>0</v>
      </c>
      <c r="BJ95">
        <f>K95</f>
        <v>0</v>
      </c>
      <c r="BK95">
        <f>BG95*BH95*BI95</f>
        <v>0</v>
      </c>
      <c r="BL95">
        <f>(BJ95-BB95)/BI95</f>
        <v>0</v>
      </c>
      <c r="BM95">
        <f>(AZ95-BF95)/BF95</f>
        <v>0</v>
      </c>
      <c r="BN95">
        <f>AY95/(BA95+AY95/BF95)</f>
        <v>0</v>
      </c>
      <c r="BO95" t="s">
        <v>429</v>
      </c>
      <c r="BP95">
        <v>0</v>
      </c>
      <c r="BQ95">
        <f>IF(BP95&lt;&gt;0, BP95, BN95)</f>
        <v>0</v>
      </c>
      <c r="BR95">
        <f>1-BQ95/BF95</f>
        <v>0</v>
      </c>
      <c r="BS95">
        <f>(BF95-BE95)/(BF95-BQ95)</f>
        <v>0</v>
      </c>
      <c r="BT95">
        <f>(AZ95-BF95)/(AZ95-BQ95)</f>
        <v>0</v>
      </c>
      <c r="BU95">
        <f>(BF95-BE95)/(BF95-AY95)</f>
        <v>0</v>
      </c>
      <c r="BV95">
        <f>(AZ95-BF95)/(AZ95-AY95)</f>
        <v>0</v>
      </c>
      <c r="BW95">
        <f>(BS95*BQ95/BE95)</f>
        <v>0</v>
      </c>
      <c r="BX95">
        <f>(1-BW95)</f>
        <v>0</v>
      </c>
      <c r="DG95">
        <f>$B$13*EF95+$C$13*EG95+$F$13*ER95*(1-EU95)</f>
        <v>0</v>
      </c>
      <c r="DH95">
        <f>DG95*DI95</f>
        <v>0</v>
      </c>
      <c r="DI95">
        <f>($B$13*$D$11+$C$13*$D$11+$F$13*((FE95+EW95)/MAX(FE95+EW95+FF95, 0.1)*$I$11+FF95/MAX(FE95+EW95+FF95, 0.1)*$J$11))/($B$13+$C$13+$F$13)</f>
        <v>0</v>
      </c>
      <c r="DJ95">
        <f>($B$13*$K$11+$C$13*$K$11+$F$13*((FE95+EW95)/MAX(FE95+EW95+FF95, 0.1)*$P$11+FF95/MAX(FE95+EW95+FF95, 0.1)*$Q$11))/($B$13+$C$13+$F$13)</f>
        <v>0</v>
      </c>
      <c r="DK95">
        <v>1.1</v>
      </c>
      <c r="DL95">
        <v>0.5</v>
      </c>
      <c r="DM95" t="s">
        <v>430</v>
      </c>
      <c r="DN95">
        <v>2</v>
      </c>
      <c r="DO95" t="b">
        <v>1</v>
      </c>
      <c r="DP95">
        <v>1694358973</v>
      </c>
      <c r="DQ95">
        <v>1216.566296296296</v>
      </c>
      <c r="DR95">
        <v>1243.489259259259</v>
      </c>
      <c r="DS95">
        <v>27.7203962962963</v>
      </c>
      <c r="DT95">
        <v>27.2699037037037</v>
      </c>
      <c r="DU95">
        <v>1254.858888888889</v>
      </c>
      <c r="DV95">
        <v>31.69618888888889</v>
      </c>
      <c r="DW95">
        <v>500.0045185185185</v>
      </c>
      <c r="DX95">
        <v>84.56715185185185</v>
      </c>
      <c r="DY95">
        <v>0.1000692666666667</v>
      </c>
      <c r="DZ95">
        <v>31.63008148148148</v>
      </c>
      <c r="EA95">
        <v>32.94008148148149</v>
      </c>
      <c r="EB95">
        <v>999.9000000000001</v>
      </c>
      <c r="EC95">
        <v>0</v>
      </c>
      <c r="ED95">
        <v>0</v>
      </c>
      <c r="EE95">
        <v>9995.75851851852</v>
      </c>
      <c r="EF95">
        <v>0</v>
      </c>
      <c r="EG95">
        <v>1109.077037037037</v>
      </c>
      <c r="EH95">
        <v>-26.92312962962963</v>
      </c>
      <c r="EI95">
        <v>1251.250740740741</v>
      </c>
      <c r="EJ95">
        <v>1278.34962962963</v>
      </c>
      <c r="EK95">
        <v>0.4504831851851852</v>
      </c>
      <c r="EL95">
        <v>1243.489259259259</v>
      </c>
      <c r="EM95">
        <v>27.2699037037037</v>
      </c>
      <c r="EN95">
        <v>2.344234814814815</v>
      </c>
      <c r="EO95">
        <v>2.306138148148148</v>
      </c>
      <c r="EP95">
        <v>19.98362222222222</v>
      </c>
      <c r="EQ95">
        <v>19.71933703703704</v>
      </c>
      <c r="ER95">
        <v>2000.023333333334</v>
      </c>
      <c r="ES95">
        <v>0.980007777777778</v>
      </c>
      <c r="ET95">
        <v>0.01999212592592592</v>
      </c>
      <c r="EU95">
        <v>0</v>
      </c>
      <c r="EV95">
        <v>37.01912222222222</v>
      </c>
      <c r="EW95">
        <v>5.00078</v>
      </c>
      <c r="EX95">
        <v>2789.636296296296</v>
      </c>
      <c r="EY95">
        <v>16379.86666666666</v>
      </c>
      <c r="EZ95">
        <v>50.74725925925924</v>
      </c>
      <c r="FA95">
        <v>51.69866666666665</v>
      </c>
      <c r="FB95">
        <v>51.23122222222222</v>
      </c>
      <c r="FC95">
        <v>50.92574074074074</v>
      </c>
      <c r="FD95">
        <v>51.05314814814815</v>
      </c>
      <c r="FE95">
        <v>1955.133333333333</v>
      </c>
      <c r="FF95">
        <v>39.88037037037038</v>
      </c>
      <c r="FG95">
        <v>0</v>
      </c>
      <c r="FH95">
        <v>1694358980.6</v>
      </c>
      <c r="FI95">
        <v>0</v>
      </c>
      <c r="FJ95">
        <v>36.985296</v>
      </c>
      <c r="FK95">
        <v>-0.9831923064654102</v>
      </c>
      <c r="FL95">
        <v>-747.0607706757714</v>
      </c>
      <c r="FM95">
        <v>2783.4936</v>
      </c>
      <c r="FN95">
        <v>15</v>
      </c>
      <c r="FO95">
        <v>1694356869.6</v>
      </c>
      <c r="FP95" t="s">
        <v>431</v>
      </c>
      <c r="FQ95">
        <v>1694356869.6</v>
      </c>
      <c r="FR95">
        <v>1694356865.6</v>
      </c>
      <c r="FS95">
        <v>1</v>
      </c>
      <c r="FT95">
        <v>-0.3</v>
      </c>
      <c r="FU95">
        <v>-0.068</v>
      </c>
      <c r="FV95">
        <v>-25.922</v>
      </c>
      <c r="FW95">
        <v>-3.813</v>
      </c>
      <c r="FX95">
        <v>420</v>
      </c>
      <c r="FY95">
        <v>23</v>
      </c>
      <c r="FZ95">
        <v>0.43</v>
      </c>
      <c r="GA95">
        <v>0.2</v>
      </c>
      <c r="GB95">
        <v>-26.89184390243902</v>
      </c>
      <c r="GC95">
        <v>-0.535783275261312</v>
      </c>
      <c r="GD95">
        <v>0.1341683599224614</v>
      </c>
      <c r="GE95">
        <v>0</v>
      </c>
      <c r="GF95">
        <v>0.4394546585365854</v>
      </c>
      <c r="GG95">
        <v>0.1910227735191641</v>
      </c>
      <c r="GH95">
        <v>0.02205522079956465</v>
      </c>
      <c r="GI95">
        <v>1</v>
      </c>
      <c r="GJ95">
        <v>1</v>
      </c>
      <c r="GK95">
        <v>2</v>
      </c>
      <c r="GL95" t="s">
        <v>432</v>
      </c>
      <c r="GM95">
        <v>3.10648</v>
      </c>
      <c r="GN95">
        <v>2.75815</v>
      </c>
      <c r="GO95">
        <v>0.171198</v>
      </c>
      <c r="GP95">
        <v>0.170231</v>
      </c>
      <c r="GQ95">
        <v>0.119764</v>
      </c>
      <c r="GR95">
        <v>0.108462</v>
      </c>
      <c r="GS95">
        <v>20872.1</v>
      </c>
      <c r="GT95">
        <v>19677.8</v>
      </c>
      <c r="GU95">
        <v>25770.6</v>
      </c>
      <c r="GV95">
        <v>24091</v>
      </c>
      <c r="GW95">
        <v>36490.2</v>
      </c>
      <c r="GX95">
        <v>31491.2</v>
      </c>
      <c r="GY95">
        <v>45104.9</v>
      </c>
      <c r="GZ95">
        <v>38190</v>
      </c>
      <c r="HA95">
        <v>1.74953</v>
      </c>
      <c r="HB95">
        <v>1.57335</v>
      </c>
      <c r="HC95">
        <v>-0.0945628</v>
      </c>
      <c r="HD95">
        <v>0</v>
      </c>
      <c r="HE95">
        <v>34.4581</v>
      </c>
      <c r="HF95">
        <v>999.9</v>
      </c>
      <c r="HG95">
        <v>41.4</v>
      </c>
      <c r="HH95">
        <v>38.6</v>
      </c>
      <c r="HI95">
        <v>33.6656</v>
      </c>
      <c r="HJ95">
        <v>61.3467</v>
      </c>
      <c r="HK95">
        <v>24.5553</v>
      </c>
      <c r="HL95">
        <v>1</v>
      </c>
      <c r="HM95">
        <v>1.46955</v>
      </c>
      <c r="HN95">
        <v>9.28105</v>
      </c>
      <c r="HO95">
        <v>20.0579</v>
      </c>
      <c r="HP95">
        <v>5.20621</v>
      </c>
      <c r="HQ95">
        <v>11.992</v>
      </c>
      <c r="HR95">
        <v>4.96045</v>
      </c>
      <c r="HS95">
        <v>3.27413</v>
      </c>
      <c r="HT95">
        <v>9999</v>
      </c>
      <c r="HU95">
        <v>9999</v>
      </c>
      <c r="HV95">
        <v>9999</v>
      </c>
      <c r="HW95">
        <v>154.9</v>
      </c>
      <c r="HX95">
        <v>1.86386</v>
      </c>
      <c r="HY95">
        <v>1.86005</v>
      </c>
      <c r="HZ95">
        <v>1.85837</v>
      </c>
      <c r="IA95">
        <v>1.85974</v>
      </c>
      <c r="IB95">
        <v>1.85974</v>
      </c>
      <c r="IC95">
        <v>1.85831</v>
      </c>
      <c r="ID95">
        <v>1.85745</v>
      </c>
      <c r="IE95">
        <v>1.85226</v>
      </c>
      <c r="IF95">
        <v>0</v>
      </c>
      <c r="IG95">
        <v>0</v>
      </c>
      <c r="IH95">
        <v>0</v>
      </c>
      <c r="II95">
        <v>0</v>
      </c>
      <c r="IJ95" t="s">
        <v>433</v>
      </c>
      <c r="IK95" t="s">
        <v>434</v>
      </c>
      <c r="IL95" t="s">
        <v>435</v>
      </c>
      <c r="IM95" t="s">
        <v>435</v>
      </c>
      <c r="IN95" t="s">
        <v>435</v>
      </c>
      <c r="IO95" t="s">
        <v>435</v>
      </c>
      <c r="IP95">
        <v>0</v>
      </c>
      <c r="IQ95">
        <v>100</v>
      </c>
      <c r="IR95">
        <v>100</v>
      </c>
      <c r="IS95">
        <v>-38.6</v>
      </c>
      <c r="IT95">
        <v>-3.9755</v>
      </c>
      <c r="IU95">
        <v>-16.20539750299507</v>
      </c>
      <c r="IV95">
        <v>-0.02477319321892663</v>
      </c>
      <c r="IW95">
        <v>7.220195862635366E-06</v>
      </c>
      <c r="IX95">
        <v>-1.200035831751892E-09</v>
      </c>
      <c r="IY95">
        <v>-1.687842308663072</v>
      </c>
      <c r="IZ95">
        <v>-0.1467083373758089</v>
      </c>
      <c r="JA95">
        <v>0.003522864546959643</v>
      </c>
      <c r="JB95">
        <v>-3.696506598922489E-05</v>
      </c>
      <c r="JC95">
        <v>4</v>
      </c>
      <c r="JD95">
        <v>1987</v>
      </c>
      <c r="JE95">
        <v>1</v>
      </c>
      <c r="JF95">
        <v>38</v>
      </c>
      <c r="JG95">
        <v>35.2</v>
      </c>
      <c r="JH95">
        <v>35.2</v>
      </c>
      <c r="JI95">
        <v>2.90527</v>
      </c>
      <c r="JJ95">
        <v>2.65503</v>
      </c>
      <c r="JK95">
        <v>1.49658</v>
      </c>
      <c r="JL95">
        <v>2.39258</v>
      </c>
      <c r="JM95">
        <v>1.54907</v>
      </c>
      <c r="JN95">
        <v>2.44019</v>
      </c>
      <c r="JO95">
        <v>41.665</v>
      </c>
      <c r="JP95">
        <v>15.568</v>
      </c>
      <c r="JQ95">
        <v>18</v>
      </c>
      <c r="JR95">
        <v>505.868</v>
      </c>
      <c r="JS95">
        <v>401.589</v>
      </c>
      <c r="JT95">
        <v>25.1755</v>
      </c>
      <c r="JU95">
        <v>43.6876</v>
      </c>
      <c r="JV95">
        <v>29.9998</v>
      </c>
      <c r="JW95">
        <v>43.3418</v>
      </c>
      <c r="JX95">
        <v>43.1515</v>
      </c>
      <c r="JY95">
        <v>58.2955</v>
      </c>
      <c r="JZ95">
        <v>0</v>
      </c>
      <c r="KA95">
        <v>46.0812</v>
      </c>
      <c r="KB95">
        <v>20.4864</v>
      </c>
      <c r="KC95">
        <v>1289.47</v>
      </c>
      <c r="KD95">
        <v>28.7138</v>
      </c>
      <c r="KE95">
        <v>98.53570000000001</v>
      </c>
      <c r="KF95">
        <v>92.0295</v>
      </c>
    </row>
    <row r="96" spans="1:292">
      <c r="A96">
        <v>78</v>
      </c>
      <c r="B96">
        <v>1694358985.5</v>
      </c>
      <c r="C96">
        <v>476.5</v>
      </c>
      <c r="D96" t="s">
        <v>590</v>
      </c>
      <c r="E96" t="s">
        <v>591</v>
      </c>
      <c r="F96">
        <v>5</v>
      </c>
      <c r="G96" t="s">
        <v>428</v>
      </c>
      <c r="H96">
        <v>1694358977.714286</v>
      </c>
      <c r="I96">
        <f>(J96)/1000</f>
        <v>0</v>
      </c>
      <c r="J96">
        <f>IF(DO96, AM96, AG96)</f>
        <v>0</v>
      </c>
      <c r="K96">
        <f>IF(DO96, AH96, AF96)</f>
        <v>0</v>
      </c>
      <c r="L96">
        <f>DQ96 - IF(AT96&gt;1, K96*DK96*100.0/(AV96*EE96), 0)</f>
        <v>0</v>
      </c>
      <c r="M96">
        <f>((S96-I96/2)*L96-K96)/(S96+I96/2)</f>
        <v>0</v>
      </c>
      <c r="N96">
        <f>M96*(DX96+DY96)/1000.0</f>
        <v>0</v>
      </c>
      <c r="O96">
        <f>(DQ96 - IF(AT96&gt;1, K96*DK96*100.0/(AV96*EE96), 0))*(DX96+DY96)/1000.0</f>
        <v>0</v>
      </c>
      <c r="P96">
        <f>2.0/((1/R96-1/Q96)+SIGN(R96)*SQRT((1/R96-1/Q96)*(1/R96-1/Q96) + 4*DL96/((DL96+1)*(DL96+1))*(2*1/R96*1/Q96-1/Q96*1/Q96)))</f>
        <v>0</v>
      </c>
      <c r="Q96">
        <f>IF(LEFT(DM96,1)&lt;&gt;"0",IF(LEFT(DM96,1)="1",3.0,DN96),$D$5+$E$5*(EE96*DX96/($K$5*1000))+$F$5*(EE96*DX96/($K$5*1000))*MAX(MIN(DK96,$J$5),$I$5)*MAX(MIN(DK96,$J$5),$I$5)+$G$5*MAX(MIN(DK96,$J$5),$I$5)*(EE96*DX96/($K$5*1000))+$H$5*(EE96*DX96/($K$5*1000))*(EE96*DX96/($K$5*1000)))</f>
        <v>0</v>
      </c>
      <c r="R96">
        <f>I96*(1000-(1000*0.61365*exp(17.502*V96/(240.97+V96))/(DX96+DY96)+DS96)/2)/(1000*0.61365*exp(17.502*V96/(240.97+V96))/(DX96+DY96)-DS96)</f>
        <v>0</v>
      </c>
      <c r="S96">
        <f>1/((DL96+1)/(P96/1.6)+1/(Q96/1.37)) + DL96/((DL96+1)/(P96/1.6) + DL96/(Q96/1.37))</f>
        <v>0</v>
      </c>
      <c r="T96">
        <f>(DG96*DJ96)</f>
        <v>0</v>
      </c>
      <c r="U96">
        <f>(DZ96+(T96+2*0.95*5.67E-8*(((DZ96+$B$9)+273)^4-(DZ96+273)^4)-44100*I96)/(1.84*29.3*Q96+8*0.95*5.67E-8*(DZ96+273)^3))</f>
        <v>0</v>
      </c>
      <c r="V96">
        <f>($C$9*EA96+$D$9*EB96+$E$9*U96)</f>
        <v>0</v>
      </c>
      <c r="W96">
        <f>0.61365*exp(17.502*V96/(240.97+V96))</f>
        <v>0</v>
      </c>
      <c r="X96">
        <f>(Y96/Z96*100)</f>
        <v>0</v>
      </c>
      <c r="Y96">
        <f>DS96*(DX96+DY96)/1000</f>
        <v>0</v>
      </c>
      <c r="Z96">
        <f>0.61365*exp(17.502*DZ96/(240.97+DZ96))</f>
        <v>0</v>
      </c>
      <c r="AA96">
        <f>(W96-DS96*(DX96+DY96)/1000)</f>
        <v>0</v>
      </c>
      <c r="AB96">
        <f>(-I96*44100)</f>
        <v>0</v>
      </c>
      <c r="AC96">
        <f>2*29.3*Q96*0.92*(DZ96-V96)</f>
        <v>0</v>
      </c>
      <c r="AD96">
        <f>2*0.95*5.67E-8*(((DZ96+$B$9)+273)^4-(V96+273)^4)</f>
        <v>0</v>
      </c>
      <c r="AE96">
        <f>T96+AD96+AB96+AC96</f>
        <v>0</v>
      </c>
      <c r="AF96">
        <f>DW96*AT96*(DR96-DQ96*(1000-AT96*DT96)/(1000-AT96*DS96))/(100*DK96)</f>
        <v>0</v>
      </c>
      <c r="AG96">
        <f>1000*DW96*AT96*(DS96-DT96)/(100*DK96*(1000-AT96*DS96))</f>
        <v>0</v>
      </c>
      <c r="AH96">
        <f>(AI96 - AJ96 - DX96*1E3/(8.314*(DZ96+273.15)) * AL96/DW96 * AK96) * DW96/(100*DK96) * (1000 - DT96)/1000</f>
        <v>0</v>
      </c>
      <c r="AI96">
        <v>1311.319834552242</v>
      </c>
      <c r="AJ96">
        <v>1292.379818181818</v>
      </c>
      <c r="AK96">
        <v>3.415951605075155</v>
      </c>
      <c r="AL96">
        <v>65.94015128555453</v>
      </c>
      <c r="AM96">
        <f>(AO96 - AN96 + DX96*1E3/(8.314*(DZ96+273.15)) * AQ96/DW96 * AP96) * DW96/(100*DK96) * 1000/(1000 - AO96)</f>
        <v>0</v>
      </c>
      <c r="AN96">
        <v>27.32010072622086</v>
      </c>
      <c r="AO96">
        <v>27.73237696969697</v>
      </c>
      <c r="AP96">
        <v>0.0004309958398147687</v>
      </c>
      <c r="AQ96">
        <v>102.8695289206826</v>
      </c>
      <c r="AR96">
        <v>0</v>
      </c>
      <c r="AS96">
        <v>0</v>
      </c>
      <c r="AT96">
        <f>IF(AR96*$H$15&gt;=AV96,1.0,(AV96/(AV96-AR96*$H$15)))</f>
        <v>0</v>
      </c>
      <c r="AU96">
        <f>(AT96-1)*100</f>
        <v>0</v>
      </c>
      <c r="AV96">
        <f>MAX(0,($B$15+$C$15*EE96)/(1+$D$15*EE96)*DX96/(DZ96+273)*$E$15)</f>
        <v>0</v>
      </c>
      <c r="AW96" t="s">
        <v>429</v>
      </c>
      <c r="AX96" t="s">
        <v>429</v>
      </c>
      <c r="AY96">
        <v>0</v>
      </c>
      <c r="AZ96">
        <v>0</v>
      </c>
      <c r="BA96">
        <f>1-AY96/AZ96</f>
        <v>0</v>
      </c>
      <c r="BB96">
        <v>0</v>
      </c>
      <c r="BC96" t="s">
        <v>429</v>
      </c>
      <c r="BD96" t="s">
        <v>429</v>
      </c>
      <c r="BE96">
        <v>0</v>
      </c>
      <c r="BF96">
        <v>0</v>
      </c>
      <c r="BG96">
        <f>1-BE96/BF96</f>
        <v>0</v>
      </c>
      <c r="BH96">
        <v>0.5</v>
      </c>
      <c r="BI96">
        <f>DH96</f>
        <v>0</v>
      </c>
      <c r="BJ96">
        <f>K96</f>
        <v>0</v>
      </c>
      <c r="BK96">
        <f>BG96*BH96*BI96</f>
        <v>0</v>
      </c>
      <c r="BL96">
        <f>(BJ96-BB96)/BI96</f>
        <v>0</v>
      </c>
      <c r="BM96">
        <f>(AZ96-BF96)/BF96</f>
        <v>0</v>
      </c>
      <c r="BN96">
        <f>AY96/(BA96+AY96/BF96)</f>
        <v>0</v>
      </c>
      <c r="BO96" t="s">
        <v>429</v>
      </c>
      <c r="BP96">
        <v>0</v>
      </c>
      <c r="BQ96">
        <f>IF(BP96&lt;&gt;0, BP96, BN96)</f>
        <v>0</v>
      </c>
      <c r="BR96">
        <f>1-BQ96/BF96</f>
        <v>0</v>
      </c>
      <c r="BS96">
        <f>(BF96-BE96)/(BF96-BQ96)</f>
        <v>0</v>
      </c>
      <c r="BT96">
        <f>(AZ96-BF96)/(AZ96-BQ96)</f>
        <v>0</v>
      </c>
      <c r="BU96">
        <f>(BF96-BE96)/(BF96-AY96)</f>
        <v>0</v>
      </c>
      <c r="BV96">
        <f>(AZ96-BF96)/(AZ96-AY96)</f>
        <v>0</v>
      </c>
      <c r="BW96">
        <f>(BS96*BQ96/BE96)</f>
        <v>0</v>
      </c>
      <c r="BX96">
        <f>(1-BW96)</f>
        <v>0</v>
      </c>
      <c r="DG96">
        <f>$B$13*EF96+$C$13*EG96+$F$13*ER96*(1-EU96)</f>
        <v>0</v>
      </c>
      <c r="DH96">
        <f>DG96*DI96</f>
        <v>0</v>
      </c>
      <c r="DI96">
        <f>($B$13*$D$11+$C$13*$D$11+$F$13*((FE96+EW96)/MAX(FE96+EW96+FF96, 0.1)*$I$11+FF96/MAX(FE96+EW96+FF96, 0.1)*$J$11))/($B$13+$C$13+$F$13)</f>
        <v>0</v>
      </c>
      <c r="DJ96">
        <f>($B$13*$K$11+$C$13*$K$11+$F$13*((FE96+EW96)/MAX(FE96+EW96+FF96, 0.1)*$P$11+FF96/MAX(FE96+EW96+FF96, 0.1)*$Q$11))/($B$13+$C$13+$F$13)</f>
        <v>0</v>
      </c>
      <c r="DK96">
        <v>1.1</v>
      </c>
      <c r="DL96">
        <v>0.5</v>
      </c>
      <c r="DM96" t="s">
        <v>430</v>
      </c>
      <c r="DN96">
        <v>2</v>
      </c>
      <c r="DO96" t="b">
        <v>1</v>
      </c>
      <c r="DP96">
        <v>1694358977.714286</v>
      </c>
      <c r="DQ96">
        <v>1232.307857142857</v>
      </c>
      <c r="DR96">
        <v>1259.131428571428</v>
      </c>
      <c r="DS96">
        <v>27.72165714285714</v>
      </c>
      <c r="DT96">
        <v>27.281075</v>
      </c>
      <c r="DU96">
        <v>1270.796071428571</v>
      </c>
      <c r="DV96">
        <v>31.69749642857143</v>
      </c>
      <c r="DW96">
        <v>500.0112142857142</v>
      </c>
      <c r="DX96">
        <v>84.56729642857144</v>
      </c>
      <c r="DY96">
        <v>0.1000403214285714</v>
      </c>
      <c r="DZ96">
        <v>31.61831071428572</v>
      </c>
      <c r="EA96">
        <v>32.93402857142857</v>
      </c>
      <c r="EB96">
        <v>999.9000000000002</v>
      </c>
      <c r="EC96">
        <v>0</v>
      </c>
      <c r="ED96">
        <v>0</v>
      </c>
      <c r="EE96">
        <v>9999.457857142857</v>
      </c>
      <c r="EF96">
        <v>0</v>
      </c>
      <c r="EG96">
        <v>1071.918928571429</v>
      </c>
      <c r="EH96">
        <v>-26.82393571428571</v>
      </c>
      <c r="EI96">
        <v>1267.443214285714</v>
      </c>
      <c r="EJ96">
        <v>1294.445357142857</v>
      </c>
      <c r="EK96">
        <v>0.4405798214285714</v>
      </c>
      <c r="EL96">
        <v>1259.131428571428</v>
      </c>
      <c r="EM96">
        <v>27.281075</v>
      </c>
      <c r="EN96">
        <v>2.344345714285714</v>
      </c>
      <c r="EO96">
        <v>2.307086071428571</v>
      </c>
      <c r="EP96">
        <v>19.98438928571429</v>
      </c>
      <c r="EQ96">
        <v>19.72596071428572</v>
      </c>
      <c r="ER96">
        <v>2000.021071428572</v>
      </c>
      <c r="ES96">
        <v>0.980007785714286</v>
      </c>
      <c r="ET96">
        <v>0.01999212142857142</v>
      </c>
      <c r="EU96">
        <v>0</v>
      </c>
      <c r="EV96">
        <v>37.01519642857142</v>
      </c>
      <c r="EW96">
        <v>5.00078</v>
      </c>
      <c r="EX96">
        <v>2754.78</v>
      </c>
      <c r="EY96">
        <v>16379.85357142857</v>
      </c>
      <c r="EZ96">
        <v>50.74507142857141</v>
      </c>
      <c r="FA96">
        <v>51.68924999999998</v>
      </c>
      <c r="FB96">
        <v>51.22957142857143</v>
      </c>
      <c r="FC96">
        <v>50.91942857142857</v>
      </c>
      <c r="FD96">
        <v>51.05792857142857</v>
      </c>
      <c r="FE96">
        <v>1955.131071428572</v>
      </c>
      <c r="FF96">
        <v>39.88035714285716</v>
      </c>
      <c r="FG96">
        <v>0</v>
      </c>
      <c r="FH96">
        <v>1694358985.4</v>
      </c>
      <c r="FI96">
        <v>0</v>
      </c>
      <c r="FJ96">
        <v>37.025964</v>
      </c>
      <c r="FK96">
        <v>0.6300769255318233</v>
      </c>
      <c r="FL96">
        <v>38.96923054155276</v>
      </c>
      <c r="FM96">
        <v>2752.0916</v>
      </c>
      <c r="FN96">
        <v>15</v>
      </c>
      <c r="FO96">
        <v>1694356869.6</v>
      </c>
      <c r="FP96" t="s">
        <v>431</v>
      </c>
      <c r="FQ96">
        <v>1694356869.6</v>
      </c>
      <c r="FR96">
        <v>1694356865.6</v>
      </c>
      <c r="FS96">
        <v>1</v>
      </c>
      <c r="FT96">
        <v>-0.3</v>
      </c>
      <c r="FU96">
        <v>-0.068</v>
      </c>
      <c r="FV96">
        <v>-25.922</v>
      </c>
      <c r="FW96">
        <v>-3.813</v>
      </c>
      <c r="FX96">
        <v>420</v>
      </c>
      <c r="FY96">
        <v>23</v>
      </c>
      <c r="FZ96">
        <v>0.43</v>
      </c>
      <c r="GA96">
        <v>0.2</v>
      </c>
      <c r="GB96">
        <v>-26.8633375</v>
      </c>
      <c r="GC96">
        <v>0.9981399624766106</v>
      </c>
      <c r="GD96">
        <v>0.2132805097606205</v>
      </c>
      <c r="GE96">
        <v>0</v>
      </c>
      <c r="GF96">
        <v>0.439256</v>
      </c>
      <c r="GG96">
        <v>-0.09127440900562815</v>
      </c>
      <c r="GH96">
        <v>0.02274514794412206</v>
      </c>
      <c r="GI96">
        <v>1</v>
      </c>
      <c r="GJ96">
        <v>1</v>
      </c>
      <c r="GK96">
        <v>2</v>
      </c>
      <c r="GL96" t="s">
        <v>432</v>
      </c>
      <c r="GM96">
        <v>3.1065</v>
      </c>
      <c r="GN96">
        <v>2.75795</v>
      </c>
      <c r="GO96">
        <v>0.172578</v>
      </c>
      <c r="GP96">
        <v>0.171657</v>
      </c>
      <c r="GQ96">
        <v>0.119819</v>
      </c>
      <c r="GR96">
        <v>0.108527</v>
      </c>
      <c r="GS96">
        <v>20837.3</v>
      </c>
      <c r="GT96">
        <v>19643.9</v>
      </c>
      <c r="GU96">
        <v>25770.7</v>
      </c>
      <c r="GV96">
        <v>24091.1</v>
      </c>
      <c r="GW96">
        <v>36488.3</v>
      </c>
      <c r="GX96">
        <v>31488.9</v>
      </c>
      <c r="GY96">
        <v>45105.1</v>
      </c>
      <c r="GZ96">
        <v>38189.8</v>
      </c>
      <c r="HA96">
        <v>1.74945</v>
      </c>
      <c r="HB96">
        <v>1.57355</v>
      </c>
      <c r="HC96">
        <v>-0.0938848</v>
      </c>
      <c r="HD96">
        <v>0</v>
      </c>
      <c r="HE96">
        <v>34.4393</v>
      </c>
      <c r="HF96">
        <v>999.9</v>
      </c>
      <c r="HG96">
        <v>41.4</v>
      </c>
      <c r="HH96">
        <v>38.6</v>
      </c>
      <c r="HI96">
        <v>33.6659</v>
      </c>
      <c r="HJ96">
        <v>61.5667</v>
      </c>
      <c r="HK96">
        <v>24.5433</v>
      </c>
      <c r="HL96">
        <v>1</v>
      </c>
      <c r="HM96">
        <v>1.46942</v>
      </c>
      <c r="HN96">
        <v>9.28105</v>
      </c>
      <c r="HO96">
        <v>20.058</v>
      </c>
      <c r="HP96">
        <v>5.20726</v>
      </c>
      <c r="HQ96">
        <v>11.992</v>
      </c>
      <c r="HR96">
        <v>4.96065</v>
      </c>
      <c r="HS96">
        <v>3.27428</v>
      </c>
      <c r="HT96">
        <v>9999</v>
      </c>
      <c r="HU96">
        <v>9999</v>
      </c>
      <c r="HV96">
        <v>9999</v>
      </c>
      <c r="HW96">
        <v>154.9</v>
      </c>
      <c r="HX96">
        <v>1.86386</v>
      </c>
      <c r="HY96">
        <v>1.86005</v>
      </c>
      <c r="HZ96">
        <v>1.85837</v>
      </c>
      <c r="IA96">
        <v>1.85974</v>
      </c>
      <c r="IB96">
        <v>1.85974</v>
      </c>
      <c r="IC96">
        <v>1.85834</v>
      </c>
      <c r="ID96">
        <v>1.85745</v>
      </c>
      <c r="IE96">
        <v>1.85226</v>
      </c>
      <c r="IF96">
        <v>0</v>
      </c>
      <c r="IG96">
        <v>0</v>
      </c>
      <c r="IH96">
        <v>0</v>
      </c>
      <c r="II96">
        <v>0</v>
      </c>
      <c r="IJ96" t="s">
        <v>433</v>
      </c>
      <c r="IK96" t="s">
        <v>434</v>
      </c>
      <c r="IL96" t="s">
        <v>435</v>
      </c>
      <c r="IM96" t="s">
        <v>435</v>
      </c>
      <c r="IN96" t="s">
        <v>435</v>
      </c>
      <c r="IO96" t="s">
        <v>435</v>
      </c>
      <c r="IP96">
        <v>0</v>
      </c>
      <c r="IQ96">
        <v>100</v>
      </c>
      <c r="IR96">
        <v>100</v>
      </c>
      <c r="IS96">
        <v>-38.81</v>
      </c>
      <c r="IT96">
        <v>-3.9762</v>
      </c>
      <c r="IU96">
        <v>-16.20539750299507</v>
      </c>
      <c r="IV96">
        <v>-0.02477319321892663</v>
      </c>
      <c r="IW96">
        <v>7.220195862635366E-06</v>
      </c>
      <c r="IX96">
        <v>-1.200035831751892E-09</v>
      </c>
      <c r="IY96">
        <v>-1.687842308663072</v>
      </c>
      <c r="IZ96">
        <v>-0.1467083373758089</v>
      </c>
      <c r="JA96">
        <v>0.003522864546959643</v>
      </c>
      <c r="JB96">
        <v>-3.696506598922489E-05</v>
      </c>
      <c r="JC96">
        <v>4</v>
      </c>
      <c r="JD96">
        <v>1987</v>
      </c>
      <c r="JE96">
        <v>1</v>
      </c>
      <c r="JF96">
        <v>38</v>
      </c>
      <c r="JG96">
        <v>35.3</v>
      </c>
      <c r="JH96">
        <v>35.3</v>
      </c>
      <c r="JI96">
        <v>2.93335</v>
      </c>
      <c r="JJ96">
        <v>2.65381</v>
      </c>
      <c r="JK96">
        <v>1.49658</v>
      </c>
      <c r="JL96">
        <v>2.39258</v>
      </c>
      <c r="JM96">
        <v>1.54907</v>
      </c>
      <c r="JN96">
        <v>2.43286</v>
      </c>
      <c r="JO96">
        <v>41.6389</v>
      </c>
      <c r="JP96">
        <v>15.568</v>
      </c>
      <c r="JQ96">
        <v>18</v>
      </c>
      <c r="JR96">
        <v>505.812</v>
      </c>
      <c r="JS96">
        <v>401.712</v>
      </c>
      <c r="JT96">
        <v>25.1621</v>
      </c>
      <c r="JU96">
        <v>43.6831</v>
      </c>
      <c r="JV96">
        <v>29.9998</v>
      </c>
      <c r="JW96">
        <v>43.3408</v>
      </c>
      <c r="JX96">
        <v>43.1515</v>
      </c>
      <c r="JY96">
        <v>58.8478</v>
      </c>
      <c r="JZ96">
        <v>0</v>
      </c>
      <c r="KA96">
        <v>46.0812</v>
      </c>
      <c r="KB96">
        <v>20.4864</v>
      </c>
      <c r="KC96">
        <v>1302.84</v>
      </c>
      <c r="KD96">
        <v>28.69</v>
      </c>
      <c r="KE96">
        <v>98.5361</v>
      </c>
      <c r="KF96">
        <v>92.0295</v>
      </c>
    </row>
    <row r="97" spans="1:292">
      <c r="A97">
        <v>79</v>
      </c>
      <c r="B97">
        <v>1694358990.5</v>
      </c>
      <c r="C97">
        <v>481.5</v>
      </c>
      <c r="D97" t="s">
        <v>592</v>
      </c>
      <c r="E97" t="s">
        <v>593</v>
      </c>
      <c r="F97">
        <v>5</v>
      </c>
      <c r="G97" t="s">
        <v>428</v>
      </c>
      <c r="H97">
        <v>1694358983</v>
      </c>
      <c r="I97">
        <f>(J97)/1000</f>
        <v>0</v>
      </c>
      <c r="J97">
        <f>IF(DO97, AM97, AG97)</f>
        <v>0</v>
      </c>
      <c r="K97">
        <f>IF(DO97, AH97, AF97)</f>
        <v>0</v>
      </c>
      <c r="L97">
        <f>DQ97 - IF(AT97&gt;1, K97*DK97*100.0/(AV97*EE97), 0)</f>
        <v>0</v>
      </c>
      <c r="M97">
        <f>((S97-I97/2)*L97-K97)/(S97+I97/2)</f>
        <v>0</v>
      </c>
      <c r="N97">
        <f>M97*(DX97+DY97)/1000.0</f>
        <v>0</v>
      </c>
      <c r="O97">
        <f>(DQ97 - IF(AT97&gt;1, K97*DK97*100.0/(AV97*EE97), 0))*(DX97+DY97)/1000.0</f>
        <v>0</v>
      </c>
      <c r="P97">
        <f>2.0/((1/R97-1/Q97)+SIGN(R97)*SQRT((1/R97-1/Q97)*(1/R97-1/Q97) + 4*DL97/((DL97+1)*(DL97+1))*(2*1/R97*1/Q97-1/Q97*1/Q97)))</f>
        <v>0</v>
      </c>
      <c r="Q97">
        <f>IF(LEFT(DM97,1)&lt;&gt;"0",IF(LEFT(DM97,1)="1",3.0,DN97),$D$5+$E$5*(EE97*DX97/($K$5*1000))+$F$5*(EE97*DX97/($K$5*1000))*MAX(MIN(DK97,$J$5),$I$5)*MAX(MIN(DK97,$J$5),$I$5)+$G$5*MAX(MIN(DK97,$J$5),$I$5)*(EE97*DX97/($K$5*1000))+$H$5*(EE97*DX97/($K$5*1000))*(EE97*DX97/($K$5*1000)))</f>
        <v>0</v>
      </c>
      <c r="R97">
        <f>I97*(1000-(1000*0.61365*exp(17.502*V97/(240.97+V97))/(DX97+DY97)+DS97)/2)/(1000*0.61365*exp(17.502*V97/(240.97+V97))/(DX97+DY97)-DS97)</f>
        <v>0</v>
      </c>
      <c r="S97">
        <f>1/((DL97+1)/(P97/1.6)+1/(Q97/1.37)) + DL97/((DL97+1)/(P97/1.6) + DL97/(Q97/1.37))</f>
        <v>0</v>
      </c>
      <c r="T97">
        <f>(DG97*DJ97)</f>
        <v>0</v>
      </c>
      <c r="U97">
        <f>(DZ97+(T97+2*0.95*5.67E-8*(((DZ97+$B$9)+273)^4-(DZ97+273)^4)-44100*I97)/(1.84*29.3*Q97+8*0.95*5.67E-8*(DZ97+273)^3))</f>
        <v>0</v>
      </c>
      <c r="V97">
        <f>($C$9*EA97+$D$9*EB97+$E$9*U97)</f>
        <v>0</v>
      </c>
      <c r="W97">
        <f>0.61365*exp(17.502*V97/(240.97+V97))</f>
        <v>0</v>
      </c>
      <c r="X97">
        <f>(Y97/Z97*100)</f>
        <v>0</v>
      </c>
      <c r="Y97">
        <f>DS97*(DX97+DY97)/1000</f>
        <v>0</v>
      </c>
      <c r="Z97">
        <f>0.61365*exp(17.502*DZ97/(240.97+DZ97))</f>
        <v>0</v>
      </c>
      <c r="AA97">
        <f>(W97-DS97*(DX97+DY97)/1000)</f>
        <v>0</v>
      </c>
      <c r="AB97">
        <f>(-I97*44100)</f>
        <v>0</v>
      </c>
      <c r="AC97">
        <f>2*29.3*Q97*0.92*(DZ97-V97)</f>
        <v>0</v>
      </c>
      <c r="AD97">
        <f>2*0.95*5.67E-8*(((DZ97+$B$9)+273)^4-(V97+273)^4)</f>
        <v>0</v>
      </c>
      <c r="AE97">
        <f>T97+AD97+AB97+AC97</f>
        <v>0</v>
      </c>
      <c r="AF97">
        <f>DW97*AT97*(DR97-DQ97*(1000-AT97*DT97)/(1000-AT97*DS97))/(100*DK97)</f>
        <v>0</v>
      </c>
      <c r="AG97">
        <f>1000*DW97*AT97*(DS97-DT97)/(100*DK97*(1000-AT97*DS97))</f>
        <v>0</v>
      </c>
      <c r="AH97">
        <f>(AI97 - AJ97 - DX97*1E3/(8.314*(DZ97+273.15)) * AL97/DW97 * AK97) * DW97/(100*DK97) * (1000 - DT97)/1000</f>
        <v>0</v>
      </c>
      <c r="AI97">
        <v>1329.005103828894</v>
      </c>
      <c r="AJ97">
        <v>1309.698181818182</v>
      </c>
      <c r="AK97">
        <v>3.465555155684546</v>
      </c>
      <c r="AL97">
        <v>65.94015128555453</v>
      </c>
      <c r="AM97">
        <f>(AO97 - AN97 + DX97*1E3/(8.314*(DZ97+273.15)) * AQ97/DW97 * AP97) * DW97/(100*DK97) * 1000/(1000 - AO97)</f>
        <v>0</v>
      </c>
      <c r="AN97">
        <v>27.31135829834344</v>
      </c>
      <c r="AO97">
        <v>27.74186242424242</v>
      </c>
      <c r="AP97">
        <v>0.0007635121250158979</v>
      </c>
      <c r="AQ97">
        <v>102.8695289206826</v>
      </c>
      <c r="AR97">
        <v>0</v>
      </c>
      <c r="AS97">
        <v>0</v>
      </c>
      <c r="AT97">
        <f>IF(AR97*$H$15&gt;=AV97,1.0,(AV97/(AV97-AR97*$H$15)))</f>
        <v>0</v>
      </c>
      <c r="AU97">
        <f>(AT97-1)*100</f>
        <v>0</v>
      </c>
      <c r="AV97">
        <f>MAX(0,($B$15+$C$15*EE97)/(1+$D$15*EE97)*DX97/(DZ97+273)*$E$15)</f>
        <v>0</v>
      </c>
      <c r="AW97" t="s">
        <v>429</v>
      </c>
      <c r="AX97" t="s">
        <v>429</v>
      </c>
      <c r="AY97">
        <v>0</v>
      </c>
      <c r="AZ97">
        <v>0</v>
      </c>
      <c r="BA97">
        <f>1-AY97/AZ97</f>
        <v>0</v>
      </c>
      <c r="BB97">
        <v>0</v>
      </c>
      <c r="BC97" t="s">
        <v>429</v>
      </c>
      <c r="BD97" t="s">
        <v>429</v>
      </c>
      <c r="BE97">
        <v>0</v>
      </c>
      <c r="BF97">
        <v>0</v>
      </c>
      <c r="BG97">
        <f>1-BE97/BF97</f>
        <v>0</v>
      </c>
      <c r="BH97">
        <v>0.5</v>
      </c>
      <c r="BI97">
        <f>DH97</f>
        <v>0</v>
      </c>
      <c r="BJ97">
        <f>K97</f>
        <v>0</v>
      </c>
      <c r="BK97">
        <f>BG97*BH97*BI97</f>
        <v>0</v>
      </c>
      <c r="BL97">
        <f>(BJ97-BB97)/BI97</f>
        <v>0</v>
      </c>
      <c r="BM97">
        <f>(AZ97-BF97)/BF97</f>
        <v>0</v>
      </c>
      <c r="BN97">
        <f>AY97/(BA97+AY97/BF97)</f>
        <v>0</v>
      </c>
      <c r="BO97" t="s">
        <v>429</v>
      </c>
      <c r="BP97">
        <v>0</v>
      </c>
      <c r="BQ97">
        <f>IF(BP97&lt;&gt;0, BP97, BN97)</f>
        <v>0</v>
      </c>
      <c r="BR97">
        <f>1-BQ97/BF97</f>
        <v>0</v>
      </c>
      <c r="BS97">
        <f>(BF97-BE97)/(BF97-BQ97)</f>
        <v>0</v>
      </c>
      <c r="BT97">
        <f>(AZ97-BF97)/(AZ97-BQ97)</f>
        <v>0</v>
      </c>
      <c r="BU97">
        <f>(BF97-BE97)/(BF97-AY97)</f>
        <v>0</v>
      </c>
      <c r="BV97">
        <f>(AZ97-BF97)/(AZ97-AY97)</f>
        <v>0</v>
      </c>
      <c r="BW97">
        <f>(BS97*BQ97/BE97)</f>
        <v>0</v>
      </c>
      <c r="BX97">
        <f>(1-BW97)</f>
        <v>0</v>
      </c>
      <c r="DG97">
        <f>$B$13*EF97+$C$13*EG97+$F$13*ER97*(1-EU97)</f>
        <v>0</v>
      </c>
      <c r="DH97">
        <f>DG97*DI97</f>
        <v>0</v>
      </c>
      <c r="DI97">
        <f>($B$13*$D$11+$C$13*$D$11+$F$13*((FE97+EW97)/MAX(FE97+EW97+FF97, 0.1)*$I$11+FF97/MAX(FE97+EW97+FF97, 0.1)*$J$11))/($B$13+$C$13+$F$13)</f>
        <v>0</v>
      </c>
      <c r="DJ97">
        <f>($B$13*$K$11+$C$13*$K$11+$F$13*((FE97+EW97)/MAX(FE97+EW97+FF97, 0.1)*$P$11+FF97/MAX(FE97+EW97+FF97, 0.1)*$Q$11))/($B$13+$C$13+$F$13)</f>
        <v>0</v>
      </c>
      <c r="DK97">
        <v>1.1</v>
      </c>
      <c r="DL97">
        <v>0.5</v>
      </c>
      <c r="DM97" t="s">
        <v>430</v>
      </c>
      <c r="DN97">
        <v>2</v>
      </c>
      <c r="DO97" t="b">
        <v>1</v>
      </c>
      <c r="DP97">
        <v>1694358983</v>
      </c>
      <c r="DQ97">
        <v>1249.957037037037</v>
      </c>
      <c r="DR97">
        <v>1276.820740740741</v>
      </c>
      <c r="DS97">
        <v>27.7266925925926</v>
      </c>
      <c r="DT97">
        <v>27.29591111111111</v>
      </c>
      <c r="DU97">
        <v>1288.663703703704</v>
      </c>
      <c r="DV97">
        <v>31.70270740740741</v>
      </c>
      <c r="DW97">
        <v>500.0132592592592</v>
      </c>
      <c r="DX97">
        <v>84.56758518518518</v>
      </c>
      <c r="DY97">
        <v>0.1000362518518519</v>
      </c>
      <c r="DZ97">
        <v>31.60418888888889</v>
      </c>
      <c r="EA97">
        <v>32.92346666666666</v>
      </c>
      <c r="EB97">
        <v>999.9000000000001</v>
      </c>
      <c r="EC97">
        <v>0</v>
      </c>
      <c r="ED97">
        <v>0</v>
      </c>
      <c r="EE97">
        <v>10000.69259259259</v>
      </c>
      <c r="EF97">
        <v>0</v>
      </c>
      <c r="EG97">
        <v>1060.901481481481</v>
      </c>
      <c r="EH97">
        <v>-26.86387777777778</v>
      </c>
      <c r="EI97">
        <v>1285.602222222222</v>
      </c>
      <c r="EJ97">
        <v>1312.65037037037</v>
      </c>
      <c r="EK97">
        <v>0.4307772592592592</v>
      </c>
      <c r="EL97">
        <v>1276.820740740741</v>
      </c>
      <c r="EM97">
        <v>27.29591111111111</v>
      </c>
      <c r="EN97">
        <v>2.344778518518519</v>
      </c>
      <c r="EO97">
        <v>2.308348518518518</v>
      </c>
      <c r="EP97">
        <v>19.98737037037037</v>
      </c>
      <c r="EQ97">
        <v>19.73477777777778</v>
      </c>
      <c r="ER97">
        <v>2000.01074074074</v>
      </c>
      <c r="ES97">
        <v>0.9800076666666669</v>
      </c>
      <c r="ET97">
        <v>0.01999224074074074</v>
      </c>
      <c r="EU97">
        <v>0</v>
      </c>
      <c r="EV97">
        <v>36.9826</v>
      </c>
      <c r="EW97">
        <v>5.00078</v>
      </c>
      <c r="EX97">
        <v>2755.89037037037</v>
      </c>
      <c r="EY97">
        <v>16379.76296296296</v>
      </c>
      <c r="EZ97">
        <v>50.7334074074074</v>
      </c>
      <c r="FA97">
        <v>51.67322222222222</v>
      </c>
      <c r="FB97">
        <v>51.22192592592592</v>
      </c>
      <c r="FC97">
        <v>50.92351851851851</v>
      </c>
      <c r="FD97">
        <v>51.02985185185184</v>
      </c>
      <c r="FE97">
        <v>1955.120740740741</v>
      </c>
      <c r="FF97">
        <v>39.88111111111112</v>
      </c>
      <c r="FG97">
        <v>0</v>
      </c>
      <c r="FH97">
        <v>1694358990.2</v>
      </c>
      <c r="FI97">
        <v>0</v>
      </c>
      <c r="FJ97">
        <v>36.992224</v>
      </c>
      <c r="FK97">
        <v>0.3608615498816636</v>
      </c>
      <c r="FL97">
        <v>205.3184615150413</v>
      </c>
      <c r="FM97">
        <v>2755.976</v>
      </c>
      <c r="FN97">
        <v>15</v>
      </c>
      <c r="FO97">
        <v>1694356869.6</v>
      </c>
      <c r="FP97" t="s">
        <v>431</v>
      </c>
      <c r="FQ97">
        <v>1694356869.6</v>
      </c>
      <c r="FR97">
        <v>1694356865.6</v>
      </c>
      <c r="FS97">
        <v>1</v>
      </c>
      <c r="FT97">
        <v>-0.3</v>
      </c>
      <c r="FU97">
        <v>-0.068</v>
      </c>
      <c r="FV97">
        <v>-25.922</v>
      </c>
      <c r="FW97">
        <v>-3.813</v>
      </c>
      <c r="FX97">
        <v>420</v>
      </c>
      <c r="FY97">
        <v>23</v>
      </c>
      <c r="FZ97">
        <v>0.43</v>
      </c>
      <c r="GA97">
        <v>0.2</v>
      </c>
      <c r="GB97">
        <v>-26.8761675</v>
      </c>
      <c r="GC97">
        <v>-0.1682915572232912</v>
      </c>
      <c r="GD97">
        <v>0.2245373091353643</v>
      </c>
      <c r="GE97">
        <v>0</v>
      </c>
      <c r="GF97">
        <v>0.4380102499999999</v>
      </c>
      <c r="GG97">
        <v>-0.1637925253283322</v>
      </c>
      <c r="GH97">
        <v>0.02320606700493429</v>
      </c>
      <c r="GI97">
        <v>1</v>
      </c>
      <c r="GJ97">
        <v>1</v>
      </c>
      <c r="GK97">
        <v>2</v>
      </c>
      <c r="GL97" t="s">
        <v>432</v>
      </c>
      <c r="GM97">
        <v>3.1064</v>
      </c>
      <c r="GN97">
        <v>2.75781</v>
      </c>
      <c r="GO97">
        <v>0.173966</v>
      </c>
      <c r="GP97">
        <v>0.17301</v>
      </c>
      <c r="GQ97">
        <v>0.119839</v>
      </c>
      <c r="GR97">
        <v>0.108477</v>
      </c>
      <c r="GS97">
        <v>20802.5</v>
      </c>
      <c r="GT97">
        <v>19611.9</v>
      </c>
      <c r="GU97">
        <v>25771</v>
      </c>
      <c r="GV97">
        <v>24091.3</v>
      </c>
      <c r="GW97">
        <v>36487.6</v>
      </c>
      <c r="GX97">
        <v>31491.3</v>
      </c>
      <c r="GY97">
        <v>45105</v>
      </c>
      <c r="GZ97">
        <v>38190.4</v>
      </c>
      <c r="HA97">
        <v>1.74927</v>
      </c>
      <c r="HB97">
        <v>1.57375</v>
      </c>
      <c r="HC97">
        <v>-0.09423869999999999</v>
      </c>
      <c r="HD97">
        <v>0</v>
      </c>
      <c r="HE97">
        <v>34.4205</v>
      </c>
      <c r="HF97">
        <v>999.9</v>
      </c>
      <c r="HG97">
        <v>41.4</v>
      </c>
      <c r="HH97">
        <v>38.6</v>
      </c>
      <c r="HI97">
        <v>33.6675</v>
      </c>
      <c r="HJ97">
        <v>61.4567</v>
      </c>
      <c r="HK97">
        <v>24.5513</v>
      </c>
      <c r="HL97">
        <v>1</v>
      </c>
      <c r="HM97">
        <v>1.46903</v>
      </c>
      <c r="HN97">
        <v>9.28105</v>
      </c>
      <c r="HO97">
        <v>20.0581</v>
      </c>
      <c r="HP97">
        <v>5.20591</v>
      </c>
      <c r="HQ97">
        <v>11.992</v>
      </c>
      <c r="HR97">
        <v>4.96055</v>
      </c>
      <c r="HS97">
        <v>3.274</v>
      </c>
      <c r="HT97">
        <v>9999</v>
      </c>
      <c r="HU97">
        <v>9999</v>
      </c>
      <c r="HV97">
        <v>9999</v>
      </c>
      <c r="HW97">
        <v>154.9</v>
      </c>
      <c r="HX97">
        <v>1.86386</v>
      </c>
      <c r="HY97">
        <v>1.86005</v>
      </c>
      <c r="HZ97">
        <v>1.85837</v>
      </c>
      <c r="IA97">
        <v>1.85974</v>
      </c>
      <c r="IB97">
        <v>1.85974</v>
      </c>
      <c r="IC97">
        <v>1.85833</v>
      </c>
      <c r="ID97">
        <v>1.85745</v>
      </c>
      <c r="IE97">
        <v>1.85226</v>
      </c>
      <c r="IF97">
        <v>0</v>
      </c>
      <c r="IG97">
        <v>0</v>
      </c>
      <c r="IH97">
        <v>0</v>
      </c>
      <c r="II97">
        <v>0</v>
      </c>
      <c r="IJ97" t="s">
        <v>433</v>
      </c>
      <c r="IK97" t="s">
        <v>434</v>
      </c>
      <c r="IL97" t="s">
        <v>435</v>
      </c>
      <c r="IM97" t="s">
        <v>435</v>
      </c>
      <c r="IN97" t="s">
        <v>435</v>
      </c>
      <c r="IO97" t="s">
        <v>435</v>
      </c>
      <c r="IP97">
        <v>0</v>
      </c>
      <c r="IQ97">
        <v>100</v>
      </c>
      <c r="IR97">
        <v>100</v>
      </c>
      <c r="IS97">
        <v>-39.02</v>
      </c>
      <c r="IT97">
        <v>-3.9766</v>
      </c>
      <c r="IU97">
        <v>-16.20539750299507</v>
      </c>
      <c r="IV97">
        <v>-0.02477319321892663</v>
      </c>
      <c r="IW97">
        <v>7.220195862635366E-06</v>
      </c>
      <c r="IX97">
        <v>-1.200035831751892E-09</v>
      </c>
      <c r="IY97">
        <v>-1.687842308663072</v>
      </c>
      <c r="IZ97">
        <v>-0.1467083373758089</v>
      </c>
      <c r="JA97">
        <v>0.003522864546959643</v>
      </c>
      <c r="JB97">
        <v>-3.696506598922489E-05</v>
      </c>
      <c r="JC97">
        <v>4</v>
      </c>
      <c r="JD97">
        <v>1987</v>
      </c>
      <c r="JE97">
        <v>1</v>
      </c>
      <c r="JF97">
        <v>38</v>
      </c>
      <c r="JG97">
        <v>35.3</v>
      </c>
      <c r="JH97">
        <v>35.4</v>
      </c>
      <c r="JI97">
        <v>2.96387</v>
      </c>
      <c r="JJ97">
        <v>2.65503</v>
      </c>
      <c r="JK97">
        <v>1.49658</v>
      </c>
      <c r="JL97">
        <v>2.39258</v>
      </c>
      <c r="JM97">
        <v>1.54785</v>
      </c>
      <c r="JN97">
        <v>2.41455</v>
      </c>
      <c r="JO97">
        <v>41.6389</v>
      </c>
      <c r="JP97">
        <v>15.5592</v>
      </c>
      <c r="JQ97">
        <v>18</v>
      </c>
      <c r="JR97">
        <v>505.696</v>
      </c>
      <c r="JS97">
        <v>401.835</v>
      </c>
      <c r="JT97">
        <v>25.1483</v>
      </c>
      <c r="JU97">
        <v>43.6785</v>
      </c>
      <c r="JV97">
        <v>29.9997</v>
      </c>
      <c r="JW97">
        <v>43.3408</v>
      </c>
      <c r="JX97">
        <v>43.1515</v>
      </c>
      <c r="JY97">
        <v>59.4635</v>
      </c>
      <c r="JZ97">
        <v>0</v>
      </c>
      <c r="KA97">
        <v>46.0812</v>
      </c>
      <c r="KB97">
        <v>20.4936</v>
      </c>
      <c r="KC97">
        <v>1322.89</v>
      </c>
      <c r="KD97">
        <v>28.6758</v>
      </c>
      <c r="KE97">
        <v>98.5364</v>
      </c>
      <c r="KF97">
        <v>92.03060000000001</v>
      </c>
    </row>
    <row r="98" spans="1:292">
      <c r="A98">
        <v>80</v>
      </c>
      <c r="B98">
        <v>1694358995.5</v>
      </c>
      <c r="C98">
        <v>486.5</v>
      </c>
      <c r="D98" t="s">
        <v>594</v>
      </c>
      <c r="E98" t="s">
        <v>595</v>
      </c>
      <c r="F98">
        <v>5</v>
      </c>
      <c r="G98" t="s">
        <v>428</v>
      </c>
      <c r="H98">
        <v>1694358987.714286</v>
      </c>
      <c r="I98">
        <f>(J98)/1000</f>
        <v>0</v>
      </c>
      <c r="J98">
        <f>IF(DO98, AM98, AG98)</f>
        <v>0</v>
      </c>
      <c r="K98">
        <f>IF(DO98, AH98, AF98)</f>
        <v>0</v>
      </c>
      <c r="L98">
        <f>DQ98 - IF(AT98&gt;1, K98*DK98*100.0/(AV98*EE98), 0)</f>
        <v>0</v>
      </c>
      <c r="M98">
        <f>((S98-I98/2)*L98-K98)/(S98+I98/2)</f>
        <v>0</v>
      </c>
      <c r="N98">
        <f>M98*(DX98+DY98)/1000.0</f>
        <v>0</v>
      </c>
      <c r="O98">
        <f>(DQ98 - IF(AT98&gt;1, K98*DK98*100.0/(AV98*EE98), 0))*(DX98+DY98)/1000.0</f>
        <v>0</v>
      </c>
      <c r="P98">
        <f>2.0/((1/R98-1/Q98)+SIGN(R98)*SQRT((1/R98-1/Q98)*(1/R98-1/Q98) + 4*DL98/((DL98+1)*(DL98+1))*(2*1/R98*1/Q98-1/Q98*1/Q98)))</f>
        <v>0</v>
      </c>
      <c r="Q98">
        <f>IF(LEFT(DM98,1)&lt;&gt;"0",IF(LEFT(DM98,1)="1",3.0,DN98),$D$5+$E$5*(EE98*DX98/($K$5*1000))+$F$5*(EE98*DX98/($K$5*1000))*MAX(MIN(DK98,$J$5),$I$5)*MAX(MIN(DK98,$J$5),$I$5)+$G$5*MAX(MIN(DK98,$J$5),$I$5)*(EE98*DX98/($K$5*1000))+$H$5*(EE98*DX98/($K$5*1000))*(EE98*DX98/($K$5*1000)))</f>
        <v>0</v>
      </c>
      <c r="R98">
        <f>I98*(1000-(1000*0.61365*exp(17.502*V98/(240.97+V98))/(DX98+DY98)+DS98)/2)/(1000*0.61365*exp(17.502*V98/(240.97+V98))/(DX98+DY98)-DS98)</f>
        <v>0</v>
      </c>
      <c r="S98">
        <f>1/((DL98+1)/(P98/1.6)+1/(Q98/1.37)) + DL98/((DL98+1)/(P98/1.6) + DL98/(Q98/1.37))</f>
        <v>0</v>
      </c>
      <c r="T98">
        <f>(DG98*DJ98)</f>
        <v>0</v>
      </c>
      <c r="U98">
        <f>(DZ98+(T98+2*0.95*5.67E-8*(((DZ98+$B$9)+273)^4-(DZ98+273)^4)-44100*I98)/(1.84*29.3*Q98+8*0.95*5.67E-8*(DZ98+273)^3))</f>
        <v>0</v>
      </c>
      <c r="V98">
        <f>($C$9*EA98+$D$9*EB98+$E$9*U98)</f>
        <v>0</v>
      </c>
      <c r="W98">
        <f>0.61365*exp(17.502*V98/(240.97+V98))</f>
        <v>0</v>
      </c>
      <c r="X98">
        <f>(Y98/Z98*100)</f>
        <v>0</v>
      </c>
      <c r="Y98">
        <f>DS98*(DX98+DY98)/1000</f>
        <v>0</v>
      </c>
      <c r="Z98">
        <f>0.61365*exp(17.502*DZ98/(240.97+DZ98))</f>
        <v>0</v>
      </c>
      <c r="AA98">
        <f>(W98-DS98*(DX98+DY98)/1000)</f>
        <v>0</v>
      </c>
      <c r="AB98">
        <f>(-I98*44100)</f>
        <v>0</v>
      </c>
      <c r="AC98">
        <f>2*29.3*Q98*0.92*(DZ98-V98)</f>
        <v>0</v>
      </c>
      <c r="AD98">
        <f>2*0.95*5.67E-8*(((DZ98+$B$9)+273)^4-(V98+273)^4)</f>
        <v>0</v>
      </c>
      <c r="AE98">
        <f>T98+AD98+AB98+AC98</f>
        <v>0</v>
      </c>
      <c r="AF98">
        <f>DW98*AT98*(DR98-DQ98*(1000-AT98*DT98)/(1000-AT98*DS98))/(100*DK98)</f>
        <v>0</v>
      </c>
      <c r="AG98">
        <f>1000*DW98*AT98*(DS98-DT98)/(100*DK98*(1000-AT98*DS98))</f>
        <v>0</v>
      </c>
      <c r="AH98">
        <f>(AI98 - AJ98 - DX98*1E3/(8.314*(DZ98+273.15)) * AL98/DW98 * AK98) * DW98/(100*DK98) * (1000 - DT98)/1000</f>
        <v>0</v>
      </c>
      <c r="AI98">
        <v>1346.035172624431</v>
      </c>
      <c r="AJ98">
        <v>1326.892242424242</v>
      </c>
      <c r="AK98">
        <v>3.449837149866461</v>
      </c>
      <c r="AL98">
        <v>65.94015128555453</v>
      </c>
      <c r="AM98">
        <f>(AO98 - AN98 + DX98*1E3/(8.314*(DZ98+273.15)) * AQ98/DW98 * AP98) * DW98/(100*DK98) * 1000/(1000 - AO98)</f>
        <v>0</v>
      </c>
      <c r="AN98">
        <v>27.29509892614791</v>
      </c>
      <c r="AO98">
        <v>27.73714303030302</v>
      </c>
      <c r="AP98">
        <v>-0.0001748524976067541</v>
      </c>
      <c r="AQ98">
        <v>102.8695289206826</v>
      </c>
      <c r="AR98">
        <v>0</v>
      </c>
      <c r="AS98">
        <v>0</v>
      </c>
      <c r="AT98">
        <f>IF(AR98*$H$15&gt;=AV98,1.0,(AV98/(AV98-AR98*$H$15)))</f>
        <v>0</v>
      </c>
      <c r="AU98">
        <f>(AT98-1)*100</f>
        <v>0</v>
      </c>
      <c r="AV98">
        <f>MAX(0,($B$15+$C$15*EE98)/(1+$D$15*EE98)*DX98/(DZ98+273)*$E$15)</f>
        <v>0</v>
      </c>
      <c r="AW98" t="s">
        <v>429</v>
      </c>
      <c r="AX98" t="s">
        <v>429</v>
      </c>
      <c r="AY98">
        <v>0</v>
      </c>
      <c r="AZ98">
        <v>0</v>
      </c>
      <c r="BA98">
        <f>1-AY98/AZ98</f>
        <v>0</v>
      </c>
      <c r="BB98">
        <v>0</v>
      </c>
      <c r="BC98" t="s">
        <v>429</v>
      </c>
      <c r="BD98" t="s">
        <v>429</v>
      </c>
      <c r="BE98">
        <v>0</v>
      </c>
      <c r="BF98">
        <v>0</v>
      </c>
      <c r="BG98">
        <f>1-BE98/BF98</f>
        <v>0</v>
      </c>
      <c r="BH98">
        <v>0.5</v>
      </c>
      <c r="BI98">
        <f>DH98</f>
        <v>0</v>
      </c>
      <c r="BJ98">
        <f>K98</f>
        <v>0</v>
      </c>
      <c r="BK98">
        <f>BG98*BH98*BI98</f>
        <v>0</v>
      </c>
      <c r="BL98">
        <f>(BJ98-BB98)/BI98</f>
        <v>0</v>
      </c>
      <c r="BM98">
        <f>(AZ98-BF98)/BF98</f>
        <v>0</v>
      </c>
      <c r="BN98">
        <f>AY98/(BA98+AY98/BF98)</f>
        <v>0</v>
      </c>
      <c r="BO98" t="s">
        <v>429</v>
      </c>
      <c r="BP98">
        <v>0</v>
      </c>
      <c r="BQ98">
        <f>IF(BP98&lt;&gt;0, BP98, BN98)</f>
        <v>0</v>
      </c>
      <c r="BR98">
        <f>1-BQ98/BF98</f>
        <v>0</v>
      </c>
      <c r="BS98">
        <f>(BF98-BE98)/(BF98-BQ98)</f>
        <v>0</v>
      </c>
      <c r="BT98">
        <f>(AZ98-BF98)/(AZ98-BQ98)</f>
        <v>0</v>
      </c>
      <c r="BU98">
        <f>(BF98-BE98)/(BF98-AY98)</f>
        <v>0</v>
      </c>
      <c r="BV98">
        <f>(AZ98-BF98)/(AZ98-AY98)</f>
        <v>0</v>
      </c>
      <c r="BW98">
        <f>(BS98*BQ98/BE98)</f>
        <v>0</v>
      </c>
      <c r="BX98">
        <f>(1-BW98)</f>
        <v>0</v>
      </c>
      <c r="DG98">
        <f>$B$13*EF98+$C$13*EG98+$F$13*ER98*(1-EU98)</f>
        <v>0</v>
      </c>
      <c r="DH98">
        <f>DG98*DI98</f>
        <v>0</v>
      </c>
      <c r="DI98">
        <f>($B$13*$D$11+$C$13*$D$11+$F$13*((FE98+EW98)/MAX(FE98+EW98+FF98, 0.1)*$I$11+FF98/MAX(FE98+EW98+FF98, 0.1)*$J$11))/($B$13+$C$13+$F$13)</f>
        <v>0</v>
      </c>
      <c r="DJ98">
        <f>($B$13*$K$11+$C$13*$K$11+$F$13*((FE98+EW98)/MAX(FE98+EW98+FF98, 0.1)*$P$11+FF98/MAX(FE98+EW98+FF98, 0.1)*$Q$11))/($B$13+$C$13+$F$13)</f>
        <v>0</v>
      </c>
      <c r="DK98">
        <v>1.1</v>
      </c>
      <c r="DL98">
        <v>0.5</v>
      </c>
      <c r="DM98" t="s">
        <v>430</v>
      </c>
      <c r="DN98">
        <v>2</v>
      </c>
      <c r="DO98" t="b">
        <v>1</v>
      </c>
      <c r="DP98">
        <v>1694358987.714286</v>
      </c>
      <c r="DQ98">
        <v>1265.671071428571</v>
      </c>
      <c r="DR98">
        <v>1292.544285714286</v>
      </c>
      <c r="DS98">
        <v>27.73327142857142</v>
      </c>
      <c r="DT98">
        <v>27.30623571428572</v>
      </c>
      <c r="DU98">
        <v>1304.571785714286</v>
      </c>
      <c r="DV98">
        <v>31.70953214285714</v>
      </c>
      <c r="DW98">
        <v>500.0010714285714</v>
      </c>
      <c r="DX98">
        <v>84.56724642857145</v>
      </c>
      <c r="DY98">
        <v>0.09995090714285715</v>
      </c>
      <c r="DZ98">
        <v>31.59205</v>
      </c>
      <c r="EA98">
        <v>32.90897142857143</v>
      </c>
      <c r="EB98">
        <v>999.9000000000002</v>
      </c>
      <c r="EC98">
        <v>0</v>
      </c>
      <c r="ED98">
        <v>0</v>
      </c>
      <c r="EE98">
        <v>10003.74642857143</v>
      </c>
      <c r="EF98">
        <v>0</v>
      </c>
      <c r="EG98">
        <v>1059.362142857143</v>
      </c>
      <c r="EH98">
        <v>-26.87202857142858</v>
      </c>
      <c r="EI98">
        <v>1301.774285714286</v>
      </c>
      <c r="EJ98">
        <v>1328.827857142857</v>
      </c>
      <c r="EK98">
        <v>0.4270402500000001</v>
      </c>
      <c r="EL98">
        <v>1292.544285714286</v>
      </c>
      <c r="EM98">
        <v>27.30623571428572</v>
      </c>
      <c r="EN98">
        <v>2.345326428571429</v>
      </c>
      <c r="EO98">
        <v>2.309212857142857</v>
      </c>
      <c r="EP98">
        <v>19.99114285714285</v>
      </c>
      <c r="EQ98">
        <v>19.74081428571429</v>
      </c>
      <c r="ER98">
        <v>2000.008928571429</v>
      </c>
      <c r="ES98">
        <v>0.9800076785714289</v>
      </c>
      <c r="ET98">
        <v>0.019992225</v>
      </c>
      <c r="EU98">
        <v>0</v>
      </c>
      <c r="EV98">
        <v>36.98998928571429</v>
      </c>
      <c r="EW98">
        <v>5.00078</v>
      </c>
      <c r="EX98">
        <v>2744.967857142857</v>
      </c>
      <c r="EY98">
        <v>16379.74642857143</v>
      </c>
      <c r="EZ98">
        <v>50.72735714285714</v>
      </c>
      <c r="FA98">
        <v>51.656</v>
      </c>
      <c r="FB98">
        <v>51.22071428571428</v>
      </c>
      <c r="FC98">
        <v>50.91275</v>
      </c>
      <c r="FD98">
        <v>51.0197857142857</v>
      </c>
      <c r="FE98">
        <v>1955.118928571429</v>
      </c>
      <c r="FF98">
        <v>39.8807142857143</v>
      </c>
      <c r="FG98">
        <v>0</v>
      </c>
      <c r="FH98">
        <v>1694358995.6</v>
      </c>
      <c r="FI98">
        <v>0</v>
      </c>
      <c r="FJ98">
        <v>36.99361153846154</v>
      </c>
      <c r="FK98">
        <v>-0.5711418659427027</v>
      </c>
      <c r="FL98">
        <v>-376.0136748661504</v>
      </c>
      <c r="FM98">
        <v>2742.746923076923</v>
      </c>
      <c r="FN98">
        <v>15</v>
      </c>
      <c r="FO98">
        <v>1694356869.6</v>
      </c>
      <c r="FP98" t="s">
        <v>431</v>
      </c>
      <c r="FQ98">
        <v>1694356869.6</v>
      </c>
      <c r="FR98">
        <v>1694356865.6</v>
      </c>
      <c r="FS98">
        <v>1</v>
      </c>
      <c r="FT98">
        <v>-0.3</v>
      </c>
      <c r="FU98">
        <v>-0.068</v>
      </c>
      <c r="FV98">
        <v>-25.922</v>
      </c>
      <c r="FW98">
        <v>-3.813</v>
      </c>
      <c r="FX98">
        <v>420</v>
      </c>
      <c r="FY98">
        <v>23</v>
      </c>
      <c r="FZ98">
        <v>0.43</v>
      </c>
      <c r="GA98">
        <v>0.2</v>
      </c>
      <c r="GB98">
        <v>-26.886925</v>
      </c>
      <c r="GC98">
        <v>-0.569878424014899</v>
      </c>
      <c r="GD98">
        <v>0.237301788604722</v>
      </c>
      <c r="GE98">
        <v>0</v>
      </c>
      <c r="GF98">
        <v>0.434674825</v>
      </c>
      <c r="GG98">
        <v>-0.02146963227016801</v>
      </c>
      <c r="GH98">
        <v>0.02095889585818812</v>
      </c>
      <c r="GI98">
        <v>1</v>
      </c>
      <c r="GJ98">
        <v>1</v>
      </c>
      <c r="GK98">
        <v>2</v>
      </c>
      <c r="GL98" t="s">
        <v>432</v>
      </c>
      <c r="GM98">
        <v>3.10646</v>
      </c>
      <c r="GN98">
        <v>2.75797</v>
      </c>
      <c r="GO98">
        <v>0.175339</v>
      </c>
      <c r="GP98">
        <v>0.174406</v>
      </c>
      <c r="GQ98">
        <v>0.119823</v>
      </c>
      <c r="GR98">
        <v>0.10844</v>
      </c>
      <c r="GS98">
        <v>20767.6</v>
      </c>
      <c r="GT98">
        <v>19578.8</v>
      </c>
      <c r="GU98">
        <v>25770.8</v>
      </c>
      <c r="GV98">
        <v>24091.4</v>
      </c>
      <c r="GW98">
        <v>36488.4</v>
      </c>
      <c r="GX98">
        <v>31492.7</v>
      </c>
      <c r="GY98">
        <v>45105.1</v>
      </c>
      <c r="GZ98">
        <v>38190.4</v>
      </c>
      <c r="HA98">
        <v>1.74933</v>
      </c>
      <c r="HB98">
        <v>1.57388</v>
      </c>
      <c r="HC98">
        <v>-0.094004</v>
      </c>
      <c r="HD98">
        <v>0</v>
      </c>
      <c r="HE98">
        <v>34.4032</v>
      </c>
      <c r="HF98">
        <v>999.9</v>
      </c>
      <c r="HG98">
        <v>41.4</v>
      </c>
      <c r="HH98">
        <v>38.6</v>
      </c>
      <c r="HI98">
        <v>33.6653</v>
      </c>
      <c r="HJ98">
        <v>61.4067</v>
      </c>
      <c r="HK98">
        <v>24.5272</v>
      </c>
      <c r="HL98">
        <v>1</v>
      </c>
      <c r="HM98">
        <v>1.46882</v>
      </c>
      <c r="HN98">
        <v>9.28105</v>
      </c>
      <c r="HO98">
        <v>20.0578</v>
      </c>
      <c r="HP98">
        <v>5.20411</v>
      </c>
      <c r="HQ98">
        <v>11.992</v>
      </c>
      <c r="HR98">
        <v>4.96005</v>
      </c>
      <c r="HS98">
        <v>3.27398</v>
      </c>
      <c r="HT98">
        <v>9999</v>
      </c>
      <c r="HU98">
        <v>9999</v>
      </c>
      <c r="HV98">
        <v>9999</v>
      </c>
      <c r="HW98">
        <v>154.9</v>
      </c>
      <c r="HX98">
        <v>1.86385</v>
      </c>
      <c r="HY98">
        <v>1.86005</v>
      </c>
      <c r="HZ98">
        <v>1.85837</v>
      </c>
      <c r="IA98">
        <v>1.85974</v>
      </c>
      <c r="IB98">
        <v>1.85974</v>
      </c>
      <c r="IC98">
        <v>1.85832</v>
      </c>
      <c r="ID98">
        <v>1.85745</v>
      </c>
      <c r="IE98">
        <v>1.85226</v>
      </c>
      <c r="IF98">
        <v>0</v>
      </c>
      <c r="IG98">
        <v>0</v>
      </c>
      <c r="IH98">
        <v>0</v>
      </c>
      <c r="II98">
        <v>0</v>
      </c>
      <c r="IJ98" t="s">
        <v>433</v>
      </c>
      <c r="IK98" t="s">
        <v>434</v>
      </c>
      <c r="IL98" t="s">
        <v>435</v>
      </c>
      <c r="IM98" t="s">
        <v>435</v>
      </c>
      <c r="IN98" t="s">
        <v>435</v>
      </c>
      <c r="IO98" t="s">
        <v>435</v>
      </c>
      <c r="IP98">
        <v>0</v>
      </c>
      <c r="IQ98">
        <v>100</v>
      </c>
      <c r="IR98">
        <v>100</v>
      </c>
      <c r="IS98">
        <v>-39.22</v>
      </c>
      <c r="IT98">
        <v>-3.9764</v>
      </c>
      <c r="IU98">
        <v>-16.20539750299507</v>
      </c>
      <c r="IV98">
        <v>-0.02477319321892663</v>
      </c>
      <c r="IW98">
        <v>7.220195862635366E-06</v>
      </c>
      <c r="IX98">
        <v>-1.200035831751892E-09</v>
      </c>
      <c r="IY98">
        <v>-1.687842308663072</v>
      </c>
      <c r="IZ98">
        <v>-0.1467083373758089</v>
      </c>
      <c r="JA98">
        <v>0.003522864546959643</v>
      </c>
      <c r="JB98">
        <v>-3.696506598922489E-05</v>
      </c>
      <c r="JC98">
        <v>4</v>
      </c>
      <c r="JD98">
        <v>1987</v>
      </c>
      <c r="JE98">
        <v>1</v>
      </c>
      <c r="JF98">
        <v>38</v>
      </c>
      <c r="JG98">
        <v>35.4</v>
      </c>
      <c r="JH98">
        <v>35.5</v>
      </c>
      <c r="JI98">
        <v>2.99194</v>
      </c>
      <c r="JJ98">
        <v>2.65625</v>
      </c>
      <c r="JK98">
        <v>1.49658</v>
      </c>
      <c r="JL98">
        <v>2.39258</v>
      </c>
      <c r="JM98">
        <v>1.54907</v>
      </c>
      <c r="JN98">
        <v>2.39502</v>
      </c>
      <c r="JO98">
        <v>41.6389</v>
      </c>
      <c r="JP98">
        <v>15.568</v>
      </c>
      <c r="JQ98">
        <v>18</v>
      </c>
      <c r="JR98">
        <v>505.708</v>
      </c>
      <c r="JS98">
        <v>401.907</v>
      </c>
      <c r="JT98">
        <v>25.1345</v>
      </c>
      <c r="JU98">
        <v>43.6739</v>
      </c>
      <c r="JV98">
        <v>29.9998</v>
      </c>
      <c r="JW98">
        <v>43.3373</v>
      </c>
      <c r="JX98">
        <v>43.1505</v>
      </c>
      <c r="JY98">
        <v>60.0184</v>
      </c>
      <c r="JZ98">
        <v>0</v>
      </c>
      <c r="KA98">
        <v>46.0812</v>
      </c>
      <c r="KB98">
        <v>20.4962</v>
      </c>
      <c r="KC98">
        <v>1336.5</v>
      </c>
      <c r="KD98">
        <v>28.5485</v>
      </c>
      <c r="KE98">
        <v>98.5361</v>
      </c>
      <c r="KF98">
        <v>92.0307</v>
      </c>
    </row>
    <row r="99" spans="1:292">
      <c r="A99">
        <v>81</v>
      </c>
      <c r="B99">
        <v>1694359000.5</v>
      </c>
      <c r="C99">
        <v>491.5</v>
      </c>
      <c r="D99" t="s">
        <v>596</v>
      </c>
      <c r="E99" t="s">
        <v>597</v>
      </c>
      <c r="F99">
        <v>5</v>
      </c>
      <c r="G99" t="s">
        <v>428</v>
      </c>
      <c r="H99">
        <v>1694358993</v>
      </c>
      <c r="I99">
        <f>(J99)/1000</f>
        <v>0</v>
      </c>
      <c r="J99">
        <f>IF(DO99, AM99, AG99)</f>
        <v>0</v>
      </c>
      <c r="K99">
        <f>IF(DO99, AH99, AF99)</f>
        <v>0</v>
      </c>
      <c r="L99">
        <f>DQ99 - IF(AT99&gt;1, K99*DK99*100.0/(AV99*EE99), 0)</f>
        <v>0</v>
      </c>
      <c r="M99">
        <f>((S99-I99/2)*L99-K99)/(S99+I99/2)</f>
        <v>0</v>
      </c>
      <c r="N99">
        <f>M99*(DX99+DY99)/1000.0</f>
        <v>0</v>
      </c>
      <c r="O99">
        <f>(DQ99 - IF(AT99&gt;1, K99*DK99*100.0/(AV99*EE99), 0))*(DX99+DY99)/1000.0</f>
        <v>0</v>
      </c>
      <c r="P99">
        <f>2.0/((1/R99-1/Q99)+SIGN(R99)*SQRT((1/R99-1/Q99)*(1/R99-1/Q99) + 4*DL99/((DL99+1)*(DL99+1))*(2*1/R99*1/Q99-1/Q99*1/Q99)))</f>
        <v>0</v>
      </c>
      <c r="Q99">
        <f>IF(LEFT(DM99,1)&lt;&gt;"0",IF(LEFT(DM99,1)="1",3.0,DN99),$D$5+$E$5*(EE99*DX99/($K$5*1000))+$F$5*(EE99*DX99/($K$5*1000))*MAX(MIN(DK99,$J$5),$I$5)*MAX(MIN(DK99,$J$5),$I$5)+$G$5*MAX(MIN(DK99,$J$5),$I$5)*(EE99*DX99/($K$5*1000))+$H$5*(EE99*DX99/($K$5*1000))*(EE99*DX99/($K$5*1000)))</f>
        <v>0</v>
      </c>
      <c r="R99">
        <f>I99*(1000-(1000*0.61365*exp(17.502*V99/(240.97+V99))/(DX99+DY99)+DS99)/2)/(1000*0.61365*exp(17.502*V99/(240.97+V99))/(DX99+DY99)-DS99)</f>
        <v>0</v>
      </c>
      <c r="S99">
        <f>1/((DL99+1)/(P99/1.6)+1/(Q99/1.37)) + DL99/((DL99+1)/(P99/1.6) + DL99/(Q99/1.37))</f>
        <v>0</v>
      </c>
      <c r="T99">
        <f>(DG99*DJ99)</f>
        <v>0</v>
      </c>
      <c r="U99">
        <f>(DZ99+(T99+2*0.95*5.67E-8*(((DZ99+$B$9)+273)^4-(DZ99+273)^4)-44100*I99)/(1.84*29.3*Q99+8*0.95*5.67E-8*(DZ99+273)^3))</f>
        <v>0</v>
      </c>
      <c r="V99">
        <f>($C$9*EA99+$D$9*EB99+$E$9*U99)</f>
        <v>0</v>
      </c>
      <c r="W99">
        <f>0.61365*exp(17.502*V99/(240.97+V99))</f>
        <v>0</v>
      </c>
      <c r="X99">
        <f>(Y99/Z99*100)</f>
        <v>0</v>
      </c>
      <c r="Y99">
        <f>DS99*(DX99+DY99)/1000</f>
        <v>0</v>
      </c>
      <c r="Z99">
        <f>0.61365*exp(17.502*DZ99/(240.97+DZ99))</f>
        <v>0</v>
      </c>
      <c r="AA99">
        <f>(W99-DS99*(DX99+DY99)/1000)</f>
        <v>0</v>
      </c>
      <c r="AB99">
        <f>(-I99*44100)</f>
        <v>0</v>
      </c>
      <c r="AC99">
        <f>2*29.3*Q99*0.92*(DZ99-V99)</f>
        <v>0</v>
      </c>
      <c r="AD99">
        <f>2*0.95*5.67E-8*(((DZ99+$B$9)+273)^4-(V99+273)^4)</f>
        <v>0</v>
      </c>
      <c r="AE99">
        <f>T99+AD99+AB99+AC99</f>
        <v>0</v>
      </c>
      <c r="AF99">
        <f>DW99*AT99*(DR99-DQ99*(1000-AT99*DT99)/(1000-AT99*DS99))/(100*DK99)</f>
        <v>0</v>
      </c>
      <c r="AG99">
        <f>1000*DW99*AT99*(DS99-DT99)/(100*DK99*(1000-AT99*DS99))</f>
        <v>0</v>
      </c>
      <c r="AH99">
        <f>(AI99 - AJ99 - DX99*1E3/(8.314*(DZ99+273.15)) * AL99/DW99 * AK99) * DW99/(100*DK99) * (1000 - DT99)/1000</f>
        <v>0</v>
      </c>
      <c r="AI99">
        <v>1363.686659730775</v>
      </c>
      <c r="AJ99">
        <v>1344.023393939393</v>
      </c>
      <c r="AK99">
        <v>3.435319157201806</v>
      </c>
      <c r="AL99">
        <v>65.94015128555453</v>
      </c>
      <c r="AM99">
        <f>(AO99 - AN99 + DX99*1E3/(8.314*(DZ99+273.15)) * AQ99/DW99 * AP99) * DW99/(100*DK99) * 1000/(1000 - AO99)</f>
        <v>0</v>
      </c>
      <c r="AN99">
        <v>27.27597946265039</v>
      </c>
      <c r="AO99">
        <v>27.72742727272728</v>
      </c>
      <c r="AP99">
        <v>-0.0002725204098423247</v>
      </c>
      <c r="AQ99">
        <v>102.8695289206826</v>
      </c>
      <c r="AR99">
        <v>0</v>
      </c>
      <c r="AS99">
        <v>0</v>
      </c>
      <c r="AT99">
        <f>IF(AR99*$H$15&gt;=AV99,1.0,(AV99/(AV99-AR99*$H$15)))</f>
        <v>0</v>
      </c>
      <c r="AU99">
        <f>(AT99-1)*100</f>
        <v>0</v>
      </c>
      <c r="AV99">
        <f>MAX(0,($B$15+$C$15*EE99)/(1+$D$15*EE99)*DX99/(DZ99+273)*$E$15)</f>
        <v>0</v>
      </c>
      <c r="AW99" t="s">
        <v>429</v>
      </c>
      <c r="AX99" t="s">
        <v>429</v>
      </c>
      <c r="AY99">
        <v>0</v>
      </c>
      <c r="AZ99">
        <v>0</v>
      </c>
      <c r="BA99">
        <f>1-AY99/AZ99</f>
        <v>0</v>
      </c>
      <c r="BB99">
        <v>0</v>
      </c>
      <c r="BC99" t="s">
        <v>429</v>
      </c>
      <c r="BD99" t="s">
        <v>429</v>
      </c>
      <c r="BE99">
        <v>0</v>
      </c>
      <c r="BF99">
        <v>0</v>
      </c>
      <c r="BG99">
        <f>1-BE99/BF99</f>
        <v>0</v>
      </c>
      <c r="BH99">
        <v>0.5</v>
      </c>
      <c r="BI99">
        <f>DH99</f>
        <v>0</v>
      </c>
      <c r="BJ99">
        <f>K99</f>
        <v>0</v>
      </c>
      <c r="BK99">
        <f>BG99*BH99*BI99</f>
        <v>0</v>
      </c>
      <c r="BL99">
        <f>(BJ99-BB99)/BI99</f>
        <v>0</v>
      </c>
      <c r="BM99">
        <f>(AZ99-BF99)/BF99</f>
        <v>0</v>
      </c>
      <c r="BN99">
        <f>AY99/(BA99+AY99/BF99)</f>
        <v>0</v>
      </c>
      <c r="BO99" t="s">
        <v>429</v>
      </c>
      <c r="BP99">
        <v>0</v>
      </c>
      <c r="BQ99">
        <f>IF(BP99&lt;&gt;0, BP99, BN99)</f>
        <v>0</v>
      </c>
      <c r="BR99">
        <f>1-BQ99/BF99</f>
        <v>0</v>
      </c>
      <c r="BS99">
        <f>(BF99-BE99)/(BF99-BQ99)</f>
        <v>0</v>
      </c>
      <c r="BT99">
        <f>(AZ99-BF99)/(AZ99-BQ99)</f>
        <v>0</v>
      </c>
      <c r="BU99">
        <f>(BF99-BE99)/(BF99-AY99)</f>
        <v>0</v>
      </c>
      <c r="BV99">
        <f>(AZ99-BF99)/(AZ99-AY99)</f>
        <v>0</v>
      </c>
      <c r="BW99">
        <f>(BS99*BQ99/BE99)</f>
        <v>0</v>
      </c>
      <c r="BX99">
        <f>(1-BW99)</f>
        <v>0</v>
      </c>
      <c r="DG99">
        <f>$B$13*EF99+$C$13*EG99+$F$13*ER99*(1-EU99)</f>
        <v>0</v>
      </c>
      <c r="DH99">
        <f>DG99*DI99</f>
        <v>0</v>
      </c>
      <c r="DI99">
        <f>($B$13*$D$11+$C$13*$D$11+$F$13*((FE99+EW99)/MAX(FE99+EW99+FF99, 0.1)*$I$11+FF99/MAX(FE99+EW99+FF99, 0.1)*$J$11))/($B$13+$C$13+$F$13)</f>
        <v>0</v>
      </c>
      <c r="DJ99">
        <f>($B$13*$K$11+$C$13*$K$11+$F$13*((FE99+EW99)/MAX(FE99+EW99+FF99, 0.1)*$P$11+FF99/MAX(FE99+EW99+FF99, 0.1)*$Q$11))/($B$13+$C$13+$F$13)</f>
        <v>0</v>
      </c>
      <c r="DK99">
        <v>1.1</v>
      </c>
      <c r="DL99">
        <v>0.5</v>
      </c>
      <c r="DM99" t="s">
        <v>430</v>
      </c>
      <c r="DN99">
        <v>2</v>
      </c>
      <c r="DO99" t="b">
        <v>1</v>
      </c>
      <c r="DP99">
        <v>1694358993</v>
      </c>
      <c r="DQ99">
        <v>1283.338888888889</v>
      </c>
      <c r="DR99">
        <v>1310.426666666667</v>
      </c>
      <c r="DS99">
        <v>27.73655555555556</v>
      </c>
      <c r="DT99">
        <v>27.29260740740741</v>
      </c>
      <c r="DU99">
        <v>1322.455555555555</v>
      </c>
      <c r="DV99">
        <v>31.71292962962963</v>
      </c>
      <c r="DW99">
        <v>499.9848148148148</v>
      </c>
      <c r="DX99">
        <v>84.56705185185186</v>
      </c>
      <c r="DY99">
        <v>0.09992976666666668</v>
      </c>
      <c r="DZ99">
        <v>31.57952962962963</v>
      </c>
      <c r="EA99">
        <v>32.89406296296296</v>
      </c>
      <c r="EB99">
        <v>999.9000000000001</v>
      </c>
      <c r="EC99">
        <v>0</v>
      </c>
      <c r="ED99">
        <v>0</v>
      </c>
      <c r="EE99">
        <v>9998.656296296294</v>
      </c>
      <c r="EF99">
        <v>0</v>
      </c>
      <c r="EG99">
        <v>1044.328518518518</v>
      </c>
      <c r="EH99">
        <v>-27.08591481481481</v>
      </c>
      <c r="EI99">
        <v>1319.951111111111</v>
      </c>
      <c r="EJ99">
        <v>1347.193703703704</v>
      </c>
      <c r="EK99">
        <v>0.4439432592592593</v>
      </c>
      <c r="EL99">
        <v>1310.426666666667</v>
      </c>
      <c r="EM99">
        <v>27.29260740740741</v>
      </c>
      <c r="EN99">
        <v>2.345598518518519</v>
      </c>
      <c r="EO99">
        <v>2.308055185185185</v>
      </c>
      <c r="EP99">
        <v>19.99301111111111</v>
      </c>
      <c r="EQ99">
        <v>19.73272592592593</v>
      </c>
      <c r="ER99">
        <v>1999.99074074074</v>
      </c>
      <c r="ES99">
        <v>0.9800074444444447</v>
      </c>
      <c r="ET99">
        <v>0.01999245185185185</v>
      </c>
      <c r="EU99">
        <v>0</v>
      </c>
      <c r="EV99">
        <v>36.98720740740741</v>
      </c>
      <c r="EW99">
        <v>5.00078</v>
      </c>
      <c r="EX99">
        <v>2728.896666666667</v>
      </c>
      <c r="EY99">
        <v>16379.59259259259</v>
      </c>
      <c r="EZ99">
        <v>50.71733333333333</v>
      </c>
      <c r="FA99">
        <v>51.63418518518519</v>
      </c>
      <c r="FB99">
        <v>51.20577777777777</v>
      </c>
      <c r="FC99">
        <v>50.90718518518517</v>
      </c>
      <c r="FD99">
        <v>51.01348148148146</v>
      </c>
      <c r="FE99">
        <v>1955.100740740741</v>
      </c>
      <c r="FF99">
        <v>39.88148148148149</v>
      </c>
      <c r="FG99">
        <v>0</v>
      </c>
      <c r="FH99">
        <v>1694359000.4</v>
      </c>
      <c r="FI99">
        <v>0</v>
      </c>
      <c r="FJ99">
        <v>36.98093846153846</v>
      </c>
      <c r="FK99">
        <v>0.03603419905679225</v>
      </c>
      <c r="FL99">
        <v>-291.7213669426106</v>
      </c>
      <c r="FM99">
        <v>2730.938076923077</v>
      </c>
      <c r="FN99">
        <v>15</v>
      </c>
      <c r="FO99">
        <v>1694356869.6</v>
      </c>
      <c r="FP99" t="s">
        <v>431</v>
      </c>
      <c r="FQ99">
        <v>1694356869.6</v>
      </c>
      <c r="FR99">
        <v>1694356865.6</v>
      </c>
      <c r="FS99">
        <v>1</v>
      </c>
      <c r="FT99">
        <v>-0.3</v>
      </c>
      <c r="FU99">
        <v>-0.068</v>
      </c>
      <c r="FV99">
        <v>-25.922</v>
      </c>
      <c r="FW99">
        <v>-3.813</v>
      </c>
      <c r="FX99">
        <v>420</v>
      </c>
      <c r="FY99">
        <v>23</v>
      </c>
      <c r="FZ99">
        <v>0.43</v>
      </c>
      <c r="GA99">
        <v>0.2</v>
      </c>
      <c r="GB99">
        <v>-26.97924750000001</v>
      </c>
      <c r="GC99">
        <v>-2.148057410881774</v>
      </c>
      <c r="GD99">
        <v>0.2832358946068631</v>
      </c>
      <c r="GE99">
        <v>0</v>
      </c>
      <c r="GF99">
        <v>0.4341552999999999</v>
      </c>
      <c r="GG99">
        <v>0.191924600375233</v>
      </c>
      <c r="GH99">
        <v>0.01920209973570599</v>
      </c>
      <c r="GI99">
        <v>1</v>
      </c>
      <c r="GJ99">
        <v>1</v>
      </c>
      <c r="GK99">
        <v>2</v>
      </c>
      <c r="GL99" t="s">
        <v>432</v>
      </c>
      <c r="GM99">
        <v>3.10647</v>
      </c>
      <c r="GN99">
        <v>2.7582</v>
      </c>
      <c r="GO99">
        <v>0.176705</v>
      </c>
      <c r="GP99">
        <v>0.175732</v>
      </c>
      <c r="GQ99">
        <v>0.119795</v>
      </c>
      <c r="GR99">
        <v>0.108384</v>
      </c>
      <c r="GS99">
        <v>20733.2</v>
      </c>
      <c r="GT99">
        <v>19547.1</v>
      </c>
      <c r="GU99">
        <v>25770.9</v>
      </c>
      <c r="GV99">
        <v>24091.2</v>
      </c>
      <c r="GW99">
        <v>36489.8</v>
      </c>
      <c r="GX99">
        <v>31494.7</v>
      </c>
      <c r="GY99">
        <v>45105.2</v>
      </c>
      <c r="GZ99">
        <v>38190.3</v>
      </c>
      <c r="HA99">
        <v>1.74935</v>
      </c>
      <c r="HB99">
        <v>1.57385</v>
      </c>
      <c r="HC99">
        <v>-0.0928789</v>
      </c>
      <c r="HD99">
        <v>0</v>
      </c>
      <c r="HE99">
        <v>34.3845</v>
      </c>
      <c r="HF99">
        <v>999.9</v>
      </c>
      <c r="HG99">
        <v>41.4</v>
      </c>
      <c r="HH99">
        <v>38.6</v>
      </c>
      <c r="HI99">
        <v>33.6671</v>
      </c>
      <c r="HJ99">
        <v>61.5967</v>
      </c>
      <c r="HK99">
        <v>24.5513</v>
      </c>
      <c r="HL99">
        <v>1</v>
      </c>
      <c r="HM99">
        <v>1.46826</v>
      </c>
      <c r="HN99">
        <v>9.28105</v>
      </c>
      <c r="HO99">
        <v>20.0581</v>
      </c>
      <c r="HP99">
        <v>5.20591</v>
      </c>
      <c r="HQ99">
        <v>11.992</v>
      </c>
      <c r="HR99">
        <v>4.9604</v>
      </c>
      <c r="HS99">
        <v>3.27418</v>
      </c>
      <c r="HT99">
        <v>9999</v>
      </c>
      <c r="HU99">
        <v>9999</v>
      </c>
      <c r="HV99">
        <v>9999</v>
      </c>
      <c r="HW99">
        <v>154.9</v>
      </c>
      <c r="HX99">
        <v>1.86386</v>
      </c>
      <c r="HY99">
        <v>1.86005</v>
      </c>
      <c r="HZ99">
        <v>1.85837</v>
      </c>
      <c r="IA99">
        <v>1.85974</v>
      </c>
      <c r="IB99">
        <v>1.85974</v>
      </c>
      <c r="IC99">
        <v>1.85833</v>
      </c>
      <c r="ID99">
        <v>1.85744</v>
      </c>
      <c r="IE99">
        <v>1.85226</v>
      </c>
      <c r="IF99">
        <v>0</v>
      </c>
      <c r="IG99">
        <v>0</v>
      </c>
      <c r="IH99">
        <v>0</v>
      </c>
      <c r="II99">
        <v>0</v>
      </c>
      <c r="IJ99" t="s">
        <v>433</v>
      </c>
      <c r="IK99" t="s">
        <v>434</v>
      </c>
      <c r="IL99" t="s">
        <v>435</v>
      </c>
      <c r="IM99" t="s">
        <v>435</v>
      </c>
      <c r="IN99" t="s">
        <v>435</v>
      </c>
      <c r="IO99" t="s">
        <v>435</v>
      </c>
      <c r="IP99">
        <v>0</v>
      </c>
      <c r="IQ99">
        <v>100</v>
      </c>
      <c r="IR99">
        <v>100</v>
      </c>
      <c r="IS99">
        <v>-39.42</v>
      </c>
      <c r="IT99">
        <v>-3.976</v>
      </c>
      <c r="IU99">
        <v>-16.20539750299507</v>
      </c>
      <c r="IV99">
        <v>-0.02477319321892663</v>
      </c>
      <c r="IW99">
        <v>7.220195862635366E-06</v>
      </c>
      <c r="IX99">
        <v>-1.200035831751892E-09</v>
      </c>
      <c r="IY99">
        <v>-1.687842308663072</v>
      </c>
      <c r="IZ99">
        <v>-0.1467083373758089</v>
      </c>
      <c r="JA99">
        <v>0.003522864546959643</v>
      </c>
      <c r="JB99">
        <v>-3.696506598922489E-05</v>
      </c>
      <c r="JC99">
        <v>4</v>
      </c>
      <c r="JD99">
        <v>1987</v>
      </c>
      <c r="JE99">
        <v>1</v>
      </c>
      <c r="JF99">
        <v>38</v>
      </c>
      <c r="JG99">
        <v>35.5</v>
      </c>
      <c r="JH99">
        <v>35.6</v>
      </c>
      <c r="JI99">
        <v>3.02246</v>
      </c>
      <c r="JJ99">
        <v>2.65747</v>
      </c>
      <c r="JK99">
        <v>1.49658</v>
      </c>
      <c r="JL99">
        <v>2.39258</v>
      </c>
      <c r="JM99">
        <v>1.54907</v>
      </c>
      <c r="JN99">
        <v>2.40479</v>
      </c>
      <c r="JO99">
        <v>41.6389</v>
      </c>
      <c r="JP99">
        <v>15.5592</v>
      </c>
      <c r="JQ99">
        <v>18</v>
      </c>
      <c r="JR99">
        <v>505.717</v>
      </c>
      <c r="JS99">
        <v>401.873</v>
      </c>
      <c r="JT99">
        <v>25.123</v>
      </c>
      <c r="JU99">
        <v>43.6693</v>
      </c>
      <c r="JV99">
        <v>29.9997</v>
      </c>
      <c r="JW99">
        <v>43.3363</v>
      </c>
      <c r="JX99">
        <v>43.1471</v>
      </c>
      <c r="JY99">
        <v>60.6422</v>
      </c>
      <c r="JZ99">
        <v>0</v>
      </c>
      <c r="KA99">
        <v>46.0812</v>
      </c>
      <c r="KB99">
        <v>20.4962</v>
      </c>
      <c r="KC99">
        <v>1356.58</v>
      </c>
      <c r="KD99">
        <v>28.4995</v>
      </c>
      <c r="KE99">
        <v>98.5365</v>
      </c>
      <c r="KF99">
        <v>92.0303</v>
      </c>
    </row>
    <row r="100" spans="1:292">
      <c r="A100">
        <v>82</v>
      </c>
      <c r="B100">
        <v>1694359005.5</v>
      </c>
      <c r="C100">
        <v>496.5</v>
      </c>
      <c r="D100" t="s">
        <v>598</v>
      </c>
      <c r="E100" t="s">
        <v>599</v>
      </c>
      <c r="F100">
        <v>5</v>
      </c>
      <c r="G100" t="s">
        <v>428</v>
      </c>
      <c r="H100">
        <v>1694358997.714286</v>
      </c>
      <c r="I100">
        <f>(J100)/1000</f>
        <v>0</v>
      </c>
      <c r="J100">
        <f>IF(DO100, AM100, AG100)</f>
        <v>0</v>
      </c>
      <c r="K100">
        <f>IF(DO100, AH100, AF100)</f>
        <v>0</v>
      </c>
      <c r="L100">
        <f>DQ100 - IF(AT100&gt;1, K100*DK100*100.0/(AV100*EE100), 0)</f>
        <v>0</v>
      </c>
      <c r="M100">
        <f>((S100-I100/2)*L100-K100)/(S100+I100/2)</f>
        <v>0</v>
      </c>
      <c r="N100">
        <f>M100*(DX100+DY100)/1000.0</f>
        <v>0</v>
      </c>
      <c r="O100">
        <f>(DQ100 - IF(AT100&gt;1, K100*DK100*100.0/(AV100*EE100), 0))*(DX100+DY100)/1000.0</f>
        <v>0</v>
      </c>
      <c r="P100">
        <f>2.0/((1/R100-1/Q100)+SIGN(R100)*SQRT((1/R100-1/Q100)*(1/R100-1/Q100) + 4*DL100/((DL100+1)*(DL100+1))*(2*1/R100*1/Q100-1/Q100*1/Q100)))</f>
        <v>0</v>
      </c>
      <c r="Q100">
        <f>IF(LEFT(DM100,1)&lt;&gt;"0",IF(LEFT(DM100,1)="1",3.0,DN100),$D$5+$E$5*(EE100*DX100/($K$5*1000))+$F$5*(EE100*DX100/($K$5*1000))*MAX(MIN(DK100,$J$5),$I$5)*MAX(MIN(DK100,$J$5),$I$5)+$G$5*MAX(MIN(DK100,$J$5),$I$5)*(EE100*DX100/($K$5*1000))+$H$5*(EE100*DX100/($K$5*1000))*(EE100*DX100/($K$5*1000)))</f>
        <v>0</v>
      </c>
      <c r="R100">
        <f>I100*(1000-(1000*0.61365*exp(17.502*V100/(240.97+V100))/(DX100+DY100)+DS100)/2)/(1000*0.61365*exp(17.502*V100/(240.97+V100))/(DX100+DY100)-DS100)</f>
        <v>0</v>
      </c>
      <c r="S100">
        <f>1/((DL100+1)/(P100/1.6)+1/(Q100/1.37)) + DL100/((DL100+1)/(P100/1.6) + DL100/(Q100/1.37))</f>
        <v>0</v>
      </c>
      <c r="T100">
        <f>(DG100*DJ100)</f>
        <v>0</v>
      </c>
      <c r="U100">
        <f>(DZ100+(T100+2*0.95*5.67E-8*(((DZ100+$B$9)+273)^4-(DZ100+273)^4)-44100*I100)/(1.84*29.3*Q100+8*0.95*5.67E-8*(DZ100+273)^3))</f>
        <v>0</v>
      </c>
      <c r="V100">
        <f>($C$9*EA100+$D$9*EB100+$E$9*U100)</f>
        <v>0</v>
      </c>
      <c r="W100">
        <f>0.61365*exp(17.502*V100/(240.97+V100))</f>
        <v>0</v>
      </c>
      <c r="X100">
        <f>(Y100/Z100*100)</f>
        <v>0</v>
      </c>
      <c r="Y100">
        <f>DS100*(DX100+DY100)/1000</f>
        <v>0</v>
      </c>
      <c r="Z100">
        <f>0.61365*exp(17.502*DZ100/(240.97+DZ100))</f>
        <v>0</v>
      </c>
      <c r="AA100">
        <f>(W100-DS100*(DX100+DY100)/1000)</f>
        <v>0</v>
      </c>
      <c r="AB100">
        <f>(-I100*44100)</f>
        <v>0</v>
      </c>
      <c r="AC100">
        <f>2*29.3*Q100*0.92*(DZ100-V100)</f>
        <v>0</v>
      </c>
      <c r="AD100">
        <f>2*0.95*5.67E-8*(((DZ100+$B$9)+273)^4-(V100+273)^4)</f>
        <v>0</v>
      </c>
      <c r="AE100">
        <f>T100+AD100+AB100+AC100</f>
        <v>0</v>
      </c>
      <c r="AF100">
        <f>DW100*AT100*(DR100-DQ100*(1000-AT100*DT100)/(1000-AT100*DS100))/(100*DK100)</f>
        <v>0</v>
      </c>
      <c r="AG100">
        <f>1000*DW100*AT100*(DS100-DT100)/(100*DK100*(1000-AT100*DS100))</f>
        <v>0</v>
      </c>
      <c r="AH100">
        <f>(AI100 - AJ100 - DX100*1E3/(8.314*(DZ100+273.15)) * AL100/DW100 * AK100) * DW100/(100*DK100) * (1000 - DT100)/1000</f>
        <v>0</v>
      </c>
      <c r="AI100">
        <v>1380.404117221208</v>
      </c>
      <c r="AJ100">
        <v>1361.26503030303</v>
      </c>
      <c r="AK100">
        <v>3.451752202689149</v>
      </c>
      <c r="AL100">
        <v>65.94015128555453</v>
      </c>
      <c r="AM100">
        <f>(AO100 - AN100 + DX100*1E3/(8.314*(DZ100+273.15)) * AQ100/DW100 * AP100) * DW100/(100*DK100) * 1000/(1000 - AO100)</f>
        <v>0</v>
      </c>
      <c r="AN100">
        <v>27.25875363002445</v>
      </c>
      <c r="AO100">
        <v>27.71047393939394</v>
      </c>
      <c r="AP100">
        <v>-0.0003313705922917203</v>
      </c>
      <c r="AQ100">
        <v>102.8695289206826</v>
      </c>
      <c r="AR100">
        <v>0</v>
      </c>
      <c r="AS100">
        <v>0</v>
      </c>
      <c r="AT100">
        <f>IF(AR100*$H$15&gt;=AV100,1.0,(AV100/(AV100-AR100*$H$15)))</f>
        <v>0</v>
      </c>
      <c r="AU100">
        <f>(AT100-1)*100</f>
        <v>0</v>
      </c>
      <c r="AV100">
        <f>MAX(0,($B$15+$C$15*EE100)/(1+$D$15*EE100)*DX100/(DZ100+273)*$E$15)</f>
        <v>0</v>
      </c>
      <c r="AW100" t="s">
        <v>429</v>
      </c>
      <c r="AX100" t="s">
        <v>429</v>
      </c>
      <c r="AY100">
        <v>0</v>
      </c>
      <c r="AZ100">
        <v>0</v>
      </c>
      <c r="BA100">
        <f>1-AY100/AZ100</f>
        <v>0</v>
      </c>
      <c r="BB100">
        <v>0</v>
      </c>
      <c r="BC100" t="s">
        <v>429</v>
      </c>
      <c r="BD100" t="s">
        <v>429</v>
      </c>
      <c r="BE100">
        <v>0</v>
      </c>
      <c r="BF100">
        <v>0</v>
      </c>
      <c r="BG100">
        <f>1-BE100/BF100</f>
        <v>0</v>
      </c>
      <c r="BH100">
        <v>0.5</v>
      </c>
      <c r="BI100">
        <f>DH100</f>
        <v>0</v>
      </c>
      <c r="BJ100">
        <f>K100</f>
        <v>0</v>
      </c>
      <c r="BK100">
        <f>BG100*BH100*BI100</f>
        <v>0</v>
      </c>
      <c r="BL100">
        <f>(BJ100-BB100)/BI100</f>
        <v>0</v>
      </c>
      <c r="BM100">
        <f>(AZ100-BF100)/BF100</f>
        <v>0</v>
      </c>
      <c r="BN100">
        <f>AY100/(BA100+AY100/BF100)</f>
        <v>0</v>
      </c>
      <c r="BO100" t="s">
        <v>429</v>
      </c>
      <c r="BP100">
        <v>0</v>
      </c>
      <c r="BQ100">
        <f>IF(BP100&lt;&gt;0, BP100, BN100)</f>
        <v>0</v>
      </c>
      <c r="BR100">
        <f>1-BQ100/BF100</f>
        <v>0</v>
      </c>
      <c r="BS100">
        <f>(BF100-BE100)/(BF100-BQ100)</f>
        <v>0</v>
      </c>
      <c r="BT100">
        <f>(AZ100-BF100)/(AZ100-BQ100)</f>
        <v>0</v>
      </c>
      <c r="BU100">
        <f>(BF100-BE100)/(BF100-AY100)</f>
        <v>0</v>
      </c>
      <c r="BV100">
        <f>(AZ100-BF100)/(AZ100-AY100)</f>
        <v>0</v>
      </c>
      <c r="BW100">
        <f>(BS100*BQ100/BE100)</f>
        <v>0</v>
      </c>
      <c r="BX100">
        <f>(1-BW100)</f>
        <v>0</v>
      </c>
      <c r="DG100">
        <f>$B$13*EF100+$C$13*EG100+$F$13*ER100*(1-EU100)</f>
        <v>0</v>
      </c>
      <c r="DH100">
        <f>DG100*DI100</f>
        <v>0</v>
      </c>
      <c r="DI100">
        <f>($B$13*$D$11+$C$13*$D$11+$F$13*((FE100+EW100)/MAX(FE100+EW100+FF100, 0.1)*$I$11+FF100/MAX(FE100+EW100+FF100, 0.1)*$J$11))/($B$13+$C$13+$F$13)</f>
        <v>0</v>
      </c>
      <c r="DJ100">
        <f>($B$13*$K$11+$C$13*$K$11+$F$13*((FE100+EW100)/MAX(FE100+EW100+FF100, 0.1)*$P$11+FF100/MAX(FE100+EW100+FF100, 0.1)*$Q$11))/($B$13+$C$13+$F$13)</f>
        <v>0</v>
      </c>
      <c r="DK100">
        <v>1.1</v>
      </c>
      <c r="DL100">
        <v>0.5</v>
      </c>
      <c r="DM100" t="s">
        <v>430</v>
      </c>
      <c r="DN100">
        <v>2</v>
      </c>
      <c r="DO100" t="b">
        <v>1</v>
      </c>
      <c r="DP100">
        <v>1694358997.714286</v>
      </c>
      <c r="DQ100">
        <v>1299.113928571428</v>
      </c>
      <c r="DR100">
        <v>1326.215357142857</v>
      </c>
      <c r="DS100">
        <v>27.72996071428571</v>
      </c>
      <c r="DT100">
        <v>27.27617142857143</v>
      </c>
      <c r="DU100">
        <v>1338.420714285714</v>
      </c>
      <c r="DV100">
        <v>31.70610357142857</v>
      </c>
      <c r="DW100">
        <v>499.9895714285714</v>
      </c>
      <c r="DX100">
        <v>84.56690714285715</v>
      </c>
      <c r="DY100">
        <v>0.09991827857142856</v>
      </c>
      <c r="DZ100">
        <v>31.56526071428572</v>
      </c>
      <c r="EA100">
        <v>32.88421785714285</v>
      </c>
      <c r="EB100">
        <v>999.9000000000002</v>
      </c>
      <c r="EC100">
        <v>0</v>
      </c>
      <c r="ED100">
        <v>0</v>
      </c>
      <c r="EE100">
        <v>10005.66892857143</v>
      </c>
      <c r="EF100">
        <v>0</v>
      </c>
      <c r="EG100">
        <v>1039.8175</v>
      </c>
      <c r="EH100">
        <v>-27.09992142857143</v>
      </c>
      <c r="EI100">
        <v>1336.167142857143</v>
      </c>
      <c r="EJ100">
        <v>1363.4025</v>
      </c>
      <c r="EK100">
        <v>0.4537857499999999</v>
      </c>
      <c r="EL100">
        <v>1326.215357142857</v>
      </c>
      <c r="EM100">
        <v>27.27617142857143</v>
      </c>
      <c r="EN100">
        <v>2.345037142857143</v>
      </c>
      <c r="EO100">
        <v>2.306661428571429</v>
      </c>
      <c r="EP100">
        <v>19.98914642857143</v>
      </c>
      <c r="EQ100">
        <v>19.72299285714286</v>
      </c>
      <c r="ER100">
        <v>1999.982857142857</v>
      </c>
      <c r="ES100">
        <v>0.98000725</v>
      </c>
      <c r="ET100">
        <v>0.01999265</v>
      </c>
      <c r="EU100">
        <v>0</v>
      </c>
      <c r="EV100">
        <v>36.97013928571429</v>
      </c>
      <c r="EW100">
        <v>5.00078</v>
      </c>
      <c r="EX100">
        <v>2727.585357142857</v>
      </c>
      <c r="EY100">
        <v>16379.53214285715</v>
      </c>
      <c r="EZ100">
        <v>50.70964285714285</v>
      </c>
      <c r="FA100">
        <v>51.62721428571428</v>
      </c>
      <c r="FB100">
        <v>51.20507142857142</v>
      </c>
      <c r="FC100">
        <v>50.89032142857142</v>
      </c>
      <c r="FD100">
        <v>51.00414285714285</v>
      </c>
      <c r="FE100">
        <v>1955.092857142857</v>
      </c>
      <c r="FF100">
        <v>39.88428571428572</v>
      </c>
      <c r="FG100">
        <v>0</v>
      </c>
      <c r="FH100">
        <v>1694359005.2</v>
      </c>
      <c r="FI100">
        <v>0</v>
      </c>
      <c r="FJ100">
        <v>36.95351923076923</v>
      </c>
      <c r="FK100">
        <v>-0.5039623885277047</v>
      </c>
      <c r="FL100">
        <v>299.1870090044663</v>
      </c>
      <c r="FM100">
        <v>2727.112307692308</v>
      </c>
      <c r="FN100">
        <v>15</v>
      </c>
      <c r="FO100">
        <v>1694356869.6</v>
      </c>
      <c r="FP100" t="s">
        <v>431</v>
      </c>
      <c r="FQ100">
        <v>1694356869.6</v>
      </c>
      <c r="FR100">
        <v>1694356865.6</v>
      </c>
      <c r="FS100">
        <v>1</v>
      </c>
      <c r="FT100">
        <v>-0.3</v>
      </c>
      <c r="FU100">
        <v>-0.068</v>
      </c>
      <c r="FV100">
        <v>-25.922</v>
      </c>
      <c r="FW100">
        <v>-3.813</v>
      </c>
      <c r="FX100">
        <v>420</v>
      </c>
      <c r="FY100">
        <v>23</v>
      </c>
      <c r="FZ100">
        <v>0.43</v>
      </c>
      <c r="GA100">
        <v>0.2</v>
      </c>
      <c r="GB100">
        <v>-27.06263414634146</v>
      </c>
      <c r="GC100">
        <v>-0.4614648083623319</v>
      </c>
      <c r="GD100">
        <v>0.2248640994562521</v>
      </c>
      <c r="GE100">
        <v>0</v>
      </c>
      <c r="GF100">
        <v>0.4454374390243902</v>
      </c>
      <c r="GG100">
        <v>0.1436862439024389</v>
      </c>
      <c r="GH100">
        <v>0.014958204284506</v>
      </c>
      <c r="GI100">
        <v>1</v>
      </c>
      <c r="GJ100">
        <v>1</v>
      </c>
      <c r="GK100">
        <v>2</v>
      </c>
      <c r="GL100" t="s">
        <v>432</v>
      </c>
      <c r="GM100">
        <v>3.1065</v>
      </c>
      <c r="GN100">
        <v>2.75782</v>
      </c>
      <c r="GO100">
        <v>0.178073</v>
      </c>
      <c r="GP100">
        <v>0.17715</v>
      </c>
      <c r="GQ100">
        <v>0.119755</v>
      </c>
      <c r="GR100">
        <v>0.108339</v>
      </c>
      <c r="GS100">
        <v>20698.9</v>
      </c>
      <c r="GT100">
        <v>19513.6</v>
      </c>
      <c r="GU100">
        <v>25771.1</v>
      </c>
      <c r="GV100">
        <v>24091.5</v>
      </c>
      <c r="GW100">
        <v>36491.8</v>
      </c>
      <c r="GX100">
        <v>31496.5</v>
      </c>
      <c r="GY100">
        <v>45105.5</v>
      </c>
      <c r="GZ100">
        <v>38190.5</v>
      </c>
      <c r="HA100">
        <v>1.7496</v>
      </c>
      <c r="HB100">
        <v>1.57393</v>
      </c>
      <c r="HC100">
        <v>-0.0922419</v>
      </c>
      <c r="HD100">
        <v>0</v>
      </c>
      <c r="HE100">
        <v>34.3643</v>
      </c>
      <c r="HF100">
        <v>999.9</v>
      </c>
      <c r="HG100">
        <v>41.4</v>
      </c>
      <c r="HH100">
        <v>38.6</v>
      </c>
      <c r="HI100">
        <v>33.6632</v>
      </c>
      <c r="HJ100">
        <v>61.3067</v>
      </c>
      <c r="HK100">
        <v>24.4992</v>
      </c>
      <c r="HL100">
        <v>1</v>
      </c>
      <c r="HM100">
        <v>1.46811</v>
      </c>
      <c r="HN100">
        <v>9.28105</v>
      </c>
      <c r="HO100">
        <v>20.0585</v>
      </c>
      <c r="HP100">
        <v>5.20651</v>
      </c>
      <c r="HQ100">
        <v>11.992</v>
      </c>
      <c r="HR100">
        <v>4.9606</v>
      </c>
      <c r="HS100">
        <v>3.27423</v>
      </c>
      <c r="HT100">
        <v>9999</v>
      </c>
      <c r="HU100">
        <v>9999</v>
      </c>
      <c r="HV100">
        <v>9999</v>
      </c>
      <c r="HW100">
        <v>154.9</v>
      </c>
      <c r="HX100">
        <v>1.86386</v>
      </c>
      <c r="HY100">
        <v>1.86005</v>
      </c>
      <c r="HZ100">
        <v>1.85837</v>
      </c>
      <c r="IA100">
        <v>1.85974</v>
      </c>
      <c r="IB100">
        <v>1.85974</v>
      </c>
      <c r="IC100">
        <v>1.85829</v>
      </c>
      <c r="ID100">
        <v>1.85745</v>
      </c>
      <c r="IE100">
        <v>1.85226</v>
      </c>
      <c r="IF100">
        <v>0</v>
      </c>
      <c r="IG100">
        <v>0</v>
      </c>
      <c r="IH100">
        <v>0</v>
      </c>
      <c r="II100">
        <v>0</v>
      </c>
      <c r="IJ100" t="s">
        <v>433</v>
      </c>
      <c r="IK100" t="s">
        <v>434</v>
      </c>
      <c r="IL100" t="s">
        <v>435</v>
      </c>
      <c r="IM100" t="s">
        <v>435</v>
      </c>
      <c r="IN100" t="s">
        <v>435</v>
      </c>
      <c r="IO100" t="s">
        <v>435</v>
      </c>
      <c r="IP100">
        <v>0</v>
      </c>
      <c r="IQ100">
        <v>100</v>
      </c>
      <c r="IR100">
        <v>100</v>
      </c>
      <c r="IS100">
        <v>-39.62</v>
      </c>
      <c r="IT100">
        <v>-3.9754</v>
      </c>
      <c r="IU100">
        <v>-16.20539750299507</v>
      </c>
      <c r="IV100">
        <v>-0.02477319321892663</v>
      </c>
      <c r="IW100">
        <v>7.220195862635366E-06</v>
      </c>
      <c r="IX100">
        <v>-1.200035831751892E-09</v>
      </c>
      <c r="IY100">
        <v>-1.687842308663072</v>
      </c>
      <c r="IZ100">
        <v>-0.1467083373758089</v>
      </c>
      <c r="JA100">
        <v>0.003522864546959643</v>
      </c>
      <c r="JB100">
        <v>-3.696506598922489E-05</v>
      </c>
      <c r="JC100">
        <v>4</v>
      </c>
      <c r="JD100">
        <v>1987</v>
      </c>
      <c r="JE100">
        <v>1</v>
      </c>
      <c r="JF100">
        <v>38</v>
      </c>
      <c r="JG100">
        <v>35.6</v>
      </c>
      <c r="JH100">
        <v>35.7</v>
      </c>
      <c r="JI100">
        <v>3.04932</v>
      </c>
      <c r="JJ100">
        <v>2.65747</v>
      </c>
      <c r="JK100">
        <v>1.49658</v>
      </c>
      <c r="JL100">
        <v>2.39258</v>
      </c>
      <c r="JM100">
        <v>1.54785</v>
      </c>
      <c r="JN100">
        <v>2.3999</v>
      </c>
      <c r="JO100">
        <v>41.6389</v>
      </c>
      <c r="JP100">
        <v>15.5592</v>
      </c>
      <c r="JQ100">
        <v>18</v>
      </c>
      <c r="JR100">
        <v>505.868</v>
      </c>
      <c r="JS100">
        <v>401.919</v>
      </c>
      <c r="JT100">
        <v>25.1102</v>
      </c>
      <c r="JU100">
        <v>43.6635</v>
      </c>
      <c r="JV100">
        <v>29.9998</v>
      </c>
      <c r="JW100">
        <v>43.3339</v>
      </c>
      <c r="JX100">
        <v>43.1471</v>
      </c>
      <c r="JY100">
        <v>61.1768</v>
      </c>
      <c r="JZ100">
        <v>0</v>
      </c>
      <c r="KA100">
        <v>46.0812</v>
      </c>
      <c r="KB100">
        <v>20.4962</v>
      </c>
      <c r="KC100">
        <v>1369.95</v>
      </c>
      <c r="KD100">
        <v>28.4622</v>
      </c>
      <c r="KE100">
        <v>98.5373</v>
      </c>
      <c r="KF100">
        <v>92.03100000000001</v>
      </c>
    </row>
    <row r="101" spans="1:292">
      <c r="A101">
        <v>83</v>
      </c>
      <c r="B101">
        <v>1694359010.5</v>
      </c>
      <c r="C101">
        <v>501.5</v>
      </c>
      <c r="D101" t="s">
        <v>600</v>
      </c>
      <c r="E101" t="s">
        <v>601</v>
      </c>
      <c r="F101">
        <v>5</v>
      </c>
      <c r="G101" t="s">
        <v>428</v>
      </c>
      <c r="H101">
        <v>1694359003</v>
      </c>
      <c r="I101">
        <f>(J101)/1000</f>
        <v>0</v>
      </c>
      <c r="J101">
        <f>IF(DO101, AM101, AG101)</f>
        <v>0</v>
      </c>
      <c r="K101">
        <f>IF(DO101, AH101, AF101)</f>
        <v>0</v>
      </c>
      <c r="L101">
        <f>DQ101 - IF(AT101&gt;1, K101*DK101*100.0/(AV101*EE101), 0)</f>
        <v>0</v>
      </c>
      <c r="M101">
        <f>((S101-I101/2)*L101-K101)/(S101+I101/2)</f>
        <v>0</v>
      </c>
      <c r="N101">
        <f>M101*(DX101+DY101)/1000.0</f>
        <v>0</v>
      </c>
      <c r="O101">
        <f>(DQ101 - IF(AT101&gt;1, K101*DK101*100.0/(AV101*EE101), 0))*(DX101+DY101)/1000.0</f>
        <v>0</v>
      </c>
      <c r="P101">
        <f>2.0/((1/R101-1/Q101)+SIGN(R101)*SQRT((1/R101-1/Q101)*(1/R101-1/Q101) + 4*DL101/((DL101+1)*(DL101+1))*(2*1/R101*1/Q101-1/Q101*1/Q101)))</f>
        <v>0</v>
      </c>
      <c r="Q101">
        <f>IF(LEFT(DM101,1)&lt;&gt;"0",IF(LEFT(DM101,1)="1",3.0,DN101),$D$5+$E$5*(EE101*DX101/($K$5*1000))+$F$5*(EE101*DX101/($K$5*1000))*MAX(MIN(DK101,$J$5),$I$5)*MAX(MIN(DK101,$J$5),$I$5)+$G$5*MAX(MIN(DK101,$J$5),$I$5)*(EE101*DX101/($K$5*1000))+$H$5*(EE101*DX101/($K$5*1000))*(EE101*DX101/($K$5*1000)))</f>
        <v>0</v>
      </c>
      <c r="R101">
        <f>I101*(1000-(1000*0.61365*exp(17.502*V101/(240.97+V101))/(DX101+DY101)+DS101)/2)/(1000*0.61365*exp(17.502*V101/(240.97+V101))/(DX101+DY101)-DS101)</f>
        <v>0</v>
      </c>
      <c r="S101">
        <f>1/((DL101+1)/(P101/1.6)+1/(Q101/1.37)) + DL101/((DL101+1)/(P101/1.6) + DL101/(Q101/1.37))</f>
        <v>0</v>
      </c>
      <c r="T101">
        <f>(DG101*DJ101)</f>
        <v>0</v>
      </c>
      <c r="U101">
        <f>(DZ101+(T101+2*0.95*5.67E-8*(((DZ101+$B$9)+273)^4-(DZ101+273)^4)-44100*I101)/(1.84*29.3*Q101+8*0.95*5.67E-8*(DZ101+273)^3))</f>
        <v>0</v>
      </c>
      <c r="V101">
        <f>($C$9*EA101+$D$9*EB101+$E$9*U101)</f>
        <v>0</v>
      </c>
      <c r="W101">
        <f>0.61365*exp(17.502*V101/(240.97+V101))</f>
        <v>0</v>
      </c>
      <c r="X101">
        <f>(Y101/Z101*100)</f>
        <v>0</v>
      </c>
      <c r="Y101">
        <f>DS101*(DX101+DY101)/1000</f>
        <v>0</v>
      </c>
      <c r="Z101">
        <f>0.61365*exp(17.502*DZ101/(240.97+DZ101))</f>
        <v>0</v>
      </c>
      <c r="AA101">
        <f>(W101-DS101*(DX101+DY101)/1000)</f>
        <v>0</v>
      </c>
      <c r="AB101">
        <f>(-I101*44100)</f>
        <v>0</v>
      </c>
      <c r="AC101">
        <f>2*29.3*Q101*0.92*(DZ101-V101)</f>
        <v>0</v>
      </c>
      <c r="AD101">
        <f>2*0.95*5.67E-8*(((DZ101+$B$9)+273)^4-(V101+273)^4)</f>
        <v>0</v>
      </c>
      <c r="AE101">
        <f>T101+AD101+AB101+AC101</f>
        <v>0</v>
      </c>
      <c r="AF101">
        <f>DW101*AT101*(DR101-DQ101*(1000-AT101*DT101)/(1000-AT101*DS101))/(100*DK101)</f>
        <v>0</v>
      </c>
      <c r="AG101">
        <f>1000*DW101*AT101*(DS101-DT101)/(100*DK101*(1000-AT101*DS101))</f>
        <v>0</v>
      </c>
      <c r="AH101">
        <f>(AI101 - AJ101 - DX101*1E3/(8.314*(DZ101+273.15)) * AL101/DW101 * AK101) * DW101/(100*DK101) * (1000 - DT101)/1000</f>
        <v>0</v>
      </c>
      <c r="AI101">
        <v>1398.242141855761</v>
      </c>
      <c r="AJ101">
        <v>1378.850121212121</v>
      </c>
      <c r="AK101">
        <v>3.498958126217852</v>
      </c>
      <c r="AL101">
        <v>65.94015128555453</v>
      </c>
      <c r="AM101">
        <f>(AO101 - AN101 + DX101*1E3/(8.314*(DZ101+273.15)) * AQ101/DW101 * AP101) * DW101/(100*DK101) * 1000/(1000 - AO101)</f>
        <v>0</v>
      </c>
      <c r="AN101">
        <v>27.24100673978914</v>
      </c>
      <c r="AO101">
        <v>27.69417393939393</v>
      </c>
      <c r="AP101">
        <v>-0.0002302962529153576</v>
      </c>
      <c r="AQ101">
        <v>102.8695289206826</v>
      </c>
      <c r="AR101">
        <v>0</v>
      </c>
      <c r="AS101">
        <v>0</v>
      </c>
      <c r="AT101">
        <f>IF(AR101*$H$15&gt;=AV101,1.0,(AV101/(AV101-AR101*$H$15)))</f>
        <v>0</v>
      </c>
      <c r="AU101">
        <f>(AT101-1)*100</f>
        <v>0</v>
      </c>
      <c r="AV101">
        <f>MAX(0,($B$15+$C$15*EE101)/(1+$D$15*EE101)*DX101/(DZ101+273)*$E$15)</f>
        <v>0</v>
      </c>
      <c r="AW101" t="s">
        <v>429</v>
      </c>
      <c r="AX101" t="s">
        <v>429</v>
      </c>
      <c r="AY101">
        <v>0</v>
      </c>
      <c r="AZ101">
        <v>0</v>
      </c>
      <c r="BA101">
        <f>1-AY101/AZ101</f>
        <v>0</v>
      </c>
      <c r="BB101">
        <v>0</v>
      </c>
      <c r="BC101" t="s">
        <v>429</v>
      </c>
      <c r="BD101" t="s">
        <v>429</v>
      </c>
      <c r="BE101">
        <v>0</v>
      </c>
      <c r="BF101">
        <v>0</v>
      </c>
      <c r="BG101">
        <f>1-BE101/BF101</f>
        <v>0</v>
      </c>
      <c r="BH101">
        <v>0.5</v>
      </c>
      <c r="BI101">
        <f>DH101</f>
        <v>0</v>
      </c>
      <c r="BJ101">
        <f>K101</f>
        <v>0</v>
      </c>
      <c r="BK101">
        <f>BG101*BH101*BI101</f>
        <v>0</v>
      </c>
      <c r="BL101">
        <f>(BJ101-BB101)/BI101</f>
        <v>0</v>
      </c>
      <c r="BM101">
        <f>(AZ101-BF101)/BF101</f>
        <v>0</v>
      </c>
      <c r="BN101">
        <f>AY101/(BA101+AY101/BF101)</f>
        <v>0</v>
      </c>
      <c r="BO101" t="s">
        <v>429</v>
      </c>
      <c r="BP101">
        <v>0</v>
      </c>
      <c r="BQ101">
        <f>IF(BP101&lt;&gt;0, BP101, BN101)</f>
        <v>0</v>
      </c>
      <c r="BR101">
        <f>1-BQ101/BF101</f>
        <v>0</v>
      </c>
      <c r="BS101">
        <f>(BF101-BE101)/(BF101-BQ101)</f>
        <v>0</v>
      </c>
      <c r="BT101">
        <f>(AZ101-BF101)/(AZ101-BQ101)</f>
        <v>0</v>
      </c>
      <c r="BU101">
        <f>(BF101-BE101)/(BF101-AY101)</f>
        <v>0</v>
      </c>
      <c r="BV101">
        <f>(AZ101-BF101)/(AZ101-AY101)</f>
        <v>0</v>
      </c>
      <c r="BW101">
        <f>(BS101*BQ101/BE101)</f>
        <v>0</v>
      </c>
      <c r="BX101">
        <f>(1-BW101)</f>
        <v>0</v>
      </c>
      <c r="DG101">
        <f>$B$13*EF101+$C$13*EG101+$F$13*ER101*(1-EU101)</f>
        <v>0</v>
      </c>
      <c r="DH101">
        <f>DG101*DI101</f>
        <v>0</v>
      </c>
      <c r="DI101">
        <f>($B$13*$D$11+$C$13*$D$11+$F$13*((FE101+EW101)/MAX(FE101+EW101+FF101, 0.1)*$I$11+FF101/MAX(FE101+EW101+FF101, 0.1)*$J$11))/($B$13+$C$13+$F$13)</f>
        <v>0</v>
      </c>
      <c r="DJ101">
        <f>($B$13*$K$11+$C$13*$K$11+$F$13*((FE101+EW101)/MAX(FE101+EW101+FF101, 0.1)*$P$11+FF101/MAX(FE101+EW101+FF101, 0.1)*$Q$11))/($B$13+$C$13+$F$13)</f>
        <v>0</v>
      </c>
      <c r="DK101">
        <v>1.1</v>
      </c>
      <c r="DL101">
        <v>0.5</v>
      </c>
      <c r="DM101" t="s">
        <v>430</v>
      </c>
      <c r="DN101">
        <v>2</v>
      </c>
      <c r="DO101" t="b">
        <v>1</v>
      </c>
      <c r="DP101">
        <v>1694359003</v>
      </c>
      <c r="DQ101">
        <v>1316.907777777778</v>
      </c>
      <c r="DR101">
        <v>1344.093333333333</v>
      </c>
      <c r="DS101">
        <v>27.71657037037037</v>
      </c>
      <c r="DT101">
        <v>27.25722222222222</v>
      </c>
      <c r="DU101">
        <v>1356.427407407407</v>
      </c>
      <c r="DV101">
        <v>31.69222592592593</v>
      </c>
      <c r="DW101">
        <v>499.9977037037036</v>
      </c>
      <c r="DX101">
        <v>84.56732962962963</v>
      </c>
      <c r="DY101">
        <v>0.1000505888888889</v>
      </c>
      <c r="DZ101">
        <v>31.54900740740741</v>
      </c>
      <c r="EA101">
        <v>32.87214444444444</v>
      </c>
      <c r="EB101">
        <v>999.9000000000001</v>
      </c>
      <c r="EC101">
        <v>0</v>
      </c>
      <c r="ED101">
        <v>0</v>
      </c>
      <c r="EE101">
        <v>9998.847407407407</v>
      </c>
      <c r="EF101">
        <v>0</v>
      </c>
      <c r="EG101">
        <v>1036.16962962963</v>
      </c>
      <c r="EH101">
        <v>-27.1845</v>
      </c>
      <c r="EI101">
        <v>1354.449629629629</v>
      </c>
      <c r="EJ101">
        <v>1381.755925925926</v>
      </c>
      <c r="EK101">
        <v>0.4593255185185185</v>
      </c>
      <c r="EL101">
        <v>1344.093333333333</v>
      </c>
      <c r="EM101">
        <v>27.25722222222222</v>
      </c>
      <c r="EN101">
        <v>2.343914814814815</v>
      </c>
      <c r="EO101">
        <v>2.30507037037037</v>
      </c>
      <c r="EP101">
        <v>19.98141851851852</v>
      </c>
      <c r="EQ101">
        <v>19.71187777777778</v>
      </c>
      <c r="ER101">
        <v>1999.968888888889</v>
      </c>
      <c r="ES101">
        <v>0.9800070000000001</v>
      </c>
      <c r="ET101">
        <v>0.0199929</v>
      </c>
      <c r="EU101">
        <v>0</v>
      </c>
      <c r="EV101">
        <v>36.96735925925926</v>
      </c>
      <c r="EW101">
        <v>5.00078</v>
      </c>
      <c r="EX101">
        <v>2727.876666666667</v>
      </c>
      <c r="EY101">
        <v>16379.42592592593</v>
      </c>
      <c r="EZ101">
        <v>50.6897037037037</v>
      </c>
      <c r="FA101">
        <v>51.60399999999999</v>
      </c>
      <c r="FB101">
        <v>51.18725925925926</v>
      </c>
      <c r="FC101">
        <v>50.87007407407406</v>
      </c>
      <c r="FD101">
        <v>50.98577777777777</v>
      </c>
      <c r="FE101">
        <v>1955.078888888889</v>
      </c>
      <c r="FF101">
        <v>39.88740740740742</v>
      </c>
      <c r="FG101">
        <v>0</v>
      </c>
      <c r="FH101">
        <v>1694359010.6</v>
      </c>
      <c r="FI101">
        <v>0</v>
      </c>
      <c r="FJ101">
        <v>36.922444</v>
      </c>
      <c r="FK101">
        <v>-1.246261541124737</v>
      </c>
      <c r="FL101">
        <v>-81.72153893892688</v>
      </c>
      <c r="FM101">
        <v>2729.6132</v>
      </c>
      <c r="FN101">
        <v>15</v>
      </c>
      <c r="FO101">
        <v>1694356869.6</v>
      </c>
      <c r="FP101" t="s">
        <v>431</v>
      </c>
      <c r="FQ101">
        <v>1694356869.6</v>
      </c>
      <c r="FR101">
        <v>1694356865.6</v>
      </c>
      <c r="FS101">
        <v>1</v>
      </c>
      <c r="FT101">
        <v>-0.3</v>
      </c>
      <c r="FU101">
        <v>-0.068</v>
      </c>
      <c r="FV101">
        <v>-25.922</v>
      </c>
      <c r="FW101">
        <v>-3.813</v>
      </c>
      <c r="FX101">
        <v>420</v>
      </c>
      <c r="FY101">
        <v>23</v>
      </c>
      <c r="FZ101">
        <v>0.43</v>
      </c>
      <c r="GA101">
        <v>0.2</v>
      </c>
      <c r="GB101">
        <v>-27.12728</v>
      </c>
      <c r="GC101">
        <v>-0.753190243902334</v>
      </c>
      <c r="GD101">
        <v>0.2648651300190343</v>
      </c>
      <c r="GE101">
        <v>0</v>
      </c>
      <c r="GF101">
        <v>0.45564215</v>
      </c>
      <c r="GG101">
        <v>0.06016759474671581</v>
      </c>
      <c r="GH101">
        <v>0.006587813068651841</v>
      </c>
      <c r="GI101">
        <v>1</v>
      </c>
      <c r="GJ101">
        <v>1</v>
      </c>
      <c r="GK101">
        <v>2</v>
      </c>
      <c r="GL101" t="s">
        <v>432</v>
      </c>
      <c r="GM101">
        <v>3.10654</v>
      </c>
      <c r="GN101">
        <v>2.75827</v>
      </c>
      <c r="GO101">
        <v>0.179436</v>
      </c>
      <c r="GP101">
        <v>0.178438</v>
      </c>
      <c r="GQ101">
        <v>0.119711</v>
      </c>
      <c r="GR101">
        <v>0.108296</v>
      </c>
      <c r="GS101">
        <v>20664.4</v>
      </c>
      <c r="GT101">
        <v>19482.9</v>
      </c>
      <c r="GU101">
        <v>25771.1</v>
      </c>
      <c r="GV101">
        <v>24091.5</v>
      </c>
      <c r="GW101">
        <v>36493.9</v>
      </c>
      <c r="GX101">
        <v>31498.3</v>
      </c>
      <c r="GY101">
        <v>45105.7</v>
      </c>
      <c r="GZ101">
        <v>38190.7</v>
      </c>
      <c r="HA101">
        <v>1.74965</v>
      </c>
      <c r="HB101">
        <v>1.57413</v>
      </c>
      <c r="HC101">
        <v>-0.093136</v>
      </c>
      <c r="HD101">
        <v>0</v>
      </c>
      <c r="HE101">
        <v>34.344</v>
      </c>
      <c r="HF101">
        <v>999.9</v>
      </c>
      <c r="HG101">
        <v>41.4</v>
      </c>
      <c r="HH101">
        <v>38.6</v>
      </c>
      <c r="HI101">
        <v>33.6659</v>
      </c>
      <c r="HJ101">
        <v>61.5867</v>
      </c>
      <c r="HK101">
        <v>24.4511</v>
      </c>
      <c r="HL101">
        <v>1</v>
      </c>
      <c r="HM101">
        <v>1.46753</v>
      </c>
      <c r="HN101">
        <v>9.28105</v>
      </c>
      <c r="HO101">
        <v>20.0583</v>
      </c>
      <c r="HP101">
        <v>5.20651</v>
      </c>
      <c r="HQ101">
        <v>11.992</v>
      </c>
      <c r="HR101">
        <v>4.96085</v>
      </c>
      <c r="HS101">
        <v>3.27423</v>
      </c>
      <c r="HT101">
        <v>9999</v>
      </c>
      <c r="HU101">
        <v>9999</v>
      </c>
      <c r="HV101">
        <v>9999</v>
      </c>
      <c r="HW101">
        <v>154.9</v>
      </c>
      <c r="HX101">
        <v>1.86386</v>
      </c>
      <c r="HY101">
        <v>1.86005</v>
      </c>
      <c r="HZ101">
        <v>1.85837</v>
      </c>
      <c r="IA101">
        <v>1.85974</v>
      </c>
      <c r="IB101">
        <v>1.85974</v>
      </c>
      <c r="IC101">
        <v>1.85832</v>
      </c>
      <c r="ID101">
        <v>1.85744</v>
      </c>
      <c r="IE101">
        <v>1.85226</v>
      </c>
      <c r="IF101">
        <v>0</v>
      </c>
      <c r="IG101">
        <v>0</v>
      </c>
      <c r="IH101">
        <v>0</v>
      </c>
      <c r="II101">
        <v>0</v>
      </c>
      <c r="IJ101" t="s">
        <v>433</v>
      </c>
      <c r="IK101" t="s">
        <v>434</v>
      </c>
      <c r="IL101" t="s">
        <v>435</v>
      </c>
      <c r="IM101" t="s">
        <v>435</v>
      </c>
      <c r="IN101" t="s">
        <v>435</v>
      </c>
      <c r="IO101" t="s">
        <v>435</v>
      </c>
      <c r="IP101">
        <v>0</v>
      </c>
      <c r="IQ101">
        <v>100</v>
      </c>
      <c r="IR101">
        <v>100</v>
      </c>
      <c r="IS101">
        <v>-39.82</v>
      </c>
      <c r="IT101">
        <v>-3.9748</v>
      </c>
      <c r="IU101">
        <v>-16.20539750299507</v>
      </c>
      <c r="IV101">
        <v>-0.02477319321892663</v>
      </c>
      <c r="IW101">
        <v>7.220195862635366E-06</v>
      </c>
      <c r="IX101">
        <v>-1.200035831751892E-09</v>
      </c>
      <c r="IY101">
        <v>-1.687842308663072</v>
      </c>
      <c r="IZ101">
        <v>-0.1467083373758089</v>
      </c>
      <c r="JA101">
        <v>0.003522864546959643</v>
      </c>
      <c r="JB101">
        <v>-3.696506598922489E-05</v>
      </c>
      <c r="JC101">
        <v>4</v>
      </c>
      <c r="JD101">
        <v>1987</v>
      </c>
      <c r="JE101">
        <v>1</v>
      </c>
      <c r="JF101">
        <v>38</v>
      </c>
      <c r="JG101">
        <v>35.7</v>
      </c>
      <c r="JH101">
        <v>35.7</v>
      </c>
      <c r="JI101">
        <v>3.07983</v>
      </c>
      <c r="JJ101">
        <v>2.65991</v>
      </c>
      <c r="JK101">
        <v>1.49658</v>
      </c>
      <c r="JL101">
        <v>2.39258</v>
      </c>
      <c r="JM101">
        <v>1.54907</v>
      </c>
      <c r="JN101">
        <v>2.3877</v>
      </c>
      <c r="JO101">
        <v>41.6389</v>
      </c>
      <c r="JP101">
        <v>15.5592</v>
      </c>
      <c r="JQ101">
        <v>18</v>
      </c>
      <c r="JR101">
        <v>505.886</v>
      </c>
      <c r="JS101">
        <v>402.037</v>
      </c>
      <c r="JT101">
        <v>25.0979</v>
      </c>
      <c r="JU101">
        <v>43.6589</v>
      </c>
      <c r="JV101">
        <v>29.9997</v>
      </c>
      <c r="JW101">
        <v>43.3317</v>
      </c>
      <c r="JX101">
        <v>43.1461</v>
      </c>
      <c r="JY101">
        <v>61.7916</v>
      </c>
      <c r="JZ101">
        <v>0</v>
      </c>
      <c r="KA101">
        <v>46.0812</v>
      </c>
      <c r="KB101">
        <v>20.4953</v>
      </c>
      <c r="KC101">
        <v>1390.01</v>
      </c>
      <c r="KD101">
        <v>28.4303</v>
      </c>
      <c r="KE101">
        <v>98.53749999999999</v>
      </c>
      <c r="KF101">
        <v>92.0313</v>
      </c>
    </row>
    <row r="102" spans="1:292">
      <c r="A102">
        <v>84</v>
      </c>
      <c r="B102">
        <v>1694359015.5</v>
      </c>
      <c r="C102">
        <v>506.5</v>
      </c>
      <c r="D102" t="s">
        <v>602</v>
      </c>
      <c r="E102" t="s">
        <v>603</v>
      </c>
      <c r="F102">
        <v>5</v>
      </c>
      <c r="G102" t="s">
        <v>428</v>
      </c>
      <c r="H102">
        <v>1694359007.714286</v>
      </c>
      <c r="I102">
        <f>(J102)/1000</f>
        <v>0</v>
      </c>
      <c r="J102">
        <f>IF(DO102, AM102, AG102)</f>
        <v>0</v>
      </c>
      <c r="K102">
        <f>IF(DO102, AH102, AF102)</f>
        <v>0</v>
      </c>
      <c r="L102">
        <f>DQ102 - IF(AT102&gt;1, K102*DK102*100.0/(AV102*EE102), 0)</f>
        <v>0</v>
      </c>
      <c r="M102">
        <f>((S102-I102/2)*L102-K102)/(S102+I102/2)</f>
        <v>0</v>
      </c>
      <c r="N102">
        <f>M102*(DX102+DY102)/1000.0</f>
        <v>0</v>
      </c>
      <c r="O102">
        <f>(DQ102 - IF(AT102&gt;1, K102*DK102*100.0/(AV102*EE102), 0))*(DX102+DY102)/1000.0</f>
        <v>0</v>
      </c>
      <c r="P102">
        <f>2.0/((1/R102-1/Q102)+SIGN(R102)*SQRT((1/R102-1/Q102)*(1/R102-1/Q102) + 4*DL102/((DL102+1)*(DL102+1))*(2*1/R102*1/Q102-1/Q102*1/Q102)))</f>
        <v>0</v>
      </c>
      <c r="Q102">
        <f>IF(LEFT(DM102,1)&lt;&gt;"0",IF(LEFT(DM102,1)="1",3.0,DN102),$D$5+$E$5*(EE102*DX102/($K$5*1000))+$F$5*(EE102*DX102/($K$5*1000))*MAX(MIN(DK102,$J$5),$I$5)*MAX(MIN(DK102,$J$5),$I$5)+$G$5*MAX(MIN(DK102,$J$5),$I$5)*(EE102*DX102/($K$5*1000))+$H$5*(EE102*DX102/($K$5*1000))*(EE102*DX102/($K$5*1000)))</f>
        <v>0</v>
      </c>
      <c r="R102">
        <f>I102*(1000-(1000*0.61365*exp(17.502*V102/(240.97+V102))/(DX102+DY102)+DS102)/2)/(1000*0.61365*exp(17.502*V102/(240.97+V102))/(DX102+DY102)-DS102)</f>
        <v>0</v>
      </c>
      <c r="S102">
        <f>1/((DL102+1)/(P102/1.6)+1/(Q102/1.37)) + DL102/((DL102+1)/(P102/1.6) + DL102/(Q102/1.37))</f>
        <v>0</v>
      </c>
      <c r="T102">
        <f>(DG102*DJ102)</f>
        <v>0</v>
      </c>
      <c r="U102">
        <f>(DZ102+(T102+2*0.95*5.67E-8*(((DZ102+$B$9)+273)^4-(DZ102+273)^4)-44100*I102)/(1.84*29.3*Q102+8*0.95*5.67E-8*(DZ102+273)^3))</f>
        <v>0</v>
      </c>
      <c r="V102">
        <f>($C$9*EA102+$D$9*EB102+$E$9*U102)</f>
        <v>0</v>
      </c>
      <c r="W102">
        <f>0.61365*exp(17.502*V102/(240.97+V102))</f>
        <v>0</v>
      </c>
      <c r="X102">
        <f>(Y102/Z102*100)</f>
        <v>0</v>
      </c>
      <c r="Y102">
        <f>DS102*(DX102+DY102)/1000</f>
        <v>0</v>
      </c>
      <c r="Z102">
        <f>0.61365*exp(17.502*DZ102/(240.97+DZ102))</f>
        <v>0</v>
      </c>
      <c r="AA102">
        <f>(W102-DS102*(DX102+DY102)/1000)</f>
        <v>0</v>
      </c>
      <c r="AB102">
        <f>(-I102*44100)</f>
        <v>0</v>
      </c>
      <c r="AC102">
        <f>2*29.3*Q102*0.92*(DZ102-V102)</f>
        <v>0</v>
      </c>
      <c r="AD102">
        <f>2*0.95*5.67E-8*(((DZ102+$B$9)+273)^4-(V102+273)^4)</f>
        <v>0</v>
      </c>
      <c r="AE102">
        <f>T102+AD102+AB102+AC102</f>
        <v>0</v>
      </c>
      <c r="AF102">
        <f>DW102*AT102*(DR102-DQ102*(1000-AT102*DT102)/(1000-AT102*DS102))/(100*DK102)</f>
        <v>0</v>
      </c>
      <c r="AG102">
        <f>1000*DW102*AT102*(DS102-DT102)/(100*DK102*(1000-AT102*DS102))</f>
        <v>0</v>
      </c>
      <c r="AH102">
        <f>(AI102 - AJ102 - DX102*1E3/(8.314*(DZ102+273.15)) * AL102/DW102 * AK102) * DW102/(100*DK102) * (1000 - DT102)/1000</f>
        <v>0</v>
      </c>
      <c r="AI102">
        <v>1414.815023126341</v>
      </c>
      <c r="AJ102">
        <v>1395.631212121212</v>
      </c>
      <c r="AK102">
        <v>3.366961637367155</v>
      </c>
      <c r="AL102">
        <v>65.94015128555453</v>
      </c>
      <c r="AM102">
        <f>(AO102 - AN102 + DX102*1E3/(8.314*(DZ102+273.15)) * AQ102/DW102 * AP102) * DW102/(100*DK102) * 1000/(1000 - AO102)</f>
        <v>0</v>
      </c>
      <c r="AN102">
        <v>27.22204143845087</v>
      </c>
      <c r="AO102">
        <v>27.6749793939394</v>
      </c>
      <c r="AP102">
        <v>-0.000250402963244651</v>
      </c>
      <c r="AQ102">
        <v>102.8695289206826</v>
      </c>
      <c r="AR102">
        <v>0</v>
      </c>
      <c r="AS102">
        <v>0</v>
      </c>
      <c r="AT102">
        <f>IF(AR102*$H$15&gt;=AV102,1.0,(AV102/(AV102-AR102*$H$15)))</f>
        <v>0</v>
      </c>
      <c r="AU102">
        <f>(AT102-1)*100</f>
        <v>0</v>
      </c>
      <c r="AV102">
        <f>MAX(0,($B$15+$C$15*EE102)/(1+$D$15*EE102)*DX102/(DZ102+273)*$E$15)</f>
        <v>0</v>
      </c>
      <c r="AW102" t="s">
        <v>429</v>
      </c>
      <c r="AX102" t="s">
        <v>429</v>
      </c>
      <c r="AY102">
        <v>0</v>
      </c>
      <c r="AZ102">
        <v>0</v>
      </c>
      <c r="BA102">
        <f>1-AY102/AZ102</f>
        <v>0</v>
      </c>
      <c r="BB102">
        <v>0</v>
      </c>
      <c r="BC102" t="s">
        <v>429</v>
      </c>
      <c r="BD102" t="s">
        <v>429</v>
      </c>
      <c r="BE102">
        <v>0</v>
      </c>
      <c r="BF102">
        <v>0</v>
      </c>
      <c r="BG102">
        <f>1-BE102/BF102</f>
        <v>0</v>
      </c>
      <c r="BH102">
        <v>0.5</v>
      </c>
      <c r="BI102">
        <f>DH102</f>
        <v>0</v>
      </c>
      <c r="BJ102">
        <f>K102</f>
        <v>0</v>
      </c>
      <c r="BK102">
        <f>BG102*BH102*BI102</f>
        <v>0</v>
      </c>
      <c r="BL102">
        <f>(BJ102-BB102)/BI102</f>
        <v>0</v>
      </c>
      <c r="BM102">
        <f>(AZ102-BF102)/BF102</f>
        <v>0</v>
      </c>
      <c r="BN102">
        <f>AY102/(BA102+AY102/BF102)</f>
        <v>0</v>
      </c>
      <c r="BO102" t="s">
        <v>429</v>
      </c>
      <c r="BP102">
        <v>0</v>
      </c>
      <c r="BQ102">
        <f>IF(BP102&lt;&gt;0, BP102, BN102)</f>
        <v>0</v>
      </c>
      <c r="BR102">
        <f>1-BQ102/BF102</f>
        <v>0</v>
      </c>
      <c r="BS102">
        <f>(BF102-BE102)/(BF102-BQ102)</f>
        <v>0</v>
      </c>
      <c r="BT102">
        <f>(AZ102-BF102)/(AZ102-BQ102)</f>
        <v>0</v>
      </c>
      <c r="BU102">
        <f>(BF102-BE102)/(BF102-AY102)</f>
        <v>0</v>
      </c>
      <c r="BV102">
        <f>(AZ102-BF102)/(AZ102-AY102)</f>
        <v>0</v>
      </c>
      <c r="BW102">
        <f>(BS102*BQ102/BE102)</f>
        <v>0</v>
      </c>
      <c r="BX102">
        <f>(1-BW102)</f>
        <v>0</v>
      </c>
      <c r="DG102">
        <f>$B$13*EF102+$C$13*EG102+$F$13*ER102*(1-EU102)</f>
        <v>0</v>
      </c>
      <c r="DH102">
        <f>DG102*DI102</f>
        <v>0</v>
      </c>
      <c r="DI102">
        <f>($B$13*$D$11+$C$13*$D$11+$F$13*((FE102+EW102)/MAX(FE102+EW102+FF102, 0.1)*$I$11+FF102/MAX(FE102+EW102+FF102, 0.1)*$J$11))/($B$13+$C$13+$F$13)</f>
        <v>0</v>
      </c>
      <c r="DJ102">
        <f>($B$13*$K$11+$C$13*$K$11+$F$13*((FE102+EW102)/MAX(FE102+EW102+FF102, 0.1)*$P$11+FF102/MAX(FE102+EW102+FF102, 0.1)*$Q$11))/($B$13+$C$13+$F$13)</f>
        <v>0</v>
      </c>
      <c r="DK102">
        <v>1.1</v>
      </c>
      <c r="DL102">
        <v>0.5</v>
      </c>
      <c r="DM102" t="s">
        <v>430</v>
      </c>
      <c r="DN102">
        <v>2</v>
      </c>
      <c r="DO102" t="b">
        <v>1</v>
      </c>
      <c r="DP102">
        <v>1694359007.714286</v>
      </c>
      <c r="DQ102">
        <v>1332.740714285714</v>
      </c>
      <c r="DR102">
        <v>1359.801785714285</v>
      </c>
      <c r="DS102">
        <v>27.7013</v>
      </c>
      <c r="DT102">
        <v>27.24016785714286</v>
      </c>
      <c r="DU102">
        <v>1372.448214285714</v>
      </c>
      <c r="DV102">
        <v>31.67640357142857</v>
      </c>
      <c r="DW102">
        <v>500.0175357142857</v>
      </c>
      <c r="DX102">
        <v>84.56733928571428</v>
      </c>
      <c r="DY102">
        <v>0.1000472321428571</v>
      </c>
      <c r="DZ102">
        <v>31.53474285714285</v>
      </c>
      <c r="EA102">
        <v>32.85662857142857</v>
      </c>
      <c r="EB102">
        <v>999.9000000000002</v>
      </c>
      <c r="EC102">
        <v>0</v>
      </c>
      <c r="ED102">
        <v>0</v>
      </c>
      <c r="EE102">
        <v>10002.70464285714</v>
      </c>
      <c r="EF102">
        <v>0</v>
      </c>
      <c r="EG102">
        <v>1041.001071428571</v>
      </c>
      <c r="EH102">
        <v>-27.06097142857142</v>
      </c>
      <c r="EI102">
        <v>1370.711428571429</v>
      </c>
      <c r="EJ102">
        <v>1397.881071428572</v>
      </c>
      <c r="EK102">
        <v>0.46111625</v>
      </c>
      <c r="EL102">
        <v>1359.801785714285</v>
      </c>
      <c r="EM102">
        <v>27.24016785714286</v>
      </c>
      <c r="EN102">
        <v>2.342623928571428</v>
      </c>
      <c r="EO102">
        <v>2.303629285714286</v>
      </c>
      <c r="EP102">
        <v>19.972525</v>
      </c>
      <c r="EQ102">
        <v>19.70180357142857</v>
      </c>
      <c r="ER102">
        <v>1999.992857142857</v>
      </c>
      <c r="ES102">
        <v>0.9800071428571429</v>
      </c>
      <c r="ET102">
        <v>0.01999276428571429</v>
      </c>
      <c r="EU102">
        <v>0</v>
      </c>
      <c r="EV102">
        <v>36.898</v>
      </c>
      <c r="EW102">
        <v>5.00078</v>
      </c>
      <c r="EX102">
        <v>2732.320357142857</v>
      </c>
      <c r="EY102">
        <v>16379.61785714286</v>
      </c>
      <c r="EZ102">
        <v>50.68521428571429</v>
      </c>
      <c r="FA102">
        <v>51.58449999999998</v>
      </c>
      <c r="FB102">
        <v>51.17382142857142</v>
      </c>
      <c r="FC102">
        <v>50.85464285714285</v>
      </c>
      <c r="FD102">
        <v>50.97064285714283</v>
      </c>
      <c r="FE102">
        <v>1955.102857142857</v>
      </c>
      <c r="FF102">
        <v>39.89000000000001</v>
      </c>
      <c r="FG102">
        <v>0</v>
      </c>
      <c r="FH102">
        <v>1694359015.4</v>
      </c>
      <c r="FI102">
        <v>0</v>
      </c>
      <c r="FJ102">
        <v>36.880496</v>
      </c>
      <c r="FK102">
        <v>-0.4354384622260462</v>
      </c>
      <c r="FL102">
        <v>-211.3823072559361</v>
      </c>
      <c r="FM102">
        <v>2730.872</v>
      </c>
      <c r="FN102">
        <v>15</v>
      </c>
      <c r="FO102">
        <v>1694356869.6</v>
      </c>
      <c r="FP102" t="s">
        <v>431</v>
      </c>
      <c r="FQ102">
        <v>1694356869.6</v>
      </c>
      <c r="FR102">
        <v>1694356865.6</v>
      </c>
      <c r="FS102">
        <v>1</v>
      </c>
      <c r="FT102">
        <v>-0.3</v>
      </c>
      <c r="FU102">
        <v>-0.068</v>
      </c>
      <c r="FV102">
        <v>-25.922</v>
      </c>
      <c r="FW102">
        <v>-3.813</v>
      </c>
      <c r="FX102">
        <v>420</v>
      </c>
      <c r="FY102">
        <v>23</v>
      </c>
      <c r="FZ102">
        <v>0.43</v>
      </c>
      <c r="GA102">
        <v>0.2</v>
      </c>
      <c r="GB102">
        <v>-27.11241</v>
      </c>
      <c r="GC102">
        <v>1.03913245778613</v>
      </c>
      <c r="GD102">
        <v>0.2820256236585607</v>
      </c>
      <c r="GE102">
        <v>0</v>
      </c>
      <c r="GF102">
        <v>0.458986975</v>
      </c>
      <c r="GG102">
        <v>0.03046254033771089</v>
      </c>
      <c r="GH102">
        <v>0.003987934631406963</v>
      </c>
      <c r="GI102">
        <v>1</v>
      </c>
      <c r="GJ102">
        <v>1</v>
      </c>
      <c r="GK102">
        <v>2</v>
      </c>
      <c r="GL102" t="s">
        <v>432</v>
      </c>
      <c r="GM102">
        <v>3.10635</v>
      </c>
      <c r="GN102">
        <v>2.75766</v>
      </c>
      <c r="GO102">
        <v>0.180746</v>
      </c>
      <c r="GP102">
        <v>0.179787</v>
      </c>
      <c r="GQ102">
        <v>0.119659</v>
      </c>
      <c r="GR102">
        <v>0.108235</v>
      </c>
      <c r="GS102">
        <v>20631.5</v>
      </c>
      <c r="GT102">
        <v>19450.9</v>
      </c>
      <c r="GU102">
        <v>25771.4</v>
      </c>
      <c r="GV102">
        <v>24091.6</v>
      </c>
      <c r="GW102">
        <v>36496.6</v>
      </c>
      <c r="GX102">
        <v>31500.7</v>
      </c>
      <c r="GY102">
        <v>45106.4</v>
      </c>
      <c r="GZ102">
        <v>38190.8</v>
      </c>
      <c r="HA102">
        <v>1.74975</v>
      </c>
      <c r="HB102">
        <v>1.57437</v>
      </c>
      <c r="HC102">
        <v>-0.0922717</v>
      </c>
      <c r="HD102">
        <v>0</v>
      </c>
      <c r="HE102">
        <v>34.3237</v>
      </c>
      <c r="HF102">
        <v>999.9</v>
      </c>
      <c r="HG102">
        <v>41.3</v>
      </c>
      <c r="HH102">
        <v>38.6</v>
      </c>
      <c r="HI102">
        <v>33.5861</v>
      </c>
      <c r="HJ102">
        <v>61.2367</v>
      </c>
      <c r="HK102">
        <v>24.4792</v>
      </c>
      <c r="HL102">
        <v>1</v>
      </c>
      <c r="HM102">
        <v>1.46702</v>
      </c>
      <c r="HN102">
        <v>9.28105</v>
      </c>
      <c r="HO102">
        <v>20.0581</v>
      </c>
      <c r="HP102">
        <v>5.20636</v>
      </c>
      <c r="HQ102">
        <v>11.992</v>
      </c>
      <c r="HR102">
        <v>4.95925</v>
      </c>
      <c r="HS102">
        <v>3.27408</v>
      </c>
      <c r="HT102">
        <v>9999</v>
      </c>
      <c r="HU102">
        <v>9999</v>
      </c>
      <c r="HV102">
        <v>9999</v>
      </c>
      <c r="HW102">
        <v>154.9</v>
      </c>
      <c r="HX102">
        <v>1.86386</v>
      </c>
      <c r="HY102">
        <v>1.86005</v>
      </c>
      <c r="HZ102">
        <v>1.85837</v>
      </c>
      <c r="IA102">
        <v>1.85974</v>
      </c>
      <c r="IB102">
        <v>1.85974</v>
      </c>
      <c r="IC102">
        <v>1.85831</v>
      </c>
      <c r="ID102">
        <v>1.85744</v>
      </c>
      <c r="IE102">
        <v>1.85226</v>
      </c>
      <c r="IF102">
        <v>0</v>
      </c>
      <c r="IG102">
        <v>0</v>
      </c>
      <c r="IH102">
        <v>0</v>
      </c>
      <c r="II102">
        <v>0</v>
      </c>
      <c r="IJ102" t="s">
        <v>433</v>
      </c>
      <c r="IK102" t="s">
        <v>434</v>
      </c>
      <c r="IL102" t="s">
        <v>435</v>
      </c>
      <c r="IM102" t="s">
        <v>435</v>
      </c>
      <c r="IN102" t="s">
        <v>435</v>
      </c>
      <c r="IO102" t="s">
        <v>435</v>
      </c>
      <c r="IP102">
        <v>0</v>
      </c>
      <c r="IQ102">
        <v>100</v>
      </c>
      <c r="IR102">
        <v>100</v>
      </c>
      <c r="IS102">
        <v>-40.02</v>
      </c>
      <c r="IT102">
        <v>-3.9741</v>
      </c>
      <c r="IU102">
        <v>-16.20539750299507</v>
      </c>
      <c r="IV102">
        <v>-0.02477319321892663</v>
      </c>
      <c r="IW102">
        <v>7.220195862635366E-06</v>
      </c>
      <c r="IX102">
        <v>-1.200035831751892E-09</v>
      </c>
      <c r="IY102">
        <v>-1.687842308663072</v>
      </c>
      <c r="IZ102">
        <v>-0.1467083373758089</v>
      </c>
      <c r="JA102">
        <v>0.003522864546959643</v>
      </c>
      <c r="JB102">
        <v>-3.696506598922489E-05</v>
      </c>
      <c r="JC102">
        <v>4</v>
      </c>
      <c r="JD102">
        <v>1987</v>
      </c>
      <c r="JE102">
        <v>1</v>
      </c>
      <c r="JF102">
        <v>38</v>
      </c>
      <c r="JG102">
        <v>35.8</v>
      </c>
      <c r="JH102">
        <v>35.8</v>
      </c>
      <c r="JI102">
        <v>3.10669</v>
      </c>
      <c r="JJ102">
        <v>2.66235</v>
      </c>
      <c r="JK102">
        <v>1.49658</v>
      </c>
      <c r="JL102">
        <v>2.39258</v>
      </c>
      <c r="JM102">
        <v>1.54907</v>
      </c>
      <c r="JN102">
        <v>2.3645</v>
      </c>
      <c r="JO102">
        <v>41.6389</v>
      </c>
      <c r="JP102">
        <v>15.5592</v>
      </c>
      <c r="JQ102">
        <v>18</v>
      </c>
      <c r="JR102">
        <v>505.938</v>
      </c>
      <c r="JS102">
        <v>402.172</v>
      </c>
      <c r="JT102">
        <v>25.0858</v>
      </c>
      <c r="JU102">
        <v>43.6532</v>
      </c>
      <c r="JV102">
        <v>29.9996</v>
      </c>
      <c r="JW102">
        <v>43.3294</v>
      </c>
      <c r="JX102">
        <v>43.1426</v>
      </c>
      <c r="JY102">
        <v>62.3346</v>
      </c>
      <c r="JZ102">
        <v>0</v>
      </c>
      <c r="KA102">
        <v>46.4567</v>
      </c>
      <c r="KB102">
        <v>20.4904</v>
      </c>
      <c r="KC102">
        <v>1403.38</v>
      </c>
      <c r="KD102">
        <v>28.4047</v>
      </c>
      <c r="KE102">
        <v>98.53879999999999</v>
      </c>
      <c r="KF102">
        <v>92.0317</v>
      </c>
    </row>
    <row r="103" spans="1:292">
      <c r="A103">
        <v>85</v>
      </c>
      <c r="B103">
        <v>1694359020.5</v>
      </c>
      <c r="C103">
        <v>511.5</v>
      </c>
      <c r="D103" t="s">
        <v>604</v>
      </c>
      <c r="E103" t="s">
        <v>605</v>
      </c>
      <c r="F103">
        <v>5</v>
      </c>
      <c r="G103" t="s">
        <v>428</v>
      </c>
      <c r="H103">
        <v>1694359013</v>
      </c>
      <c r="I103">
        <f>(J103)/1000</f>
        <v>0</v>
      </c>
      <c r="J103">
        <f>IF(DO103, AM103, AG103)</f>
        <v>0</v>
      </c>
      <c r="K103">
        <f>IF(DO103, AH103, AF103)</f>
        <v>0</v>
      </c>
      <c r="L103">
        <f>DQ103 - IF(AT103&gt;1, K103*DK103*100.0/(AV103*EE103), 0)</f>
        <v>0</v>
      </c>
      <c r="M103">
        <f>((S103-I103/2)*L103-K103)/(S103+I103/2)</f>
        <v>0</v>
      </c>
      <c r="N103">
        <f>M103*(DX103+DY103)/1000.0</f>
        <v>0</v>
      </c>
      <c r="O103">
        <f>(DQ103 - IF(AT103&gt;1, K103*DK103*100.0/(AV103*EE103), 0))*(DX103+DY103)/1000.0</f>
        <v>0</v>
      </c>
      <c r="P103">
        <f>2.0/((1/R103-1/Q103)+SIGN(R103)*SQRT((1/R103-1/Q103)*(1/R103-1/Q103) + 4*DL103/((DL103+1)*(DL103+1))*(2*1/R103*1/Q103-1/Q103*1/Q103)))</f>
        <v>0</v>
      </c>
      <c r="Q103">
        <f>IF(LEFT(DM103,1)&lt;&gt;"0",IF(LEFT(DM103,1)="1",3.0,DN103),$D$5+$E$5*(EE103*DX103/($K$5*1000))+$F$5*(EE103*DX103/($K$5*1000))*MAX(MIN(DK103,$J$5),$I$5)*MAX(MIN(DK103,$J$5),$I$5)+$G$5*MAX(MIN(DK103,$J$5),$I$5)*(EE103*DX103/($K$5*1000))+$H$5*(EE103*DX103/($K$5*1000))*(EE103*DX103/($K$5*1000)))</f>
        <v>0</v>
      </c>
      <c r="R103">
        <f>I103*(1000-(1000*0.61365*exp(17.502*V103/(240.97+V103))/(DX103+DY103)+DS103)/2)/(1000*0.61365*exp(17.502*V103/(240.97+V103))/(DX103+DY103)-DS103)</f>
        <v>0</v>
      </c>
      <c r="S103">
        <f>1/((DL103+1)/(P103/1.6)+1/(Q103/1.37)) + DL103/((DL103+1)/(P103/1.6) + DL103/(Q103/1.37))</f>
        <v>0</v>
      </c>
      <c r="T103">
        <f>(DG103*DJ103)</f>
        <v>0</v>
      </c>
      <c r="U103">
        <f>(DZ103+(T103+2*0.95*5.67E-8*(((DZ103+$B$9)+273)^4-(DZ103+273)^4)-44100*I103)/(1.84*29.3*Q103+8*0.95*5.67E-8*(DZ103+273)^3))</f>
        <v>0</v>
      </c>
      <c r="V103">
        <f>($C$9*EA103+$D$9*EB103+$E$9*U103)</f>
        <v>0</v>
      </c>
      <c r="W103">
        <f>0.61365*exp(17.502*V103/(240.97+V103))</f>
        <v>0</v>
      </c>
      <c r="X103">
        <f>(Y103/Z103*100)</f>
        <v>0</v>
      </c>
      <c r="Y103">
        <f>DS103*(DX103+DY103)/1000</f>
        <v>0</v>
      </c>
      <c r="Z103">
        <f>0.61365*exp(17.502*DZ103/(240.97+DZ103))</f>
        <v>0</v>
      </c>
      <c r="AA103">
        <f>(W103-DS103*(DX103+DY103)/1000)</f>
        <v>0</v>
      </c>
      <c r="AB103">
        <f>(-I103*44100)</f>
        <v>0</v>
      </c>
      <c r="AC103">
        <f>2*29.3*Q103*0.92*(DZ103-V103)</f>
        <v>0</v>
      </c>
      <c r="AD103">
        <f>2*0.95*5.67E-8*(((DZ103+$B$9)+273)^4-(V103+273)^4)</f>
        <v>0</v>
      </c>
      <c r="AE103">
        <f>T103+AD103+AB103+AC103</f>
        <v>0</v>
      </c>
      <c r="AF103">
        <f>DW103*AT103*(DR103-DQ103*(1000-AT103*DT103)/(1000-AT103*DS103))/(100*DK103)</f>
        <v>0</v>
      </c>
      <c r="AG103">
        <f>1000*DW103*AT103*(DS103-DT103)/(100*DK103*(1000-AT103*DS103))</f>
        <v>0</v>
      </c>
      <c r="AH103">
        <f>(AI103 - AJ103 - DX103*1E3/(8.314*(DZ103+273.15)) * AL103/DW103 * AK103) * DW103/(100*DK103) * (1000 - DT103)/1000</f>
        <v>0</v>
      </c>
      <c r="AI103">
        <v>1432.608273310235</v>
      </c>
      <c r="AJ103">
        <v>1413.056363636363</v>
      </c>
      <c r="AK103">
        <v>3.488665488975981</v>
      </c>
      <c r="AL103">
        <v>65.94015128555453</v>
      </c>
      <c r="AM103">
        <f>(AO103 - AN103 + DX103*1E3/(8.314*(DZ103+273.15)) * AQ103/DW103 * AP103) * DW103/(100*DK103) * 1000/(1000 - AO103)</f>
        <v>0</v>
      </c>
      <c r="AN103">
        <v>27.22540401361155</v>
      </c>
      <c r="AO103">
        <v>27.66185878787877</v>
      </c>
      <c r="AP103">
        <v>-0.003618825075327836</v>
      </c>
      <c r="AQ103">
        <v>102.8695289206826</v>
      </c>
      <c r="AR103">
        <v>0</v>
      </c>
      <c r="AS103">
        <v>0</v>
      </c>
      <c r="AT103">
        <f>IF(AR103*$H$15&gt;=AV103,1.0,(AV103/(AV103-AR103*$H$15)))</f>
        <v>0</v>
      </c>
      <c r="AU103">
        <f>(AT103-1)*100</f>
        <v>0</v>
      </c>
      <c r="AV103">
        <f>MAX(0,($B$15+$C$15*EE103)/(1+$D$15*EE103)*DX103/(DZ103+273)*$E$15)</f>
        <v>0</v>
      </c>
      <c r="AW103" t="s">
        <v>429</v>
      </c>
      <c r="AX103" t="s">
        <v>429</v>
      </c>
      <c r="AY103">
        <v>0</v>
      </c>
      <c r="AZ103">
        <v>0</v>
      </c>
      <c r="BA103">
        <f>1-AY103/AZ103</f>
        <v>0</v>
      </c>
      <c r="BB103">
        <v>0</v>
      </c>
      <c r="BC103" t="s">
        <v>429</v>
      </c>
      <c r="BD103" t="s">
        <v>429</v>
      </c>
      <c r="BE103">
        <v>0</v>
      </c>
      <c r="BF103">
        <v>0</v>
      </c>
      <c r="BG103">
        <f>1-BE103/BF103</f>
        <v>0</v>
      </c>
      <c r="BH103">
        <v>0.5</v>
      </c>
      <c r="BI103">
        <f>DH103</f>
        <v>0</v>
      </c>
      <c r="BJ103">
        <f>K103</f>
        <v>0</v>
      </c>
      <c r="BK103">
        <f>BG103*BH103*BI103</f>
        <v>0</v>
      </c>
      <c r="BL103">
        <f>(BJ103-BB103)/BI103</f>
        <v>0</v>
      </c>
      <c r="BM103">
        <f>(AZ103-BF103)/BF103</f>
        <v>0</v>
      </c>
      <c r="BN103">
        <f>AY103/(BA103+AY103/BF103)</f>
        <v>0</v>
      </c>
      <c r="BO103" t="s">
        <v>429</v>
      </c>
      <c r="BP103">
        <v>0</v>
      </c>
      <c r="BQ103">
        <f>IF(BP103&lt;&gt;0, BP103, BN103)</f>
        <v>0</v>
      </c>
      <c r="BR103">
        <f>1-BQ103/BF103</f>
        <v>0</v>
      </c>
      <c r="BS103">
        <f>(BF103-BE103)/(BF103-BQ103)</f>
        <v>0</v>
      </c>
      <c r="BT103">
        <f>(AZ103-BF103)/(AZ103-BQ103)</f>
        <v>0</v>
      </c>
      <c r="BU103">
        <f>(BF103-BE103)/(BF103-AY103)</f>
        <v>0</v>
      </c>
      <c r="BV103">
        <f>(AZ103-BF103)/(AZ103-AY103)</f>
        <v>0</v>
      </c>
      <c r="BW103">
        <f>(BS103*BQ103/BE103)</f>
        <v>0</v>
      </c>
      <c r="BX103">
        <f>(1-BW103)</f>
        <v>0</v>
      </c>
      <c r="DG103">
        <f>$B$13*EF103+$C$13*EG103+$F$13*ER103*(1-EU103)</f>
        <v>0</v>
      </c>
      <c r="DH103">
        <f>DG103*DI103</f>
        <v>0</v>
      </c>
      <c r="DI103">
        <f>($B$13*$D$11+$C$13*$D$11+$F$13*((FE103+EW103)/MAX(FE103+EW103+FF103, 0.1)*$I$11+FF103/MAX(FE103+EW103+FF103, 0.1)*$J$11))/($B$13+$C$13+$F$13)</f>
        <v>0</v>
      </c>
      <c r="DJ103">
        <f>($B$13*$K$11+$C$13*$K$11+$F$13*((FE103+EW103)/MAX(FE103+EW103+FF103, 0.1)*$P$11+FF103/MAX(FE103+EW103+FF103, 0.1)*$Q$11))/($B$13+$C$13+$F$13)</f>
        <v>0</v>
      </c>
      <c r="DK103">
        <v>1.1</v>
      </c>
      <c r="DL103">
        <v>0.5</v>
      </c>
      <c r="DM103" t="s">
        <v>430</v>
      </c>
      <c r="DN103">
        <v>2</v>
      </c>
      <c r="DO103" t="b">
        <v>1</v>
      </c>
      <c r="DP103">
        <v>1694359013</v>
      </c>
      <c r="DQ103">
        <v>1350.493333333333</v>
      </c>
      <c r="DR103">
        <v>1377.636296296296</v>
      </c>
      <c r="DS103">
        <v>27.68267407407408</v>
      </c>
      <c r="DT103">
        <v>27.23147407407408</v>
      </c>
      <c r="DU103">
        <v>1390.411481481481</v>
      </c>
      <c r="DV103">
        <v>31.65711111111112</v>
      </c>
      <c r="DW103">
        <v>499.9919629629629</v>
      </c>
      <c r="DX103">
        <v>84.56681851851853</v>
      </c>
      <c r="DY103">
        <v>0.1000190592592593</v>
      </c>
      <c r="DZ103">
        <v>31.52060000000001</v>
      </c>
      <c r="EA103">
        <v>32.83711481481482</v>
      </c>
      <c r="EB103">
        <v>999.9000000000001</v>
      </c>
      <c r="EC103">
        <v>0</v>
      </c>
      <c r="ED103">
        <v>0</v>
      </c>
      <c r="EE103">
        <v>9998.544074074074</v>
      </c>
      <c r="EF103">
        <v>0</v>
      </c>
      <c r="EG103">
        <v>1036.615925925926</v>
      </c>
      <c r="EH103">
        <v>-27.14231481481481</v>
      </c>
      <c r="EI103">
        <v>1388.943703703703</v>
      </c>
      <c r="EJ103">
        <v>1416.202222222222</v>
      </c>
      <c r="EK103">
        <v>0.4511905185185185</v>
      </c>
      <c r="EL103">
        <v>1377.636296296296</v>
      </c>
      <c r="EM103">
        <v>27.23147407407408</v>
      </c>
      <c r="EN103">
        <v>2.341035185185185</v>
      </c>
      <c r="EO103">
        <v>2.30288</v>
      </c>
      <c r="EP103">
        <v>19.96157037037037</v>
      </c>
      <c r="EQ103">
        <v>19.69656296296296</v>
      </c>
      <c r="ER103">
        <v>1999.997037037037</v>
      </c>
      <c r="ES103">
        <v>0.9800071111111111</v>
      </c>
      <c r="ET103">
        <v>0.0199928037037037</v>
      </c>
      <c r="EU103">
        <v>0</v>
      </c>
      <c r="EV103">
        <v>36.88477407407407</v>
      </c>
      <c r="EW103">
        <v>5.00078</v>
      </c>
      <c r="EX103">
        <v>2729.983333333334</v>
      </c>
      <c r="EY103">
        <v>16379.64444444444</v>
      </c>
      <c r="EZ103">
        <v>50.68051851851852</v>
      </c>
      <c r="FA103">
        <v>51.56199999999998</v>
      </c>
      <c r="FB103">
        <v>51.15018518518518</v>
      </c>
      <c r="FC103">
        <v>50.83774074074075</v>
      </c>
      <c r="FD103">
        <v>50.96488888888888</v>
      </c>
      <c r="FE103">
        <v>1955.107037037037</v>
      </c>
      <c r="FF103">
        <v>39.89000000000001</v>
      </c>
      <c r="FG103">
        <v>0</v>
      </c>
      <c r="FH103">
        <v>1694359020.2</v>
      </c>
      <c r="FI103">
        <v>0</v>
      </c>
      <c r="FJ103">
        <v>36.865868</v>
      </c>
      <c r="FK103">
        <v>-0.555646162014771</v>
      </c>
      <c r="FL103">
        <v>334.6807692365775</v>
      </c>
      <c r="FM103">
        <v>2730.6956</v>
      </c>
      <c r="FN103">
        <v>15</v>
      </c>
      <c r="FO103">
        <v>1694356869.6</v>
      </c>
      <c r="FP103" t="s">
        <v>431</v>
      </c>
      <c r="FQ103">
        <v>1694356869.6</v>
      </c>
      <c r="FR103">
        <v>1694356865.6</v>
      </c>
      <c r="FS103">
        <v>1</v>
      </c>
      <c r="FT103">
        <v>-0.3</v>
      </c>
      <c r="FU103">
        <v>-0.068</v>
      </c>
      <c r="FV103">
        <v>-25.922</v>
      </c>
      <c r="FW103">
        <v>-3.813</v>
      </c>
      <c r="FX103">
        <v>420</v>
      </c>
      <c r="FY103">
        <v>23</v>
      </c>
      <c r="FZ103">
        <v>0.43</v>
      </c>
      <c r="GA103">
        <v>0.2</v>
      </c>
      <c r="GB103">
        <v>-27.12313170731707</v>
      </c>
      <c r="GC103">
        <v>-0.6796243902439568</v>
      </c>
      <c r="GD103">
        <v>0.2825417823097033</v>
      </c>
      <c r="GE103">
        <v>0</v>
      </c>
      <c r="GF103">
        <v>0.4559844146341464</v>
      </c>
      <c r="GG103">
        <v>-0.07485457839721199</v>
      </c>
      <c r="GH103">
        <v>0.01339208436203214</v>
      </c>
      <c r="GI103">
        <v>1</v>
      </c>
      <c r="GJ103">
        <v>1</v>
      </c>
      <c r="GK103">
        <v>2</v>
      </c>
      <c r="GL103" t="s">
        <v>432</v>
      </c>
      <c r="GM103">
        <v>3.10649</v>
      </c>
      <c r="GN103">
        <v>2.75858</v>
      </c>
      <c r="GO103">
        <v>0.182082</v>
      </c>
      <c r="GP103">
        <v>0.181091</v>
      </c>
      <c r="GQ103">
        <v>0.119629</v>
      </c>
      <c r="GR103">
        <v>0.1084</v>
      </c>
      <c r="GS103">
        <v>20598</v>
      </c>
      <c r="GT103">
        <v>19420</v>
      </c>
      <c r="GU103">
        <v>25771.6</v>
      </c>
      <c r="GV103">
        <v>24091.7</v>
      </c>
      <c r="GW103">
        <v>36498.3</v>
      </c>
      <c r="GX103">
        <v>31495.1</v>
      </c>
      <c r="GY103">
        <v>45106.8</v>
      </c>
      <c r="GZ103">
        <v>38190.8</v>
      </c>
      <c r="HA103">
        <v>1.74985</v>
      </c>
      <c r="HB103">
        <v>1.57458</v>
      </c>
      <c r="HC103">
        <v>-0.09173530000000001</v>
      </c>
      <c r="HD103">
        <v>0</v>
      </c>
      <c r="HE103">
        <v>34.302</v>
      </c>
      <c r="HF103">
        <v>999.9</v>
      </c>
      <c r="HG103">
        <v>41.4</v>
      </c>
      <c r="HH103">
        <v>38.6</v>
      </c>
      <c r="HI103">
        <v>33.6666</v>
      </c>
      <c r="HJ103">
        <v>61.5767</v>
      </c>
      <c r="HK103">
        <v>24.4671</v>
      </c>
      <c r="HL103">
        <v>1</v>
      </c>
      <c r="HM103">
        <v>1.46662</v>
      </c>
      <c r="HN103">
        <v>9.28105</v>
      </c>
      <c r="HO103">
        <v>20.0582</v>
      </c>
      <c r="HP103">
        <v>5.20651</v>
      </c>
      <c r="HQ103">
        <v>11.992</v>
      </c>
      <c r="HR103">
        <v>4.9605</v>
      </c>
      <c r="HS103">
        <v>3.27408</v>
      </c>
      <c r="HT103">
        <v>9999</v>
      </c>
      <c r="HU103">
        <v>9999</v>
      </c>
      <c r="HV103">
        <v>9999</v>
      </c>
      <c r="HW103">
        <v>154.9</v>
      </c>
      <c r="HX103">
        <v>1.86386</v>
      </c>
      <c r="HY103">
        <v>1.86005</v>
      </c>
      <c r="HZ103">
        <v>1.85837</v>
      </c>
      <c r="IA103">
        <v>1.85974</v>
      </c>
      <c r="IB103">
        <v>1.85974</v>
      </c>
      <c r="IC103">
        <v>1.85834</v>
      </c>
      <c r="ID103">
        <v>1.85745</v>
      </c>
      <c r="IE103">
        <v>1.85226</v>
      </c>
      <c r="IF103">
        <v>0</v>
      </c>
      <c r="IG103">
        <v>0</v>
      </c>
      <c r="IH103">
        <v>0</v>
      </c>
      <c r="II103">
        <v>0</v>
      </c>
      <c r="IJ103" t="s">
        <v>433</v>
      </c>
      <c r="IK103" t="s">
        <v>434</v>
      </c>
      <c r="IL103" t="s">
        <v>435</v>
      </c>
      <c r="IM103" t="s">
        <v>435</v>
      </c>
      <c r="IN103" t="s">
        <v>435</v>
      </c>
      <c r="IO103" t="s">
        <v>435</v>
      </c>
      <c r="IP103">
        <v>0</v>
      </c>
      <c r="IQ103">
        <v>100</v>
      </c>
      <c r="IR103">
        <v>100</v>
      </c>
      <c r="IS103">
        <v>-40.21</v>
      </c>
      <c r="IT103">
        <v>-3.9737</v>
      </c>
      <c r="IU103">
        <v>-16.20539750299507</v>
      </c>
      <c r="IV103">
        <v>-0.02477319321892663</v>
      </c>
      <c r="IW103">
        <v>7.220195862635366E-06</v>
      </c>
      <c r="IX103">
        <v>-1.200035831751892E-09</v>
      </c>
      <c r="IY103">
        <v>-1.687842308663072</v>
      </c>
      <c r="IZ103">
        <v>-0.1467083373758089</v>
      </c>
      <c r="JA103">
        <v>0.003522864546959643</v>
      </c>
      <c r="JB103">
        <v>-3.696506598922489E-05</v>
      </c>
      <c r="JC103">
        <v>4</v>
      </c>
      <c r="JD103">
        <v>1987</v>
      </c>
      <c r="JE103">
        <v>1</v>
      </c>
      <c r="JF103">
        <v>38</v>
      </c>
      <c r="JG103">
        <v>35.8</v>
      </c>
      <c r="JH103">
        <v>35.9</v>
      </c>
      <c r="JI103">
        <v>3.13721</v>
      </c>
      <c r="JJ103">
        <v>2.66235</v>
      </c>
      <c r="JK103">
        <v>1.49658</v>
      </c>
      <c r="JL103">
        <v>2.39258</v>
      </c>
      <c r="JM103">
        <v>1.54907</v>
      </c>
      <c r="JN103">
        <v>2.3999</v>
      </c>
      <c r="JO103">
        <v>41.6389</v>
      </c>
      <c r="JP103">
        <v>15.5505</v>
      </c>
      <c r="JQ103">
        <v>18</v>
      </c>
      <c r="JR103">
        <v>505.99</v>
      </c>
      <c r="JS103">
        <v>402.29</v>
      </c>
      <c r="JT103">
        <v>25.0736</v>
      </c>
      <c r="JU103">
        <v>43.6475</v>
      </c>
      <c r="JV103">
        <v>29.9996</v>
      </c>
      <c r="JW103">
        <v>43.3273</v>
      </c>
      <c r="JX103">
        <v>43.1416</v>
      </c>
      <c r="JY103">
        <v>62.9437</v>
      </c>
      <c r="JZ103">
        <v>0</v>
      </c>
      <c r="KA103">
        <v>46.4567</v>
      </c>
      <c r="KB103">
        <v>20.4831</v>
      </c>
      <c r="KC103">
        <v>1423.43</v>
      </c>
      <c r="KD103">
        <v>28.3699</v>
      </c>
      <c r="KE103">
        <v>98.5397</v>
      </c>
      <c r="KF103">
        <v>92.0318</v>
      </c>
    </row>
    <row r="104" spans="1:292">
      <c r="A104">
        <v>86</v>
      </c>
      <c r="B104">
        <v>1694359025.5</v>
      </c>
      <c r="C104">
        <v>516.5</v>
      </c>
      <c r="D104" t="s">
        <v>606</v>
      </c>
      <c r="E104" t="s">
        <v>607</v>
      </c>
      <c r="F104">
        <v>5</v>
      </c>
      <c r="G104" t="s">
        <v>428</v>
      </c>
      <c r="H104">
        <v>1694359017.714286</v>
      </c>
      <c r="I104">
        <f>(J104)/1000</f>
        <v>0</v>
      </c>
      <c r="J104">
        <f>IF(DO104, AM104, AG104)</f>
        <v>0</v>
      </c>
      <c r="K104">
        <f>IF(DO104, AH104, AF104)</f>
        <v>0</v>
      </c>
      <c r="L104">
        <f>DQ104 - IF(AT104&gt;1, K104*DK104*100.0/(AV104*EE104), 0)</f>
        <v>0</v>
      </c>
      <c r="M104">
        <f>((S104-I104/2)*L104-K104)/(S104+I104/2)</f>
        <v>0</v>
      </c>
      <c r="N104">
        <f>M104*(DX104+DY104)/1000.0</f>
        <v>0</v>
      </c>
      <c r="O104">
        <f>(DQ104 - IF(AT104&gt;1, K104*DK104*100.0/(AV104*EE104), 0))*(DX104+DY104)/1000.0</f>
        <v>0</v>
      </c>
      <c r="P104">
        <f>2.0/((1/R104-1/Q104)+SIGN(R104)*SQRT((1/R104-1/Q104)*(1/R104-1/Q104) + 4*DL104/((DL104+1)*(DL104+1))*(2*1/R104*1/Q104-1/Q104*1/Q104)))</f>
        <v>0</v>
      </c>
      <c r="Q104">
        <f>IF(LEFT(DM104,1)&lt;&gt;"0",IF(LEFT(DM104,1)="1",3.0,DN104),$D$5+$E$5*(EE104*DX104/($K$5*1000))+$F$5*(EE104*DX104/($K$5*1000))*MAX(MIN(DK104,$J$5),$I$5)*MAX(MIN(DK104,$J$5),$I$5)+$G$5*MAX(MIN(DK104,$J$5),$I$5)*(EE104*DX104/($K$5*1000))+$H$5*(EE104*DX104/($K$5*1000))*(EE104*DX104/($K$5*1000)))</f>
        <v>0</v>
      </c>
      <c r="R104">
        <f>I104*(1000-(1000*0.61365*exp(17.502*V104/(240.97+V104))/(DX104+DY104)+DS104)/2)/(1000*0.61365*exp(17.502*V104/(240.97+V104))/(DX104+DY104)-DS104)</f>
        <v>0</v>
      </c>
      <c r="S104">
        <f>1/((DL104+1)/(P104/1.6)+1/(Q104/1.37)) + DL104/((DL104+1)/(P104/1.6) + DL104/(Q104/1.37))</f>
        <v>0</v>
      </c>
      <c r="T104">
        <f>(DG104*DJ104)</f>
        <v>0</v>
      </c>
      <c r="U104">
        <f>(DZ104+(T104+2*0.95*5.67E-8*(((DZ104+$B$9)+273)^4-(DZ104+273)^4)-44100*I104)/(1.84*29.3*Q104+8*0.95*5.67E-8*(DZ104+273)^3))</f>
        <v>0</v>
      </c>
      <c r="V104">
        <f>($C$9*EA104+$D$9*EB104+$E$9*U104)</f>
        <v>0</v>
      </c>
      <c r="W104">
        <f>0.61365*exp(17.502*V104/(240.97+V104))</f>
        <v>0</v>
      </c>
      <c r="X104">
        <f>(Y104/Z104*100)</f>
        <v>0</v>
      </c>
      <c r="Y104">
        <f>DS104*(DX104+DY104)/1000</f>
        <v>0</v>
      </c>
      <c r="Z104">
        <f>0.61365*exp(17.502*DZ104/(240.97+DZ104))</f>
        <v>0</v>
      </c>
      <c r="AA104">
        <f>(W104-DS104*(DX104+DY104)/1000)</f>
        <v>0</v>
      </c>
      <c r="AB104">
        <f>(-I104*44100)</f>
        <v>0</v>
      </c>
      <c r="AC104">
        <f>2*29.3*Q104*0.92*(DZ104-V104)</f>
        <v>0</v>
      </c>
      <c r="AD104">
        <f>2*0.95*5.67E-8*(((DZ104+$B$9)+273)^4-(V104+273)^4)</f>
        <v>0</v>
      </c>
      <c r="AE104">
        <f>T104+AD104+AB104+AC104</f>
        <v>0</v>
      </c>
      <c r="AF104">
        <f>DW104*AT104*(DR104-DQ104*(1000-AT104*DT104)/(1000-AT104*DS104))/(100*DK104)</f>
        <v>0</v>
      </c>
      <c r="AG104">
        <f>1000*DW104*AT104*(DS104-DT104)/(100*DK104*(1000-AT104*DS104))</f>
        <v>0</v>
      </c>
      <c r="AH104">
        <f>(AI104 - AJ104 - DX104*1E3/(8.314*(DZ104+273.15)) * AL104/DW104 * AK104) * DW104/(100*DK104) * (1000 - DT104)/1000</f>
        <v>0</v>
      </c>
      <c r="AI104">
        <v>1449.464808719619</v>
      </c>
      <c r="AJ104">
        <v>1430.135212121211</v>
      </c>
      <c r="AK104">
        <v>3.421473741578957</v>
      </c>
      <c r="AL104">
        <v>65.94015128555453</v>
      </c>
      <c r="AM104">
        <f>(AO104 - AN104 + DX104*1E3/(8.314*(DZ104+273.15)) * AQ104/DW104 * AP104) * DW104/(100*DK104) * 1000/(1000 - AO104)</f>
        <v>0</v>
      </c>
      <c r="AN104">
        <v>27.27649286385969</v>
      </c>
      <c r="AO104">
        <v>27.6711212121212</v>
      </c>
      <c r="AP104">
        <v>0.0007094738763225471</v>
      </c>
      <c r="AQ104">
        <v>102.8695289206826</v>
      </c>
      <c r="AR104">
        <v>0</v>
      </c>
      <c r="AS104">
        <v>0</v>
      </c>
      <c r="AT104">
        <f>IF(AR104*$H$15&gt;=AV104,1.0,(AV104/(AV104-AR104*$H$15)))</f>
        <v>0</v>
      </c>
      <c r="AU104">
        <f>(AT104-1)*100</f>
        <v>0</v>
      </c>
      <c r="AV104">
        <f>MAX(0,($B$15+$C$15*EE104)/(1+$D$15*EE104)*DX104/(DZ104+273)*$E$15)</f>
        <v>0</v>
      </c>
      <c r="AW104" t="s">
        <v>429</v>
      </c>
      <c r="AX104" t="s">
        <v>429</v>
      </c>
      <c r="AY104">
        <v>0</v>
      </c>
      <c r="AZ104">
        <v>0</v>
      </c>
      <c r="BA104">
        <f>1-AY104/AZ104</f>
        <v>0</v>
      </c>
      <c r="BB104">
        <v>0</v>
      </c>
      <c r="BC104" t="s">
        <v>429</v>
      </c>
      <c r="BD104" t="s">
        <v>429</v>
      </c>
      <c r="BE104">
        <v>0</v>
      </c>
      <c r="BF104">
        <v>0</v>
      </c>
      <c r="BG104">
        <f>1-BE104/BF104</f>
        <v>0</v>
      </c>
      <c r="BH104">
        <v>0.5</v>
      </c>
      <c r="BI104">
        <f>DH104</f>
        <v>0</v>
      </c>
      <c r="BJ104">
        <f>K104</f>
        <v>0</v>
      </c>
      <c r="BK104">
        <f>BG104*BH104*BI104</f>
        <v>0</v>
      </c>
      <c r="BL104">
        <f>(BJ104-BB104)/BI104</f>
        <v>0</v>
      </c>
      <c r="BM104">
        <f>(AZ104-BF104)/BF104</f>
        <v>0</v>
      </c>
      <c r="BN104">
        <f>AY104/(BA104+AY104/BF104)</f>
        <v>0</v>
      </c>
      <c r="BO104" t="s">
        <v>429</v>
      </c>
      <c r="BP104">
        <v>0</v>
      </c>
      <c r="BQ104">
        <f>IF(BP104&lt;&gt;0, BP104, BN104)</f>
        <v>0</v>
      </c>
      <c r="BR104">
        <f>1-BQ104/BF104</f>
        <v>0</v>
      </c>
      <c r="BS104">
        <f>(BF104-BE104)/(BF104-BQ104)</f>
        <v>0</v>
      </c>
      <c r="BT104">
        <f>(AZ104-BF104)/(AZ104-BQ104)</f>
        <v>0</v>
      </c>
      <c r="BU104">
        <f>(BF104-BE104)/(BF104-AY104)</f>
        <v>0</v>
      </c>
      <c r="BV104">
        <f>(AZ104-BF104)/(AZ104-AY104)</f>
        <v>0</v>
      </c>
      <c r="BW104">
        <f>(BS104*BQ104/BE104)</f>
        <v>0</v>
      </c>
      <c r="BX104">
        <f>(1-BW104)</f>
        <v>0</v>
      </c>
      <c r="DG104">
        <f>$B$13*EF104+$C$13*EG104+$F$13*ER104*(1-EU104)</f>
        <v>0</v>
      </c>
      <c r="DH104">
        <f>DG104*DI104</f>
        <v>0</v>
      </c>
      <c r="DI104">
        <f>($B$13*$D$11+$C$13*$D$11+$F$13*((FE104+EW104)/MAX(FE104+EW104+FF104, 0.1)*$I$11+FF104/MAX(FE104+EW104+FF104, 0.1)*$J$11))/($B$13+$C$13+$F$13)</f>
        <v>0</v>
      </c>
      <c r="DJ104">
        <f>($B$13*$K$11+$C$13*$K$11+$F$13*((FE104+EW104)/MAX(FE104+EW104+FF104, 0.1)*$P$11+FF104/MAX(FE104+EW104+FF104, 0.1)*$Q$11))/($B$13+$C$13+$F$13)</f>
        <v>0</v>
      </c>
      <c r="DK104">
        <v>1.1</v>
      </c>
      <c r="DL104">
        <v>0.5</v>
      </c>
      <c r="DM104" t="s">
        <v>430</v>
      </c>
      <c r="DN104">
        <v>2</v>
      </c>
      <c r="DO104" t="b">
        <v>1</v>
      </c>
      <c r="DP104">
        <v>1694359017.714286</v>
      </c>
      <c r="DQ104">
        <v>1366.225</v>
      </c>
      <c r="DR104">
        <v>1393.322142857143</v>
      </c>
      <c r="DS104">
        <v>27.67256785714286</v>
      </c>
      <c r="DT104">
        <v>27.24280357142857</v>
      </c>
      <c r="DU104">
        <v>1406.3275</v>
      </c>
      <c r="DV104">
        <v>31.64664285714286</v>
      </c>
      <c r="DW104">
        <v>500.0195714285715</v>
      </c>
      <c r="DX104">
        <v>84.56553214285714</v>
      </c>
      <c r="DY104">
        <v>0.09999440714285714</v>
      </c>
      <c r="DZ104">
        <v>31.50700357142857</v>
      </c>
      <c r="EA104">
        <v>32.82052857142858</v>
      </c>
      <c r="EB104">
        <v>999.9000000000002</v>
      </c>
      <c r="EC104">
        <v>0</v>
      </c>
      <c r="ED104">
        <v>0</v>
      </c>
      <c r="EE104">
        <v>10007.41285714286</v>
      </c>
      <c r="EF104">
        <v>0</v>
      </c>
      <c r="EG104">
        <v>1040.270714285714</v>
      </c>
      <c r="EH104">
        <v>-27.09744285714286</v>
      </c>
      <c r="EI104">
        <v>1405.108214285714</v>
      </c>
      <c r="EJ104">
        <v>1432.344285714285</v>
      </c>
      <c r="EK104">
        <v>0.4297655357142857</v>
      </c>
      <c r="EL104">
        <v>1393.322142857143</v>
      </c>
      <c r="EM104">
        <v>27.24280357142857</v>
      </c>
      <c r="EN104">
        <v>2.340145357142858</v>
      </c>
      <c r="EO104">
        <v>2.303802142857143</v>
      </c>
      <c r="EP104">
        <v>19.95543928571428</v>
      </c>
      <c r="EQ104">
        <v>19.70301071428571</v>
      </c>
      <c r="ER104">
        <v>2000.006428571428</v>
      </c>
      <c r="ES104">
        <v>0.9800070357142856</v>
      </c>
      <c r="ET104">
        <v>0.01999288214285714</v>
      </c>
      <c r="EU104">
        <v>0</v>
      </c>
      <c r="EV104">
        <v>36.87262500000001</v>
      </c>
      <c r="EW104">
        <v>5.00078</v>
      </c>
      <c r="EX104">
        <v>2729.951428571429</v>
      </c>
      <c r="EY104">
        <v>16379.72857142857</v>
      </c>
      <c r="EZ104">
        <v>50.67849999999999</v>
      </c>
      <c r="FA104">
        <v>51.56199999999998</v>
      </c>
      <c r="FB104">
        <v>51.14249999999999</v>
      </c>
      <c r="FC104">
        <v>50.82571428571428</v>
      </c>
      <c r="FD104">
        <v>50.95728571428571</v>
      </c>
      <c r="FE104">
        <v>1955.116428571428</v>
      </c>
      <c r="FF104">
        <v>39.89000000000001</v>
      </c>
      <c r="FG104">
        <v>0</v>
      </c>
      <c r="FH104">
        <v>1694359025.6</v>
      </c>
      <c r="FI104">
        <v>0</v>
      </c>
      <c r="FJ104">
        <v>36.87754230769231</v>
      </c>
      <c r="FK104">
        <v>0.6681675225873513</v>
      </c>
      <c r="FL104">
        <v>-182.6611959964723</v>
      </c>
      <c r="FM104">
        <v>2727.317692307693</v>
      </c>
      <c r="FN104">
        <v>15</v>
      </c>
      <c r="FO104">
        <v>1694356869.6</v>
      </c>
      <c r="FP104" t="s">
        <v>431</v>
      </c>
      <c r="FQ104">
        <v>1694356869.6</v>
      </c>
      <c r="FR104">
        <v>1694356865.6</v>
      </c>
      <c r="FS104">
        <v>1</v>
      </c>
      <c r="FT104">
        <v>-0.3</v>
      </c>
      <c r="FU104">
        <v>-0.068</v>
      </c>
      <c r="FV104">
        <v>-25.922</v>
      </c>
      <c r="FW104">
        <v>-3.813</v>
      </c>
      <c r="FX104">
        <v>420</v>
      </c>
      <c r="FY104">
        <v>23</v>
      </c>
      <c r="FZ104">
        <v>0.43</v>
      </c>
      <c r="GA104">
        <v>0.2</v>
      </c>
      <c r="GB104">
        <v>-27.12871</v>
      </c>
      <c r="GC104">
        <v>0.05457861163225042</v>
      </c>
      <c r="GD104">
        <v>0.2482466281744833</v>
      </c>
      <c r="GE104">
        <v>1</v>
      </c>
      <c r="GF104">
        <v>0.437423675</v>
      </c>
      <c r="GG104">
        <v>-0.2721582776735466</v>
      </c>
      <c r="GH104">
        <v>0.03025829895697005</v>
      </c>
      <c r="GI104">
        <v>1</v>
      </c>
      <c r="GJ104">
        <v>2</v>
      </c>
      <c r="GK104">
        <v>2</v>
      </c>
      <c r="GL104" t="s">
        <v>484</v>
      </c>
      <c r="GM104">
        <v>3.1064</v>
      </c>
      <c r="GN104">
        <v>2.75783</v>
      </c>
      <c r="GO104">
        <v>0.183388</v>
      </c>
      <c r="GP104">
        <v>0.182422</v>
      </c>
      <c r="GQ104">
        <v>0.119651</v>
      </c>
      <c r="GR104">
        <v>0.108392</v>
      </c>
      <c r="GS104">
        <v>20565.2</v>
      </c>
      <c r="GT104">
        <v>19388.5</v>
      </c>
      <c r="GU104">
        <v>25772</v>
      </c>
      <c r="GV104">
        <v>24091.9</v>
      </c>
      <c r="GW104">
        <v>36498</v>
      </c>
      <c r="GX104">
        <v>31495.6</v>
      </c>
      <c r="GY104">
        <v>45107.3</v>
      </c>
      <c r="GZ104">
        <v>38191</v>
      </c>
      <c r="HA104">
        <v>1.7497</v>
      </c>
      <c r="HB104">
        <v>1.57465</v>
      </c>
      <c r="HC104">
        <v>-0.09163839999999999</v>
      </c>
      <c r="HD104">
        <v>0</v>
      </c>
      <c r="HE104">
        <v>34.2802</v>
      </c>
      <c r="HF104">
        <v>999.9</v>
      </c>
      <c r="HG104">
        <v>41.3</v>
      </c>
      <c r="HH104">
        <v>38.6</v>
      </c>
      <c r="HI104">
        <v>33.5888</v>
      </c>
      <c r="HJ104">
        <v>61.2867</v>
      </c>
      <c r="HK104">
        <v>24.4311</v>
      </c>
      <c r="HL104">
        <v>1</v>
      </c>
      <c r="HM104">
        <v>1.46621</v>
      </c>
      <c r="HN104">
        <v>9.28105</v>
      </c>
      <c r="HO104">
        <v>20.0579</v>
      </c>
      <c r="HP104">
        <v>5.20351</v>
      </c>
      <c r="HQ104">
        <v>11.992</v>
      </c>
      <c r="HR104">
        <v>4.95985</v>
      </c>
      <c r="HS104">
        <v>3.27378</v>
      </c>
      <c r="HT104">
        <v>9999</v>
      </c>
      <c r="HU104">
        <v>9999</v>
      </c>
      <c r="HV104">
        <v>9999</v>
      </c>
      <c r="HW104">
        <v>154.9</v>
      </c>
      <c r="HX104">
        <v>1.86386</v>
      </c>
      <c r="HY104">
        <v>1.86005</v>
      </c>
      <c r="HZ104">
        <v>1.85837</v>
      </c>
      <c r="IA104">
        <v>1.85974</v>
      </c>
      <c r="IB104">
        <v>1.85974</v>
      </c>
      <c r="IC104">
        <v>1.85834</v>
      </c>
      <c r="ID104">
        <v>1.85745</v>
      </c>
      <c r="IE104">
        <v>1.85226</v>
      </c>
      <c r="IF104">
        <v>0</v>
      </c>
      <c r="IG104">
        <v>0</v>
      </c>
      <c r="IH104">
        <v>0</v>
      </c>
      <c r="II104">
        <v>0</v>
      </c>
      <c r="IJ104" t="s">
        <v>433</v>
      </c>
      <c r="IK104" t="s">
        <v>434</v>
      </c>
      <c r="IL104" t="s">
        <v>435</v>
      </c>
      <c r="IM104" t="s">
        <v>435</v>
      </c>
      <c r="IN104" t="s">
        <v>435</v>
      </c>
      <c r="IO104" t="s">
        <v>435</v>
      </c>
      <c r="IP104">
        <v>0</v>
      </c>
      <c r="IQ104">
        <v>100</v>
      </c>
      <c r="IR104">
        <v>100</v>
      </c>
      <c r="IS104">
        <v>-40.41</v>
      </c>
      <c r="IT104">
        <v>-3.9741</v>
      </c>
      <c r="IU104">
        <v>-16.20539750299507</v>
      </c>
      <c r="IV104">
        <v>-0.02477319321892663</v>
      </c>
      <c r="IW104">
        <v>7.220195862635366E-06</v>
      </c>
      <c r="IX104">
        <v>-1.200035831751892E-09</v>
      </c>
      <c r="IY104">
        <v>-1.687842308663072</v>
      </c>
      <c r="IZ104">
        <v>-0.1467083373758089</v>
      </c>
      <c r="JA104">
        <v>0.003522864546959643</v>
      </c>
      <c r="JB104">
        <v>-3.696506598922489E-05</v>
      </c>
      <c r="JC104">
        <v>4</v>
      </c>
      <c r="JD104">
        <v>1987</v>
      </c>
      <c r="JE104">
        <v>1</v>
      </c>
      <c r="JF104">
        <v>38</v>
      </c>
      <c r="JG104">
        <v>35.9</v>
      </c>
      <c r="JH104">
        <v>36</v>
      </c>
      <c r="JI104">
        <v>3.16406</v>
      </c>
      <c r="JJ104">
        <v>2.66357</v>
      </c>
      <c r="JK104">
        <v>1.49658</v>
      </c>
      <c r="JL104">
        <v>2.39258</v>
      </c>
      <c r="JM104">
        <v>1.54907</v>
      </c>
      <c r="JN104">
        <v>2.40479</v>
      </c>
      <c r="JO104">
        <v>41.6127</v>
      </c>
      <c r="JP104">
        <v>15.5505</v>
      </c>
      <c r="JQ104">
        <v>18</v>
      </c>
      <c r="JR104">
        <v>505.862</v>
      </c>
      <c r="JS104">
        <v>402.318</v>
      </c>
      <c r="JT104">
        <v>25.0588</v>
      </c>
      <c r="JU104">
        <v>43.6417</v>
      </c>
      <c r="JV104">
        <v>29.9997</v>
      </c>
      <c r="JW104">
        <v>43.3227</v>
      </c>
      <c r="JX104">
        <v>43.1381</v>
      </c>
      <c r="JY104">
        <v>63.4804</v>
      </c>
      <c r="JZ104">
        <v>0</v>
      </c>
      <c r="KA104">
        <v>46.4567</v>
      </c>
      <c r="KB104">
        <v>20.4735</v>
      </c>
      <c r="KC104">
        <v>1436.79</v>
      </c>
      <c r="KD104">
        <v>28.2181</v>
      </c>
      <c r="KE104">
        <v>98.54089999999999</v>
      </c>
      <c r="KF104">
        <v>92.0324</v>
      </c>
    </row>
    <row r="105" spans="1:292">
      <c r="A105">
        <v>87</v>
      </c>
      <c r="B105">
        <v>1694359030.5</v>
      </c>
      <c r="C105">
        <v>521.5</v>
      </c>
      <c r="D105" t="s">
        <v>608</v>
      </c>
      <c r="E105" t="s">
        <v>609</v>
      </c>
      <c r="F105">
        <v>5</v>
      </c>
      <c r="G105" t="s">
        <v>428</v>
      </c>
      <c r="H105">
        <v>1694359023</v>
      </c>
      <c r="I105">
        <f>(J105)/1000</f>
        <v>0</v>
      </c>
      <c r="J105">
        <f>IF(DO105, AM105, AG105)</f>
        <v>0</v>
      </c>
      <c r="K105">
        <f>IF(DO105, AH105, AF105)</f>
        <v>0</v>
      </c>
      <c r="L105">
        <f>DQ105 - IF(AT105&gt;1, K105*DK105*100.0/(AV105*EE105), 0)</f>
        <v>0</v>
      </c>
      <c r="M105">
        <f>((S105-I105/2)*L105-K105)/(S105+I105/2)</f>
        <v>0</v>
      </c>
      <c r="N105">
        <f>M105*(DX105+DY105)/1000.0</f>
        <v>0</v>
      </c>
      <c r="O105">
        <f>(DQ105 - IF(AT105&gt;1, K105*DK105*100.0/(AV105*EE105), 0))*(DX105+DY105)/1000.0</f>
        <v>0</v>
      </c>
      <c r="P105">
        <f>2.0/((1/R105-1/Q105)+SIGN(R105)*SQRT((1/R105-1/Q105)*(1/R105-1/Q105) + 4*DL105/((DL105+1)*(DL105+1))*(2*1/R105*1/Q105-1/Q105*1/Q105)))</f>
        <v>0</v>
      </c>
      <c r="Q105">
        <f>IF(LEFT(DM105,1)&lt;&gt;"0",IF(LEFT(DM105,1)="1",3.0,DN105),$D$5+$E$5*(EE105*DX105/($K$5*1000))+$F$5*(EE105*DX105/($K$5*1000))*MAX(MIN(DK105,$J$5),$I$5)*MAX(MIN(DK105,$J$5),$I$5)+$G$5*MAX(MIN(DK105,$J$5),$I$5)*(EE105*DX105/($K$5*1000))+$H$5*(EE105*DX105/($K$5*1000))*(EE105*DX105/($K$5*1000)))</f>
        <v>0</v>
      </c>
      <c r="R105">
        <f>I105*(1000-(1000*0.61365*exp(17.502*V105/(240.97+V105))/(DX105+DY105)+DS105)/2)/(1000*0.61365*exp(17.502*V105/(240.97+V105))/(DX105+DY105)-DS105)</f>
        <v>0</v>
      </c>
      <c r="S105">
        <f>1/((DL105+1)/(P105/1.6)+1/(Q105/1.37)) + DL105/((DL105+1)/(P105/1.6) + DL105/(Q105/1.37))</f>
        <v>0</v>
      </c>
      <c r="T105">
        <f>(DG105*DJ105)</f>
        <v>0</v>
      </c>
      <c r="U105">
        <f>(DZ105+(T105+2*0.95*5.67E-8*(((DZ105+$B$9)+273)^4-(DZ105+273)^4)-44100*I105)/(1.84*29.3*Q105+8*0.95*5.67E-8*(DZ105+273)^3))</f>
        <v>0</v>
      </c>
      <c r="V105">
        <f>($C$9*EA105+$D$9*EB105+$E$9*U105)</f>
        <v>0</v>
      </c>
      <c r="W105">
        <f>0.61365*exp(17.502*V105/(240.97+V105))</f>
        <v>0</v>
      </c>
      <c r="X105">
        <f>(Y105/Z105*100)</f>
        <v>0</v>
      </c>
      <c r="Y105">
        <f>DS105*(DX105+DY105)/1000</f>
        <v>0</v>
      </c>
      <c r="Z105">
        <f>0.61365*exp(17.502*DZ105/(240.97+DZ105))</f>
        <v>0</v>
      </c>
      <c r="AA105">
        <f>(W105-DS105*(DX105+DY105)/1000)</f>
        <v>0</v>
      </c>
      <c r="AB105">
        <f>(-I105*44100)</f>
        <v>0</v>
      </c>
      <c r="AC105">
        <f>2*29.3*Q105*0.92*(DZ105-V105)</f>
        <v>0</v>
      </c>
      <c r="AD105">
        <f>2*0.95*5.67E-8*(((DZ105+$B$9)+273)^4-(V105+273)^4)</f>
        <v>0</v>
      </c>
      <c r="AE105">
        <f>T105+AD105+AB105+AC105</f>
        <v>0</v>
      </c>
      <c r="AF105">
        <f>DW105*AT105*(DR105-DQ105*(1000-AT105*DT105)/(1000-AT105*DS105))/(100*DK105)</f>
        <v>0</v>
      </c>
      <c r="AG105">
        <f>1000*DW105*AT105*(DS105-DT105)/(100*DK105*(1000-AT105*DS105))</f>
        <v>0</v>
      </c>
      <c r="AH105">
        <f>(AI105 - AJ105 - DX105*1E3/(8.314*(DZ105+273.15)) * AL105/DW105 * AK105) * DW105/(100*DK105) * (1000 - DT105)/1000</f>
        <v>0</v>
      </c>
      <c r="AI105">
        <v>1467.140489620406</v>
      </c>
      <c r="AJ105">
        <v>1447.566242424243</v>
      </c>
      <c r="AK105">
        <v>3.477472563888412</v>
      </c>
      <c r="AL105">
        <v>65.94015128555453</v>
      </c>
      <c r="AM105">
        <f>(AO105 - AN105 + DX105*1E3/(8.314*(DZ105+273.15)) * AQ105/DW105 * AP105) * DW105/(100*DK105) * 1000/(1000 - AO105)</f>
        <v>0</v>
      </c>
      <c r="AN105">
        <v>27.26104293851399</v>
      </c>
      <c r="AO105">
        <v>27.67171454545453</v>
      </c>
      <c r="AP105">
        <v>7.389516331375835E-05</v>
      </c>
      <c r="AQ105">
        <v>102.8695289206826</v>
      </c>
      <c r="AR105">
        <v>0</v>
      </c>
      <c r="AS105">
        <v>0</v>
      </c>
      <c r="AT105">
        <f>IF(AR105*$H$15&gt;=AV105,1.0,(AV105/(AV105-AR105*$H$15)))</f>
        <v>0</v>
      </c>
      <c r="AU105">
        <f>(AT105-1)*100</f>
        <v>0</v>
      </c>
      <c r="AV105">
        <f>MAX(0,($B$15+$C$15*EE105)/(1+$D$15*EE105)*DX105/(DZ105+273)*$E$15)</f>
        <v>0</v>
      </c>
      <c r="AW105" t="s">
        <v>429</v>
      </c>
      <c r="AX105" t="s">
        <v>429</v>
      </c>
      <c r="AY105">
        <v>0</v>
      </c>
      <c r="AZ105">
        <v>0</v>
      </c>
      <c r="BA105">
        <f>1-AY105/AZ105</f>
        <v>0</v>
      </c>
      <c r="BB105">
        <v>0</v>
      </c>
      <c r="BC105" t="s">
        <v>429</v>
      </c>
      <c r="BD105" t="s">
        <v>429</v>
      </c>
      <c r="BE105">
        <v>0</v>
      </c>
      <c r="BF105">
        <v>0</v>
      </c>
      <c r="BG105">
        <f>1-BE105/BF105</f>
        <v>0</v>
      </c>
      <c r="BH105">
        <v>0.5</v>
      </c>
      <c r="BI105">
        <f>DH105</f>
        <v>0</v>
      </c>
      <c r="BJ105">
        <f>K105</f>
        <v>0</v>
      </c>
      <c r="BK105">
        <f>BG105*BH105*BI105</f>
        <v>0</v>
      </c>
      <c r="BL105">
        <f>(BJ105-BB105)/BI105</f>
        <v>0</v>
      </c>
      <c r="BM105">
        <f>(AZ105-BF105)/BF105</f>
        <v>0</v>
      </c>
      <c r="BN105">
        <f>AY105/(BA105+AY105/BF105)</f>
        <v>0</v>
      </c>
      <c r="BO105" t="s">
        <v>429</v>
      </c>
      <c r="BP105">
        <v>0</v>
      </c>
      <c r="BQ105">
        <f>IF(BP105&lt;&gt;0, BP105, BN105)</f>
        <v>0</v>
      </c>
      <c r="BR105">
        <f>1-BQ105/BF105</f>
        <v>0</v>
      </c>
      <c r="BS105">
        <f>(BF105-BE105)/(BF105-BQ105)</f>
        <v>0</v>
      </c>
      <c r="BT105">
        <f>(AZ105-BF105)/(AZ105-BQ105)</f>
        <v>0</v>
      </c>
      <c r="BU105">
        <f>(BF105-BE105)/(BF105-AY105)</f>
        <v>0</v>
      </c>
      <c r="BV105">
        <f>(AZ105-BF105)/(AZ105-AY105)</f>
        <v>0</v>
      </c>
      <c r="BW105">
        <f>(BS105*BQ105/BE105)</f>
        <v>0</v>
      </c>
      <c r="BX105">
        <f>(1-BW105)</f>
        <v>0</v>
      </c>
      <c r="DG105">
        <f>$B$13*EF105+$C$13*EG105+$F$13*ER105*(1-EU105)</f>
        <v>0</v>
      </c>
      <c r="DH105">
        <f>DG105*DI105</f>
        <v>0</v>
      </c>
      <c r="DI105">
        <f>($B$13*$D$11+$C$13*$D$11+$F$13*((FE105+EW105)/MAX(FE105+EW105+FF105, 0.1)*$I$11+FF105/MAX(FE105+EW105+FF105, 0.1)*$J$11))/($B$13+$C$13+$F$13)</f>
        <v>0</v>
      </c>
      <c r="DJ105">
        <f>($B$13*$K$11+$C$13*$K$11+$F$13*((FE105+EW105)/MAX(FE105+EW105+FF105, 0.1)*$P$11+FF105/MAX(FE105+EW105+FF105, 0.1)*$Q$11))/($B$13+$C$13+$F$13)</f>
        <v>0</v>
      </c>
      <c r="DK105">
        <v>1.1</v>
      </c>
      <c r="DL105">
        <v>0.5</v>
      </c>
      <c r="DM105" t="s">
        <v>430</v>
      </c>
      <c r="DN105">
        <v>2</v>
      </c>
      <c r="DO105" t="b">
        <v>1</v>
      </c>
      <c r="DP105">
        <v>1694359023</v>
      </c>
      <c r="DQ105">
        <v>1383.944074074074</v>
      </c>
      <c r="DR105">
        <v>1411.161851851852</v>
      </c>
      <c r="DS105">
        <v>27.66836296296296</v>
      </c>
      <c r="DT105">
        <v>27.25652592592593</v>
      </c>
      <c r="DU105">
        <v>1424.253333333333</v>
      </c>
      <c r="DV105">
        <v>31.64228888888888</v>
      </c>
      <c r="DW105">
        <v>500.006925925926</v>
      </c>
      <c r="DX105">
        <v>84.56409629629628</v>
      </c>
      <c r="DY105">
        <v>0.09995967037037037</v>
      </c>
      <c r="DZ105">
        <v>31.48963333333333</v>
      </c>
      <c r="EA105">
        <v>32.80771481481482</v>
      </c>
      <c r="EB105">
        <v>999.9000000000001</v>
      </c>
      <c r="EC105">
        <v>0</v>
      </c>
      <c r="ED105">
        <v>0</v>
      </c>
      <c r="EE105">
        <v>10007.96148148148</v>
      </c>
      <c r="EF105">
        <v>0</v>
      </c>
      <c r="EG105">
        <v>1022.974185185185</v>
      </c>
      <c r="EH105">
        <v>-27.21823333333333</v>
      </c>
      <c r="EI105">
        <v>1423.325185185185</v>
      </c>
      <c r="EJ105">
        <v>1450.704074074074</v>
      </c>
      <c r="EK105">
        <v>0.4118413703703703</v>
      </c>
      <c r="EL105">
        <v>1411.161851851852</v>
      </c>
      <c r="EM105">
        <v>27.25652592592593</v>
      </c>
      <c r="EN105">
        <v>2.33975</v>
      </c>
      <c r="EO105">
        <v>2.304922962962963</v>
      </c>
      <c r="EP105">
        <v>19.95271851851852</v>
      </c>
      <c r="EQ105">
        <v>19.71085555555555</v>
      </c>
      <c r="ER105">
        <v>2000.003333333333</v>
      </c>
      <c r="ES105">
        <v>0.9800067777777778</v>
      </c>
      <c r="ET105">
        <v>0.01999313703703703</v>
      </c>
      <c r="EU105">
        <v>0</v>
      </c>
      <c r="EV105">
        <v>36.90798518518519</v>
      </c>
      <c r="EW105">
        <v>5.00078</v>
      </c>
      <c r="EX105">
        <v>2692.186666666667</v>
      </c>
      <c r="EY105">
        <v>16379.7037037037</v>
      </c>
      <c r="EZ105">
        <v>50.65951851851852</v>
      </c>
      <c r="FA105">
        <v>51.55281481481481</v>
      </c>
      <c r="FB105">
        <v>51.13385185185184</v>
      </c>
      <c r="FC105">
        <v>50.80307407407408</v>
      </c>
      <c r="FD105">
        <v>50.92337037037037</v>
      </c>
      <c r="FE105">
        <v>1955.113333333333</v>
      </c>
      <c r="FF105">
        <v>39.89000000000001</v>
      </c>
      <c r="FG105">
        <v>0</v>
      </c>
      <c r="FH105">
        <v>1694359030.4</v>
      </c>
      <c r="FI105">
        <v>0</v>
      </c>
      <c r="FJ105">
        <v>36.89416153846154</v>
      </c>
      <c r="FK105">
        <v>0.2796854728827501</v>
      </c>
      <c r="FL105">
        <v>-871.0188038313678</v>
      </c>
      <c r="FM105">
        <v>2690.231538461539</v>
      </c>
      <c r="FN105">
        <v>15</v>
      </c>
      <c r="FO105">
        <v>1694356869.6</v>
      </c>
      <c r="FP105" t="s">
        <v>431</v>
      </c>
      <c r="FQ105">
        <v>1694356869.6</v>
      </c>
      <c r="FR105">
        <v>1694356865.6</v>
      </c>
      <c r="FS105">
        <v>1</v>
      </c>
      <c r="FT105">
        <v>-0.3</v>
      </c>
      <c r="FU105">
        <v>-0.068</v>
      </c>
      <c r="FV105">
        <v>-25.922</v>
      </c>
      <c r="FW105">
        <v>-3.813</v>
      </c>
      <c r="FX105">
        <v>420</v>
      </c>
      <c r="FY105">
        <v>23</v>
      </c>
      <c r="FZ105">
        <v>0.43</v>
      </c>
      <c r="GA105">
        <v>0.2</v>
      </c>
      <c r="GB105">
        <v>-27.141925</v>
      </c>
      <c r="GC105">
        <v>-1.022325703564641</v>
      </c>
      <c r="GD105">
        <v>0.2424834486619656</v>
      </c>
      <c r="GE105">
        <v>0</v>
      </c>
      <c r="GF105">
        <v>0.4248989</v>
      </c>
      <c r="GG105">
        <v>-0.2274840225140705</v>
      </c>
      <c r="GH105">
        <v>0.02836126769010864</v>
      </c>
      <c r="GI105">
        <v>1</v>
      </c>
      <c r="GJ105">
        <v>1</v>
      </c>
      <c r="GK105">
        <v>2</v>
      </c>
      <c r="GL105" t="s">
        <v>432</v>
      </c>
      <c r="GM105">
        <v>3.10652</v>
      </c>
      <c r="GN105">
        <v>2.75835</v>
      </c>
      <c r="GO105">
        <v>0.184709</v>
      </c>
      <c r="GP105">
        <v>0.183695</v>
      </c>
      <c r="GQ105">
        <v>0.11965</v>
      </c>
      <c r="GR105">
        <v>0.108352</v>
      </c>
      <c r="GS105">
        <v>20532.1</v>
      </c>
      <c r="GT105">
        <v>19358.4</v>
      </c>
      <c r="GU105">
        <v>25772.3</v>
      </c>
      <c r="GV105">
        <v>24092.2</v>
      </c>
      <c r="GW105">
        <v>36498.8</v>
      </c>
      <c r="GX105">
        <v>31497.7</v>
      </c>
      <c r="GY105">
        <v>45108.1</v>
      </c>
      <c r="GZ105">
        <v>38191.7</v>
      </c>
      <c r="HA105">
        <v>1.74993</v>
      </c>
      <c r="HB105">
        <v>1.5746</v>
      </c>
      <c r="HC105">
        <v>-0.0915378</v>
      </c>
      <c r="HD105">
        <v>0</v>
      </c>
      <c r="HE105">
        <v>34.2593</v>
      </c>
      <c r="HF105">
        <v>999.9</v>
      </c>
      <c r="HG105">
        <v>41.3</v>
      </c>
      <c r="HH105">
        <v>38.6</v>
      </c>
      <c r="HI105">
        <v>33.5895</v>
      </c>
      <c r="HJ105">
        <v>61.5067</v>
      </c>
      <c r="HK105">
        <v>24.391</v>
      </c>
      <c r="HL105">
        <v>1</v>
      </c>
      <c r="HM105">
        <v>1.46545</v>
      </c>
      <c r="HN105">
        <v>9.28105</v>
      </c>
      <c r="HO105">
        <v>20.058</v>
      </c>
      <c r="HP105">
        <v>5.20726</v>
      </c>
      <c r="HQ105">
        <v>11.992</v>
      </c>
      <c r="HR105">
        <v>4.9607</v>
      </c>
      <c r="HS105">
        <v>3.2742</v>
      </c>
      <c r="HT105">
        <v>9999</v>
      </c>
      <c r="HU105">
        <v>9999</v>
      </c>
      <c r="HV105">
        <v>9999</v>
      </c>
      <c r="HW105">
        <v>154.9</v>
      </c>
      <c r="HX105">
        <v>1.86386</v>
      </c>
      <c r="HY105">
        <v>1.86005</v>
      </c>
      <c r="HZ105">
        <v>1.85837</v>
      </c>
      <c r="IA105">
        <v>1.85974</v>
      </c>
      <c r="IB105">
        <v>1.85974</v>
      </c>
      <c r="IC105">
        <v>1.85833</v>
      </c>
      <c r="ID105">
        <v>1.85745</v>
      </c>
      <c r="IE105">
        <v>1.85226</v>
      </c>
      <c r="IF105">
        <v>0</v>
      </c>
      <c r="IG105">
        <v>0</v>
      </c>
      <c r="IH105">
        <v>0</v>
      </c>
      <c r="II105">
        <v>0</v>
      </c>
      <c r="IJ105" t="s">
        <v>433</v>
      </c>
      <c r="IK105" t="s">
        <v>434</v>
      </c>
      <c r="IL105" t="s">
        <v>435</v>
      </c>
      <c r="IM105" t="s">
        <v>435</v>
      </c>
      <c r="IN105" t="s">
        <v>435</v>
      </c>
      <c r="IO105" t="s">
        <v>435</v>
      </c>
      <c r="IP105">
        <v>0</v>
      </c>
      <c r="IQ105">
        <v>100</v>
      </c>
      <c r="IR105">
        <v>100</v>
      </c>
      <c r="IS105">
        <v>-40.6</v>
      </c>
      <c r="IT105">
        <v>-3.974</v>
      </c>
      <c r="IU105">
        <v>-16.20539750299507</v>
      </c>
      <c r="IV105">
        <v>-0.02477319321892663</v>
      </c>
      <c r="IW105">
        <v>7.220195862635366E-06</v>
      </c>
      <c r="IX105">
        <v>-1.200035831751892E-09</v>
      </c>
      <c r="IY105">
        <v>-1.687842308663072</v>
      </c>
      <c r="IZ105">
        <v>-0.1467083373758089</v>
      </c>
      <c r="JA105">
        <v>0.003522864546959643</v>
      </c>
      <c r="JB105">
        <v>-3.696506598922489E-05</v>
      </c>
      <c r="JC105">
        <v>4</v>
      </c>
      <c r="JD105">
        <v>1987</v>
      </c>
      <c r="JE105">
        <v>1</v>
      </c>
      <c r="JF105">
        <v>38</v>
      </c>
      <c r="JG105">
        <v>36</v>
      </c>
      <c r="JH105">
        <v>36.1</v>
      </c>
      <c r="JI105">
        <v>3.19336</v>
      </c>
      <c r="JJ105">
        <v>2.65869</v>
      </c>
      <c r="JK105">
        <v>1.49658</v>
      </c>
      <c r="JL105">
        <v>2.39258</v>
      </c>
      <c r="JM105">
        <v>1.54907</v>
      </c>
      <c r="JN105">
        <v>2.41699</v>
      </c>
      <c r="JO105">
        <v>41.6127</v>
      </c>
      <c r="JP105">
        <v>15.5505</v>
      </c>
      <c r="JQ105">
        <v>18</v>
      </c>
      <c r="JR105">
        <v>506.003</v>
      </c>
      <c r="JS105">
        <v>402.277</v>
      </c>
      <c r="JT105">
        <v>25.0431</v>
      </c>
      <c r="JU105">
        <v>43.6358</v>
      </c>
      <c r="JV105">
        <v>29.9995</v>
      </c>
      <c r="JW105">
        <v>43.3215</v>
      </c>
      <c r="JX105">
        <v>43.136</v>
      </c>
      <c r="JY105">
        <v>64.0607</v>
      </c>
      <c r="JZ105">
        <v>0</v>
      </c>
      <c r="KA105">
        <v>46.4567</v>
      </c>
      <c r="KB105">
        <v>20.4629</v>
      </c>
      <c r="KC105">
        <v>1456.88</v>
      </c>
      <c r="KD105">
        <v>28.1347</v>
      </c>
      <c r="KE105">
        <v>98.5424</v>
      </c>
      <c r="KF105">
        <v>92.0339</v>
      </c>
    </row>
    <row r="106" spans="1:292">
      <c r="A106">
        <v>88</v>
      </c>
      <c r="B106">
        <v>1694359035.5</v>
      </c>
      <c r="C106">
        <v>526.5</v>
      </c>
      <c r="D106" t="s">
        <v>610</v>
      </c>
      <c r="E106" t="s">
        <v>611</v>
      </c>
      <c r="F106">
        <v>5</v>
      </c>
      <c r="G106" t="s">
        <v>428</v>
      </c>
      <c r="H106">
        <v>1694359027.714286</v>
      </c>
      <c r="I106">
        <f>(J106)/1000</f>
        <v>0</v>
      </c>
      <c r="J106">
        <f>IF(DO106, AM106, AG106)</f>
        <v>0</v>
      </c>
      <c r="K106">
        <f>IF(DO106, AH106, AF106)</f>
        <v>0</v>
      </c>
      <c r="L106">
        <f>DQ106 - IF(AT106&gt;1, K106*DK106*100.0/(AV106*EE106), 0)</f>
        <v>0</v>
      </c>
      <c r="M106">
        <f>((S106-I106/2)*L106-K106)/(S106+I106/2)</f>
        <v>0</v>
      </c>
      <c r="N106">
        <f>M106*(DX106+DY106)/1000.0</f>
        <v>0</v>
      </c>
      <c r="O106">
        <f>(DQ106 - IF(AT106&gt;1, K106*DK106*100.0/(AV106*EE106), 0))*(DX106+DY106)/1000.0</f>
        <v>0</v>
      </c>
      <c r="P106">
        <f>2.0/((1/R106-1/Q106)+SIGN(R106)*SQRT((1/R106-1/Q106)*(1/R106-1/Q106) + 4*DL106/((DL106+1)*(DL106+1))*(2*1/R106*1/Q106-1/Q106*1/Q106)))</f>
        <v>0</v>
      </c>
      <c r="Q106">
        <f>IF(LEFT(DM106,1)&lt;&gt;"0",IF(LEFT(DM106,1)="1",3.0,DN106),$D$5+$E$5*(EE106*DX106/($K$5*1000))+$F$5*(EE106*DX106/($K$5*1000))*MAX(MIN(DK106,$J$5),$I$5)*MAX(MIN(DK106,$J$5),$I$5)+$G$5*MAX(MIN(DK106,$J$5),$I$5)*(EE106*DX106/($K$5*1000))+$H$5*(EE106*DX106/($K$5*1000))*(EE106*DX106/($K$5*1000)))</f>
        <v>0</v>
      </c>
      <c r="R106">
        <f>I106*(1000-(1000*0.61365*exp(17.502*V106/(240.97+V106))/(DX106+DY106)+DS106)/2)/(1000*0.61365*exp(17.502*V106/(240.97+V106))/(DX106+DY106)-DS106)</f>
        <v>0</v>
      </c>
      <c r="S106">
        <f>1/((DL106+1)/(P106/1.6)+1/(Q106/1.37)) + DL106/((DL106+1)/(P106/1.6) + DL106/(Q106/1.37))</f>
        <v>0</v>
      </c>
      <c r="T106">
        <f>(DG106*DJ106)</f>
        <v>0</v>
      </c>
      <c r="U106">
        <f>(DZ106+(T106+2*0.95*5.67E-8*(((DZ106+$B$9)+273)^4-(DZ106+273)^4)-44100*I106)/(1.84*29.3*Q106+8*0.95*5.67E-8*(DZ106+273)^3))</f>
        <v>0</v>
      </c>
      <c r="V106">
        <f>($C$9*EA106+$D$9*EB106+$E$9*U106)</f>
        <v>0</v>
      </c>
      <c r="W106">
        <f>0.61365*exp(17.502*V106/(240.97+V106))</f>
        <v>0</v>
      </c>
      <c r="X106">
        <f>(Y106/Z106*100)</f>
        <v>0</v>
      </c>
      <c r="Y106">
        <f>DS106*(DX106+DY106)/1000</f>
        <v>0</v>
      </c>
      <c r="Z106">
        <f>0.61365*exp(17.502*DZ106/(240.97+DZ106))</f>
        <v>0</v>
      </c>
      <c r="AA106">
        <f>(W106-DS106*(DX106+DY106)/1000)</f>
        <v>0</v>
      </c>
      <c r="AB106">
        <f>(-I106*44100)</f>
        <v>0</v>
      </c>
      <c r="AC106">
        <f>2*29.3*Q106*0.92*(DZ106-V106)</f>
        <v>0</v>
      </c>
      <c r="AD106">
        <f>2*0.95*5.67E-8*(((DZ106+$B$9)+273)^4-(V106+273)^4)</f>
        <v>0</v>
      </c>
      <c r="AE106">
        <f>T106+AD106+AB106+AC106</f>
        <v>0</v>
      </c>
      <c r="AF106">
        <f>DW106*AT106*(DR106-DQ106*(1000-AT106*DT106)/(1000-AT106*DS106))/(100*DK106)</f>
        <v>0</v>
      </c>
      <c r="AG106">
        <f>1000*DW106*AT106*(DS106-DT106)/(100*DK106*(1000-AT106*DS106))</f>
        <v>0</v>
      </c>
      <c r="AH106">
        <f>(AI106 - AJ106 - DX106*1E3/(8.314*(DZ106+273.15)) * AL106/DW106 * AK106) * DW106/(100*DK106) * (1000 - DT106)/1000</f>
        <v>0</v>
      </c>
      <c r="AI106">
        <v>1483.797814744092</v>
      </c>
      <c r="AJ106">
        <v>1464.417333333333</v>
      </c>
      <c r="AK106">
        <v>3.358666666666684</v>
      </c>
      <c r="AL106">
        <v>65.94015128555453</v>
      </c>
      <c r="AM106">
        <f>(AO106 - AN106 + DX106*1E3/(8.314*(DZ106+273.15)) * AQ106/DW106 * AP106) * DW106/(100*DK106) * 1000/(1000 - AO106)</f>
        <v>0</v>
      </c>
      <c r="AN106">
        <v>27.24672772182157</v>
      </c>
      <c r="AO106">
        <v>27.66090424242424</v>
      </c>
      <c r="AP106">
        <v>-0.0001275245710721113</v>
      </c>
      <c r="AQ106">
        <v>102.8695289206826</v>
      </c>
      <c r="AR106">
        <v>0</v>
      </c>
      <c r="AS106">
        <v>0</v>
      </c>
      <c r="AT106">
        <f>IF(AR106*$H$15&gt;=AV106,1.0,(AV106/(AV106-AR106*$H$15)))</f>
        <v>0</v>
      </c>
      <c r="AU106">
        <f>(AT106-1)*100</f>
        <v>0</v>
      </c>
      <c r="AV106">
        <f>MAX(0,($B$15+$C$15*EE106)/(1+$D$15*EE106)*DX106/(DZ106+273)*$E$15)</f>
        <v>0</v>
      </c>
      <c r="AW106" t="s">
        <v>429</v>
      </c>
      <c r="AX106" t="s">
        <v>429</v>
      </c>
      <c r="AY106">
        <v>0</v>
      </c>
      <c r="AZ106">
        <v>0</v>
      </c>
      <c r="BA106">
        <f>1-AY106/AZ106</f>
        <v>0</v>
      </c>
      <c r="BB106">
        <v>0</v>
      </c>
      <c r="BC106" t="s">
        <v>429</v>
      </c>
      <c r="BD106" t="s">
        <v>429</v>
      </c>
      <c r="BE106">
        <v>0</v>
      </c>
      <c r="BF106">
        <v>0</v>
      </c>
      <c r="BG106">
        <f>1-BE106/BF106</f>
        <v>0</v>
      </c>
      <c r="BH106">
        <v>0.5</v>
      </c>
      <c r="BI106">
        <f>DH106</f>
        <v>0</v>
      </c>
      <c r="BJ106">
        <f>K106</f>
        <v>0</v>
      </c>
      <c r="BK106">
        <f>BG106*BH106*BI106</f>
        <v>0</v>
      </c>
      <c r="BL106">
        <f>(BJ106-BB106)/BI106</f>
        <v>0</v>
      </c>
      <c r="BM106">
        <f>(AZ106-BF106)/BF106</f>
        <v>0</v>
      </c>
      <c r="BN106">
        <f>AY106/(BA106+AY106/BF106)</f>
        <v>0</v>
      </c>
      <c r="BO106" t="s">
        <v>429</v>
      </c>
      <c r="BP106">
        <v>0</v>
      </c>
      <c r="BQ106">
        <f>IF(BP106&lt;&gt;0, BP106, BN106)</f>
        <v>0</v>
      </c>
      <c r="BR106">
        <f>1-BQ106/BF106</f>
        <v>0</v>
      </c>
      <c r="BS106">
        <f>(BF106-BE106)/(BF106-BQ106)</f>
        <v>0</v>
      </c>
      <c r="BT106">
        <f>(AZ106-BF106)/(AZ106-BQ106)</f>
        <v>0</v>
      </c>
      <c r="BU106">
        <f>(BF106-BE106)/(BF106-AY106)</f>
        <v>0</v>
      </c>
      <c r="BV106">
        <f>(AZ106-BF106)/(AZ106-AY106)</f>
        <v>0</v>
      </c>
      <c r="BW106">
        <f>(BS106*BQ106/BE106)</f>
        <v>0</v>
      </c>
      <c r="BX106">
        <f>(1-BW106)</f>
        <v>0</v>
      </c>
      <c r="DG106">
        <f>$B$13*EF106+$C$13*EG106+$F$13*ER106*(1-EU106)</f>
        <v>0</v>
      </c>
      <c r="DH106">
        <f>DG106*DI106</f>
        <v>0</v>
      </c>
      <c r="DI106">
        <f>($B$13*$D$11+$C$13*$D$11+$F$13*((FE106+EW106)/MAX(FE106+EW106+FF106, 0.1)*$I$11+FF106/MAX(FE106+EW106+FF106, 0.1)*$J$11))/($B$13+$C$13+$F$13)</f>
        <v>0</v>
      </c>
      <c r="DJ106">
        <f>($B$13*$K$11+$C$13*$K$11+$F$13*((FE106+EW106)/MAX(FE106+EW106+FF106, 0.1)*$P$11+FF106/MAX(FE106+EW106+FF106, 0.1)*$Q$11))/($B$13+$C$13+$F$13)</f>
        <v>0</v>
      </c>
      <c r="DK106">
        <v>1.1</v>
      </c>
      <c r="DL106">
        <v>0.5</v>
      </c>
      <c r="DM106" t="s">
        <v>430</v>
      </c>
      <c r="DN106">
        <v>2</v>
      </c>
      <c r="DO106" t="b">
        <v>1</v>
      </c>
      <c r="DP106">
        <v>1694359027.714286</v>
      </c>
      <c r="DQ106">
        <v>1399.72</v>
      </c>
      <c r="DR106">
        <v>1426.805</v>
      </c>
      <c r="DS106">
        <v>27.66871071428572</v>
      </c>
      <c r="DT106">
        <v>27.26048928571429</v>
      </c>
      <c r="DU106">
        <v>1440.211785714286</v>
      </c>
      <c r="DV106">
        <v>31.64263571428571</v>
      </c>
      <c r="DW106">
        <v>500.0423571428572</v>
      </c>
      <c r="DX106">
        <v>84.56343214285717</v>
      </c>
      <c r="DY106">
        <v>0.1000950321428572</v>
      </c>
      <c r="DZ106">
        <v>31.47202142857143</v>
      </c>
      <c r="EA106">
        <v>32.78670357142857</v>
      </c>
      <c r="EB106">
        <v>999.9000000000002</v>
      </c>
      <c r="EC106">
        <v>0</v>
      </c>
      <c r="ED106">
        <v>0</v>
      </c>
      <c r="EE106">
        <v>10003.8575</v>
      </c>
      <c r="EF106">
        <v>0</v>
      </c>
      <c r="EG106">
        <v>980.3233571428572</v>
      </c>
      <c r="EH106">
        <v>-27.08567142857143</v>
      </c>
      <c r="EI106">
        <v>1439.55</v>
      </c>
      <c r="EJ106">
        <v>1466.791428571428</v>
      </c>
      <c r="EK106">
        <v>0.4082237142857142</v>
      </c>
      <c r="EL106">
        <v>1426.805</v>
      </c>
      <c r="EM106">
        <v>27.26048928571429</v>
      </c>
      <c r="EN106">
        <v>2.339760714285714</v>
      </c>
      <c r="EO106">
        <v>2.305239642857143</v>
      </c>
      <c r="EP106">
        <v>19.95278928571429</v>
      </c>
      <c r="EQ106">
        <v>19.71307142857143</v>
      </c>
      <c r="ER106">
        <v>2000.002142857143</v>
      </c>
      <c r="ES106">
        <v>0.9800067142857144</v>
      </c>
      <c r="ET106">
        <v>0.01999319642857142</v>
      </c>
      <c r="EU106">
        <v>0</v>
      </c>
      <c r="EV106">
        <v>36.92443928571429</v>
      </c>
      <c r="EW106">
        <v>5.00078</v>
      </c>
      <c r="EX106">
        <v>2627.173928571428</v>
      </c>
      <c r="EY106">
        <v>16379.69642857143</v>
      </c>
      <c r="EZ106">
        <v>50.64699999999999</v>
      </c>
      <c r="FA106">
        <v>51.53321428571428</v>
      </c>
      <c r="FB106">
        <v>51.12682142857141</v>
      </c>
      <c r="FC106">
        <v>50.78775</v>
      </c>
      <c r="FD106">
        <v>50.92175000000001</v>
      </c>
      <c r="FE106">
        <v>1955.112142857143</v>
      </c>
      <c r="FF106">
        <v>39.89000000000001</v>
      </c>
      <c r="FG106">
        <v>0</v>
      </c>
      <c r="FH106">
        <v>1694359035.2</v>
      </c>
      <c r="FI106">
        <v>0</v>
      </c>
      <c r="FJ106">
        <v>36.90303461538461</v>
      </c>
      <c r="FK106">
        <v>-0.272844442467173</v>
      </c>
      <c r="FL106">
        <v>-905.0540175703189</v>
      </c>
      <c r="FM106">
        <v>2626.337307692307</v>
      </c>
      <c r="FN106">
        <v>15</v>
      </c>
      <c r="FO106">
        <v>1694356869.6</v>
      </c>
      <c r="FP106" t="s">
        <v>431</v>
      </c>
      <c r="FQ106">
        <v>1694356869.6</v>
      </c>
      <c r="FR106">
        <v>1694356865.6</v>
      </c>
      <c r="FS106">
        <v>1</v>
      </c>
      <c r="FT106">
        <v>-0.3</v>
      </c>
      <c r="FU106">
        <v>-0.068</v>
      </c>
      <c r="FV106">
        <v>-25.922</v>
      </c>
      <c r="FW106">
        <v>-3.813</v>
      </c>
      <c r="FX106">
        <v>420</v>
      </c>
      <c r="FY106">
        <v>23</v>
      </c>
      <c r="FZ106">
        <v>0.43</v>
      </c>
      <c r="GA106">
        <v>0.2</v>
      </c>
      <c r="GB106">
        <v>-27.1580125</v>
      </c>
      <c r="GC106">
        <v>1.010155722326475</v>
      </c>
      <c r="GD106">
        <v>0.2130330305228512</v>
      </c>
      <c r="GE106">
        <v>0</v>
      </c>
      <c r="GF106">
        <v>0.416649825</v>
      </c>
      <c r="GG106">
        <v>-0.08207760225140852</v>
      </c>
      <c r="GH106">
        <v>0.02174596720530901</v>
      </c>
      <c r="GI106">
        <v>1</v>
      </c>
      <c r="GJ106">
        <v>1</v>
      </c>
      <c r="GK106">
        <v>2</v>
      </c>
      <c r="GL106" t="s">
        <v>432</v>
      </c>
      <c r="GM106">
        <v>3.10654</v>
      </c>
      <c r="GN106">
        <v>2.75799</v>
      </c>
      <c r="GO106">
        <v>0.185986</v>
      </c>
      <c r="GP106">
        <v>0.184956</v>
      </c>
      <c r="GQ106">
        <v>0.119622</v>
      </c>
      <c r="GR106">
        <v>0.108305</v>
      </c>
      <c r="GS106">
        <v>20500.1</v>
      </c>
      <c r="GT106">
        <v>19328.8</v>
      </c>
      <c r="GU106">
        <v>25772.6</v>
      </c>
      <c r="GV106">
        <v>24092.7</v>
      </c>
      <c r="GW106">
        <v>36500.4</v>
      </c>
      <c r="GX106">
        <v>31499.8</v>
      </c>
      <c r="GY106">
        <v>45108.5</v>
      </c>
      <c r="GZ106">
        <v>38192.1</v>
      </c>
      <c r="HA106">
        <v>1.7499</v>
      </c>
      <c r="HB106">
        <v>1.5748</v>
      </c>
      <c r="HC106">
        <v>-0.0918694</v>
      </c>
      <c r="HD106">
        <v>0</v>
      </c>
      <c r="HE106">
        <v>34.2375</v>
      </c>
      <c r="HF106">
        <v>999.9</v>
      </c>
      <c r="HG106">
        <v>41.3</v>
      </c>
      <c r="HH106">
        <v>38.5</v>
      </c>
      <c r="HI106">
        <v>33.4022</v>
      </c>
      <c r="HJ106">
        <v>61.4867</v>
      </c>
      <c r="HK106">
        <v>24.351</v>
      </c>
      <c r="HL106">
        <v>1</v>
      </c>
      <c r="HM106">
        <v>1.46473</v>
      </c>
      <c r="HN106">
        <v>9.28105</v>
      </c>
      <c r="HO106">
        <v>20.0582</v>
      </c>
      <c r="HP106">
        <v>5.20651</v>
      </c>
      <c r="HQ106">
        <v>11.992</v>
      </c>
      <c r="HR106">
        <v>4.96045</v>
      </c>
      <c r="HS106">
        <v>3.27415</v>
      </c>
      <c r="HT106">
        <v>9999</v>
      </c>
      <c r="HU106">
        <v>9999</v>
      </c>
      <c r="HV106">
        <v>9999</v>
      </c>
      <c r="HW106">
        <v>154.9</v>
      </c>
      <c r="HX106">
        <v>1.86386</v>
      </c>
      <c r="HY106">
        <v>1.86005</v>
      </c>
      <c r="HZ106">
        <v>1.85837</v>
      </c>
      <c r="IA106">
        <v>1.85974</v>
      </c>
      <c r="IB106">
        <v>1.85974</v>
      </c>
      <c r="IC106">
        <v>1.85835</v>
      </c>
      <c r="ID106">
        <v>1.85745</v>
      </c>
      <c r="IE106">
        <v>1.85226</v>
      </c>
      <c r="IF106">
        <v>0</v>
      </c>
      <c r="IG106">
        <v>0</v>
      </c>
      <c r="IH106">
        <v>0</v>
      </c>
      <c r="II106">
        <v>0</v>
      </c>
      <c r="IJ106" t="s">
        <v>433</v>
      </c>
      <c r="IK106" t="s">
        <v>434</v>
      </c>
      <c r="IL106" t="s">
        <v>435</v>
      </c>
      <c r="IM106" t="s">
        <v>435</v>
      </c>
      <c r="IN106" t="s">
        <v>435</v>
      </c>
      <c r="IO106" t="s">
        <v>435</v>
      </c>
      <c r="IP106">
        <v>0</v>
      </c>
      <c r="IQ106">
        <v>100</v>
      </c>
      <c r="IR106">
        <v>100</v>
      </c>
      <c r="IS106">
        <v>-40.8</v>
      </c>
      <c r="IT106">
        <v>-3.9737</v>
      </c>
      <c r="IU106">
        <v>-16.20539750299507</v>
      </c>
      <c r="IV106">
        <v>-0.02477319321892663</v>
      </c>
      <c r="IW106">
        <v>7.220195862635366E-06</v>
      </c>
      <c r="IX106">
        <v>-1.200035831751892E-09</v>
      </c>
      <c r="IY106">
        <v>-1.687842308663072</v>
      </c>
      <c r="IZ106">
        <v>-0.1467083373758089</v>
      </c>
      <c r="JA106">
        <v>0.003522864546959643</v>
      </c>
      <c r="JB106">
        <v>-3.696506598922489E-05</v>
      </c>
      <c r="JC106">
        <v>4</v>
      </c>
      <c r="JD106">
        <v>1987</v>
      </c>
      <c r="JE106">
        <v>1</v>
      </c>
      <c r="JF106">
        <v>38</v>
      </c>
      <c r="JG106">
        <v>36.1</v>
      </c>
      <c r="JH106">
        <v>36.2</v>
      </c>
      <c r="JI106">
        <v>3.21899</v>
      </c>
      <c r="JJ106">
        <v>2.65747</v>
      </c>
      <c r="JK106">
        <v>1.49658</v>
      </c>
      <c r="JL106">
        <v>2.39258</v>
      </c>
      <c r="JM106">
        <v>1.54907</v>
      </c>
      <c r="JN106">
        <v>2.4231</v>
      </c>
      <c r="JO106">
        <v>41.6127</v>
      </c>
      <c r="JP106">
        <v>15.5505</v>
      </c>
      <c r="JQ106">
        <v>18</v>
      </c>
      <c r="JR106">
        <v>505.965</v>
      </c>
      <c r="JS106">
        <v>402.387</v>
      </c>
      <c r="JT106">
        <v>25.028</v>
      </c>
      <c r="JU106">
        <v>43.6291</v>
      </c>
      <c r="JV106">
        <v>29.9994</v>
      </c>
      <c r="JW106">
        <v>43.3182</v>
      </c>
      <c r="JX106">
        <v>43.1337</v>
      </c>
      <c r="JY106">
        <v>64.57380000000001</v>
      </c>
      <c r="JZ106">
        <v>0</v>
      </c>
      <c r="KA106">
        <v>46.4567</v>
      </c>
      <c r="KB106">
        <v>20.455</v>
      </c>
      <c r="KC106">
        <v>1470.25</v>
      </c>
      <c r="KD106">
        <v>28.0623</v>
      </c>
      <c r="KE106">
        <v>98.54340000000001</v>
      </c>
      <c r="KF106">
        <v>92.0351</v>
      </c>
    </row>
    <row r="107" spans="1:292">
      <c r="A107">
        <v>89</v>
      </c>
      <c r="B107">
        <v>1694359040.5</v>
      </c>
      <c r="C107">
        <v>531.5</v>
      </c>
      <c r="D107" t="s">
        <v>612</v>
      </c>
      <c r="E107" t="s">
        <v>613</v>
      </c>
      <c r="F107">
        <v>5</v>
      </c>
      <c r="G107" t="s">
        <v>428</v>
      </c>
      <c r="H107">
        <v>1694359033</v>
      </c>
      <c r="I107">
        <f>(J107)/1000</f>
        <v>0</v>
      </c>
      <c r="J107">
        <f>IF(DO107, AM107, AG107)</f>
        <v>0</v>
      </c>
      <c r="K107">
        <f>IF(DO107, AH107, AF107)</f>
        <v>0</v>
      </c>
      <c r="L107">
        <f>DQ107 - IF(AT107&gt;1, K107*DK107*100.0/(AV107*EE107), 0)</f>
        <v>0</v>
      </c>
      <c r="M107">
        <f>((S107-I107/2)*L107-K107)/(S107+I107/2)</f>
        <v>0</v>
      </c>
      <c r="N107">
        <f>M107*(DX107+DY107)/1000.0</f>
        <v>0</v>
      </c>
      <c r="O107">
        <f>(DQ107 - IF(AT107&gt;1, K107*DK107*100.0/(AV107*EE107), 0))*(DX107+DY107)/1000.0</f>
        <v>0</v>
      </c>
      <c r="P107">
        <f>2.0/((1/R107-1/Q107)+SIGN(R107)*SQRT((1/R107-1/Q107)*(1/R107-1/Q107) + 4*DL107/((DL107+1)*(DL107+1))*(2*1/R107*1/Q107-1/Q107*1/Q107)))</f>
        <v>0</v>
      </c>
      <c r="Q107">
        <f>IF(LEFT(DM107,1)&lt;&gt;"0",IF(LEFT(DM107,1)="1",3.0,DN107),$D$5+$E$5*(EE107*DX107/($K$5*1000))+$F$5*(EE107*DX107/($K$5*1000))*MAX(MIN(DK107,$J$5),$I$5)*MAX(MIN(DK107,$J$5),$I$5)+$G$5*MAX(MIN(DK107,$J$5),$I$5)*(EE107*DX107/($K$5*1000))+$H$5*(EE107*DX107/($K$5*1000))*(EE107*DX107/($K$5*1000)))</f>
        <v>0</v>
      </c>
      <c r="R107">
        <f>I107*(1000-(1000*0.61365*exp(17.502*V107/(240.97+V107))/(DX107+DY107)+DS107)/2)/(1000*0.61365*exp(17.502*V107/(240.97+V107))/(DX107+DY107)-DS107)</f>
        <v>0</v>
      </c>
      <c r="S107">
        <f>1/((DL107+1)/(P107/1.6)+1/(Q107/1.37)) + DL107/((DL107+1)/(P107/1.6) + DL107/(Q107/1.37))</f>
        <v>0</v>
      </c>
      <c r="T107">
        <f>(DG107*DJ107)</f>
        <v>0</v>
      </c>
      <c r="U107">
        <f>(DZ107+(T107+2*0.95*5.67E-8*(((DZ107+$B$9)+273)^4-(DZ107+273)^4)-44100*I107)/(1.84*29.3*Q107+8*0.95*5.67E-8*(DZ107+273)^3))</f>
        <v>0</v>
      </c>
      <c r="V107">
        <f>($C$9*EA107+$D$9*EB107+$E$9*U107)</f>
        <v>0</v>
      </c>
      <c r="W107">
        <f>0.61365*exp(17.502*V107/(240.97+V107))</f>
        <v>0</v>
      </c>
      <c r="X107">
        <f>(Y107/Z107*100)</f>
        <v>0</v>
      </c>
      <c r="Y107">
        <f>DS107*(DX107+DY107)/1000</f>
        <v>0</v>
      </c>
      <c r="Z107">
        <f>0.61365*exp(17.502*DZ107/(240.97+DZ107))</f>
        <v>0</v>
      </c>
      <c r="AA107">
        <f>(W107-DS107*(DX107+DY107)/1000)</f>
        <v>0</v>
      </c>
      <c r="AB107">
        <f>(-I107*44100)</f>
        <v>0</v>
      </c>
      <c r="AC107">
        <f>2*29.3*Q107*0.92*(DZ107-V107)</f>
        <v>0</v>
      </c>
      <c r="AD107">
        <f>2*0.95*5.67E-8*(((DZ107+$B$9)+273)^4-(V107+273)^4)</f>
        <v>0</v>
      </c>
      <c r="AE107">
        <f>T107+AD107+AB107+AC107</f>
        <v>0</v>
      </c>
      <c r="AF107">
        <f>DW107*AT107*(DR107-DQ107*(1000-AT107*DT107)/(1000-AT107*DS107))/(100*DK107)</f>
        <v>0</v>
      </c>
      <c r="AG107">
        <f>1000*DW107*AT107*(DS107-DT107)/(100*DK107*(1000-AT107*DS107))</f>
        <v>0</v>
      </c>
      <c r="AH107">
        <f>(AI107 - AJ107 - DX107*1E3/(8.314*(DZ107+273.15)) * AL107/DW107 * AK107) * DW107/(100*DK107) * (1000 - DT107)/1000</f>
        <v>0</v>
      </c>
      <c r="AI107">
        <v>1500.208067864014</v>
      </c>
      <c r="AJ107">
        <v>1481.089818181818</v>
      </c>
      <c r="AK107">
        <v>3.323105600606699</v>
      </c>
      <c r="AL107">
        <v>65.94015128555453</v>
      </c>
      <c r="AM107">
        <f>(AO107 - AN107 + DX107*1E3/(8.314*(DZ107+273.15)) * AQ107/DW107 * AP107) * DW107/(100*DK107) * 1000/(1000 - AO107)</f>
        <v>0</v>
      </c>
      <c r="AN107">
        <v>27.22817281240835</v>
      </c>
      <c r="AO107">
        <v>27.6464509090909</v>
      </c>
      <c r="AP107">
        <v>-0.0002674648869334574</v>
      </c>
      <c r="AQ107">
        <v>102.8695289206826</v>
      </c>
      <c r="AR107">
        <v>0</v>
      </c>
      <c r="AS107">
        <v>0</v>
      </c>
      <c r="AT107">
        <f>IF(AR107*$H$15&gt;=AV107,1.0,(AV107/(AV107-AR107*$H$15)))</f>
        <v>0</v>
      </c>
      <c r="AU107">
        <f>(AT107-1)*100</f>
        <v>0</v>
      </c>
      <c r="AV107">
        <f>MAX(0,($B$15+$C$15*EE107)/(1+$D$15*EE107)*DX107/(DZ107+273)*$E$15)</f>
        <v>0</v>
      </c>
      <c r="AW107" t="s">
        <v>429</v>
      </c>
      <c r="AX107" t="s">
        <v>429</v>
      </c>
      <c r="AY107">
        <v>0</v>
      </c>
      <c r="AZ107">
        <v>0</v>
      </c>
      <c r="BA107">
        <f>1-AY107/AZ107</f>
        <v>0</v>
      </c>
      <c r="BB107">
        <v>0</v>
      </c>
      <c r="BC107" t="s">
        <v>429</v>
      </c>
      <c r="BD107" t="s">
        <v>429</v>
      </c>
      <c r="BE107">
        <v>0</v>
      </c>
      <c r="BF107">
        <v>0</v>
      </c>
      <c r="BG107">
        <f>1-BE107/BF107</f>
        <v>0</v>
      </c>
      <c r="BH107">
        <v>0.5</v>
      </c>
      <c r="BI107">
        <f>DH107</f>
        <v>0</v>
      </c>
      <c r="BJ107">
        <f>K107</f>
        <v>0</v>
      </c>
      <c r="BK107">
        <f>BG107*BH107*BI107</f>
        <v>0</v>
      </c>
      <c r="BL107">
        <f>(BJ107-BB107)/BI107</f>
        <v>0</v>
      </c>
      <c r="BM107">
        <f>(AZ107-BF107)/BF107</f>
        <v>0</v>
      </c>
      <c r="BN107">
        <f>AY107/(BA107+AY107/BF107)</f>
        <v>0</v>
      </c>
      <c r="BO107" t="s">
        <v>429</v>
      </c>
      <c r="BP107">
        <v>0</v>
      </c>
      <c r="BQ107">
        <f>IF(BP107&lt;&gt;0, BP107, BN107)</f>
        <v>0</v>
      </c>
      <c r="BR107">
        <f>1-BQ107/BF107</f>
        <v>0</v>
      </c>
      <c r="BS107">
        <f>(BF107-BE107)/(BF107-BQ107)</f>
        <v>0</v>
      </c>
      <c r="BT107">
        <f>(AZ107-BF107)/(AZ107-BQ107)</f>
        <v>0</v>
      </c>
      <c r="BU107">
        <f>(BF107-BE107)/(BF107-AY107)</f>
        <v>0</v>
      </c>
      <c r="BV107">
        <f>(AZ107-BF107)/(AZ107-AY107)</f>
        <v>0</v>
      </c>
      <c r="BW107">
        <f>(BS107*BQ107/BE107)</f>
        <v>0</v>
      </c>
      <c r="BX107">
        <f>(1-BW107)</f>
        <v>0</v>
      </c>
      <c r="DG107">
        <f>$B$13*EF107+$C$13*EG107+$F$13*ER107*(1-EU107)</f>
        <v>0</v>
      </c>
      <c r="DH107">
        <f>DG107*DI107</f>
        <v>0</v>
      </c>
      <c r="DI107">
        <f>($B$13*$D$11+$C$13*$D$11+$F$13*((FE107+EW107)/MAX(FE107+EW107+FF107, 0.1)*$I$11+FF107/MAX(FE107+EW107+FF107, 0.1)*$J$11))/($B$13+$C$13+$F$13)</f>
        <v>0</v>
      </c>
      <c r="DJ107">
        <f>($B$13*$K$11+$C$13*$K$11+$F$13*((FE107+EW107)/MAX(FE107+EW107+FF107, 0.1)*$P$11+FF107/MAX(FE107+EW107+FF107, 0.1)*$Q$11))/($B$13+$C$13+$F$13)</f>
        <v>0</v>
      </c>
      <c r="DK107">
        <v>1.1</v>
      </c>
      <c r="DL107">
        <v>0.5</v>
      </c>
      <c r="DM107" t="s">
        <v>430</v>
      </c>
      <c r="DN107">
        <v>2</v>
      </c>
      <c r="DO107" t="b">
        <v>1</v>
      </c>
      <c r="DP107">
        <v>1694359033</v>
      </c>
      <c r="DQ107">
        <v>1417.260740740741</v>
      </c>
      <c r="DR107">
        <v>1444.226666666666</v>
      </c>
      <c r="DS107">
        <v>27.66356666666666</v>
      </c>
      <c r="DT107">
        <v>27.24441111111111</v>
      </c>
      <c r="DU107">
        <v>1457.954814814815</v>
      </c>
      <c r="DV107">
        <v>31.63730740740741</v>
      </c>
      <c r="DW107">
        <v>499.9922962962963</v>
      </c>
      <c r="DX107">
        <v>84.56355555555555</v>
      </c>
      <c r="DY107">
        <v>0.09997867407407408</v>
      </c>
      <c r="DZ107">
        <v>31.45117037037037</v>
      </c>
      <c r="EA107">
        <v>32.76532222222222</v>
      </c>
      <c r="EB107">
        <v>999.9000000000001</v>
      </c>
      <c r="EC107">
        <v>0</v>
      </c>
      <c r="ED107">
        <v>0</v>
      </c>
      <c r="EE107">
        <v>9999.83185185185</v>
      </c>
      <c r="EF107">
        <v>0</v>
      </c>
      <c r="EG107">
        <v>930.7887407407408</v>
      </c>
      <c r="EH107">
        <v>-26.96622222222222</v>
      </c>
      <c r="EI107">
        <v>1457.581851851852</v>
      </c>
      <c r="EJ107">
        <v>1484.676666666667</v>
      </c>
      <c r="EK107">
        <v>0.419160037037037</v>
      </c>
      <c r="EL107">
        <v>1444.226666666666</v>
      </c>
      <c r="EM107">
        <v>27.24441111111111</v>
      </c>
      <c r="EN107">
        <v>2.33933037037037</v>
      </c>
      <c r="EO107">
        <v>2.303884074074074</v>
      </c>
      <c r="EP107">
        <v>19.94980740740741</v>
      </c>
      <c r="EQ107">
        <v>19.7035925925926</v>
      </c>
      <c r="ER107">
        <v>2000.007407407407</v>
      </c>
      <c r="ES107">
        <v>0.9800066666666666</v>
      </c>
      <c r="ET107">
        <v>0.01999323703703704</v>
      </c>
      <c r="EU107">
        <v>0</v>
      </c>
      <c r="EV107">
        <v>36.88972222222222</v>
      </c>
      <c r="EW107">
        <v>5.00078</v>
      </c>
      <c r="EX107">
        <v>2600.302592592593</v>
      </c>
      <c r="EY107">
        <v>16379.73333333333</v>
      </c>
      <c r="EZ107">
        <v>50.62692592592592</v>
      </c>
      <c r="FA107">
        <v>51.51148148148148</v>
      </c>
      <c r="FB107">
        <v>51.11759259259257</v>
      </c>
      <c r="FC107">
        <v>50.77518518518518</v>
      </c>
      <c r="FD107">
        <v>50.90955555555556</v>
      </c>
      <c r="FE107">
        <v>1955.117407407408</v>
      </c>
      <c r="FF107">
        <v>39.89000000000001</v>
      </c>
      <c r="FG107">
        <v>0</v>
      </c>
      <c r="FH107">
        <v>1694359040.6</v>
      </c>
      <c r="FI107">
        <v>0</v>
      </c>
      <c r="FJ107">
        <v>36.867172</v>
      </c>
      <c r="FK107">
        <v>-0.5715076970696786</v>
      </c>
      <c r="FL107">
        <v>322.0169234825887</v>
      </c>
      <c r="FM107">
        <v>2603.0668</v>
      </c>
      <c r="FN107">
        <v>15</v>
      </c>
      <c r="FO107">
        <v>1694356869.6</v>
      </c>
      <c r="FP107" t="s">
        <v>431</v>
      </c>
      <c r="FQ107">
        <v>1694356869.6</v>
      </c>
      <c r="FR107">
        <v>1694356865.6</v>
      </c>
      <c r="FS107">
        <v>1</v>
      </c>
      <c r="FT107">
        <v>-0.3</v>
      </c>
      <c r="FU107">
        <v>-0.068</v>
      </c>
      <c r="FV107">
        <v>-25.922</v>
      </c>
      <c r="FW107">
        <v>-3.813</v>
      </c>
      <c r="FX107">
        <v>420</v>
      </c>
      <c r="FY107">
        <v>23</v>
      </c>
      <c r="FZ107">
        <v>0.43</v>
      </c>
      <c r="GA107">
        <v>0.2</v>
      </c>
      <c r="GB107">
        <v>-27.00183170731707</v>
      </c>
      <c r="GC107">
        <v>1.438521951219449</v>
      </c>
      <c r="GD107">
        <v>0.2433398972219965</v>
      </c>
      <c r="GE107">
        <v>0</v>
      </c>
      <c r="GF107">
        <v>0.4114249268292683</v>
      </c>
      <c r="GG107">
        <v>0.1196366550522648</v>
      </c>
      <c r="GH107">
        <v>0.01256869694313235</v>
      </c>
      <c r="GI107">
        <v>1</v>
      </c>
      <c r="GJ107">
        <v>1</v>
      </c>
      <c r="GK107">
        <v>2</v>
      </c>
      <c r="GL107" t="s">
        <v>432</v>
      </c>
      <c r="GM107">
        <v>3.10644</v>
      </c>
      <c r="GN107">
        <v>2.75803</v>
      </c>
      <c r="GO107">
        <v>0.187234</v>
      </c>
      <c r="GP107">
        <v>0.186209</v>
      </c>
      <c r="GQ107">
        <v>0.11958</v>
      </c>
      <c r="GR107">
        <v>0.108261</v>
      </c>
      <c r="GS107">
        <v>20468.9</v>
      </c>
      <c r="GT107">
        <v>19299.1</v>
      </c>
      <c r="GU107">
        <v>25773.1</v>
      </c>
      <c r="GV107">
        <v>24092.8</v>
      </c>
      <c r="GW107">
        <v>36502.9</v>
      </c>
      <c r="GX107">
        <v>31502</v>
      </c>
      <c r="GY107">
        <v>45109.3</v>
      </c>
      <c r="GZ107">
        <v>38192.8</v>
      </c>
      <c r="HA107">
        <v>1.74985</v>
      </c>
      <c r="HB107">
        <v>1.57495</v>
      </c>
      <c r="HC107">
        <v>-0.0913292</v>
      </c>
      <c r="HD107">
        <v>0</v>
      </c>
      <c r="HE107">
        <v>34.2173</v>
      </c>
      <c r="HF107">
        <v>999.9</v>
      </c>
      <c r="HG107">
        <v>41.3</v>
      </c>
      <c r="HH107">
        <v>38.5</v>
      </c>
      <c r="HI107">
        <v>33.403</v>
      </c>
      <c r="HJ107">
        <v>61.6167</v>
      </c>
      <c r="HK107">
        <v>24.355</v>
      </c>
      <c r="HL107">
        <v>1</v>
      </c>
      <c r="HM107">
        <v>1.46402</v>
      </c>
      <c r="HN107">
        <v>9.28105</v>
      </c>
      <c r="HO107">
        <v>20.0582</v>
      </c>
      <c r="HP107">
        <v>5.20621</v>
      </c>
      <c r="HQ107">
        <v>11.992</v>
      </c>
      <c r="HR107">
        <v>4.9606</v>
      </c>
      <c r="HS107">
        <v>3.27415</v>
      </c>
      <c r="HT107">
        <v>9999</v>
      </c>
      <c r="HU107">
        <v>9999</v>
      </c>
      <c r="HV107">
        <v>9999</v>
      </c>
      <c r="HW107">
        <v>154.9</v>
      </c>
      <c r="HX107">
        <v>1.86386</v>
      </c>
      <c r="HY107">
        <v>1.86005</v>
      </c>
      <c r="HZ107">
        <v>1.85837</v>
      </c>
      <c r="IA107">
        <v>1.85974</v>
      </c>
      <c r="IB107">
        <v>1.85974</v>
      </c>
      <c r="IC107">
        <v>1.85837</v>
      </c>
      <c r="ID107">
        <v>1.85743</v>
      </c>
      <c r="IE107">
        <v>1.85226</v>
      </c>
      <c r="IF107">
        <v>0</v>
      </c>
      <c r="IG107">
        <v>0</v>
      </c>
      <c r="IH107">
        <v>0</v>
      </c>
      <c r="II107">
        <v>0</v>
      </c>
      <c r="IJ107" t="s">
        <v>433</v>
      </c>
      <c r="IK107" t="s">
        <v>434</v>
      </c>
      <c r="IL107" t="s">
        <v>435</v>
      </c>
      <c r="IM107" t="s">
        <v>435</v>
      </c>
      <c r="IN107" t="s">
        <v>435</v>
      </c>
      <c r="IO107" t="s">
        <v>435</v>
      </c>
      <c r="IP107">
        <v>0</v>
      </c>
      <c r="IQ107">
        <v>100</v>
      </c>
      <c r="IR107">
        <v>100</v>
      </c>
      <c r="IS107">
        <v>-40.98</v>
      </c>
      <c r="IT107">
        <v>-3.973</v>
      </c>
      <c r="IU107">
        <v>-16.20539750299507</v>
      </c>
      <c r="IV107">
        <v>-0.02477319321892663</v>
      </c>
      <c r="IW107">
        <v>7.220195862635366E-06</v>
      </c>
      <c r="IX107">
        <v>-1.200035831751892E-09</v>
      </c>
      <c r="IY107">
        <v>-1.687842308663072</v>
      </c>
      <c r="IZ107">
        <v>-0.1467083373758089</v>
      </c>
      <c r="JA107">
        <v>0.003522864546959643</v>
      </c>
      <c r="JB107">
        <v>-3.696506598922489E-05</v>
      </c>
      <c r="JC107">
        <v>4</v>
      </c>
      <c r="JD107">
        <v>1987</v>
      </c>
      <c r="JE107">
        <v>1</v>
      </c>
      <c r="JF107">
        <v>38</v>
      </c>
      <c r="JG107">
        <v>36.2</v>
      </c>
      <c r="JH107">
        <v>36.2</v>
      </c>
      <c r="JI107">
        <v>3.24829</v>
      </c>
      <c r="JJ107">
        <v>2.65747</v>
      </c>
      <c r="JK107">
        <v>1.49658</v>
      </c>
      <c r="JL107">
        <v>2.39258</v>
      </c>
      <c r="JM107">
        <v>1.54907</v>
      </c>
      <c r="JN107">
        <v>2.42676</v>
      </c>
      <c r="JO107">
        <v>41.6127</v>
      </c>
      <c r="JP107">
        <v>15.5505</v>
      </c>
      <c r="JQ107">
        <v>18</v>
      </c>
      <c r="JR107">
        <v>505.904</v>
      </c>
      <c r="JS107">
        <v>402.463</v>
      </c>
      <c r="JT107">
        <v>25.0109</v>
      </c>
      <c r="JU107">
        <v>43.6222</v>
      </c>
      <c r="JV107">
        <v>29.9994</v>
      </c>
      <c r="JW107">
        <v>43.3138</v>
      </c>
      <c r="JX107">
        <v>43.1305</v>
      </c>
      <c r="JY107">
        <v>65.16</v>
      </c>
      <c r="JZ107">
        <v>0</v>
      </c>
      <c r="KA107">
        <v>46.4567</v>
      </c>
      <c r="KB107">
        <v>20.455</v>
      </c>
      <c r="KC107">
        <v>1490.29</v>
      </c>
      <c r="KD107">
        <v>27.9997</v>
      </c>
      <c r="KE107">
        <v>98.54519999999999</v>
      </c>
      <c r="KF107">
        <v>92.03619999999999</v>
      </c>
    </row>
    <row r="108" spans="1:292">
      <c r="A108">
        <v>90</v>
      </c>
      <c r="B108">
        <v>1694359045.5</v>
      </c>
      <c r="C108">
        <v>536.5</v>
      </c>
      <c r="D108" t="s">
        <v>614</v>
      </c>
      <c r="E108" t="s">
        <v>615</v>
      </c>
      <c r="F108">
        <v>5</v>
      </c>
      <c r="G108" t="s">
        <v>428</v>
      </c>
      <c r="H108">
        <v>1694359037.714286</v>
      </c>
      <c r="I108">
        <f>(J108)/1000</f>
        <v>0</v>
      </c>
      <c r="J108">
        <f>IF(DO108, AM108, AG108)</f>
        <v>0</v>
      </c>
      <c r="K108">
        <f>IF(DO108, AH108, AF108)</f>
        <v>0</v>
      </c>
      <c r="L108">
        <f>DQ108 - IF(AT108&gt;1, K108*DK108*100.0/(AV108*EE108), 0)</f>
        <v>0</v>
      </c>
      <c r="M108">
        <f>((S108-I108/2)*L108-K108)/(S108+I108/2)</f>
        <v>0</v>
      </c>
      <c r="N108">
        <f>M108*(DX108+DY108)/1000.0</f>
        <v>0</v>
      </c>
      <c r="O108">
        <f>(DQ108 - IF(AT108&gt;1, K108*DK108*100.0/(AV108*EE108), 0))*(DX108+DY108)/1000.0</f>
        <v>0</v>
      </c>
      <c r="P108">
        <f>2.0/((1/R108-1/Q108)+SIGN(R108)*SQRT((1/R108-1/Q108)*(1/R108-1/Q108) + 4*DL108/((DL108+1)*(DL108+1))*(2*1/R108*1/Q108-1/Q108*1/Q108)))</f>
        <v>0</v>
      </c>
      <c r="Q108">
        <f>IF(LEFT(DM108,1)&lt;&gt;"0",IF(LEFT(DM108,1)="1",3.0,DN108),$D$5+$E$5*(EE108*DX108/($K$5*1000))+$F$5*(EE108*DX108/($K$5*1000))*MAX(MIN(DK108,$J$5),$I$5)*MAX(MIN(DK108,$J$5),$I$5)+$G$5*MAX(MIN(DK108,$J$5),$I$5)*(EE108*DX108/($K$5*1000))+$H$5*(EE108*DX108/($K$5*1000))*(EE108*DX108/($K$5*1000)))</f>
        <v>0</v>
      </c>
      <c r="R108">
        <f>I108*(1000-(1000*0.61365*exp(17.502*V108/(240.97+V108))/(DX108+DY108)+DS108)/2)/(1000*0.61365*exp(17.502*V108/(240.97+V108))/(DX108+DY108)-DS108)</f>
        <v>0</v>
      </c>
      <c r="S108">
        <f>1/((DL108+1)/(P108/1.6)+1/(Q108/1.37)) + DL108/((DL108+1)/(P108/1.6) + DL108/(Q108/1.37))</f>
        <v>0</v>
      </c>
      <c r="T108">
        <f>(DG108*DJ108)</f>
        <v>0</v>
      </c>
      <c r="U108">
        <f>(DZ108+(T108+2*0.95*5.67E-8*(((DZ108+$B$9)+273)^4-(DZ108+273)^4)-44100*I108)/(1.84*29.3*Q108+8*0.95*5.67E-8*(DZ108+273)^3))</f>
        <v>0</v>
      </c>
      <c r="V108">
        <f>($C$9*EA108+$D$9*EB108+$E$9*U108)</f>
        <v>0</v>
      </c>
      <c r="W108">
        <f>0.61365*exp(17.502*V108/(240.97+V108))</f>
        <v>0</v>
      </c>
      <c r="X108">
        <f>(Y108/Z108*100)</f>
        <v>0</v>
      </c>
      <c r="Y108">
        <f>DS108*(DX108+DY108)/1000</f>
        <v>0</v>
      </c>
      <c r="Z108">
        <f>0.61365*exp(17.502*DZ108/(240.97+DZ108))</f>
        <v>0</v>
      </c>
      <c r="AA108">
        <f>(W108-DS108*(DX108+DY108)/1000)</f>
        <v>0</v>
      </c>
      <c r="AB108">
        <f>(-I108*44100)</f>
        <v>0</v>
      </c>
      <c r="AC108">
        <f>2*29.3*Q108*0.92*(DZ108-V108)</f>
        <v>0</v>
      </c>
      <c r="AD108">
        <f>2*0.95*5.67E-8*(((DZ108+$B$9)+273)^4-(V108+273)^4)</f>
        <v>0</v>
      </c>
      <c r="AE108">
        <f>T108+AD108+AB108+AC108</f>
        <v>0</v>
      </c>
      <c r="AF108">
        <f>DW108*AT108*(DR108-DQ108*(1000-AT108*DT108)/(1000-AT108*DS108))/(100*DK108)</f>
        <v>0</v>
      </c>
      <c r="AG108">
        <f>1000*DW108*AT108*(DS108-DT108)/(100*DK108*(1000-AT108*DS108))</f>
        <v>0</v>
      </c>
      <c r="AH108">
        <f>(AI108 - AJ108 - DX108*1E3/(8.314*(DZ108+273.15)) * AL108/DW108 * AK108) * DW108/(100*DK108) * (1000 - DT108)/1000</f>
        <v>0</v>
      </c>
      <c r="AI108">
        <v>1517.282611768951</v>
      </c>
      <c r="AJ108">
        <v>1498.007090909091</v>
      </c>
      <c r="AK108">
        <v>3.400941572782906</v>
      </c>
      <c r="AL108">
        <v>65.94015128555453</v>
      </c>
      <c r="AM108">
        <f>(AO108 - AN108 + DX108*1E3/(8.314*(DZ108+273.15)) * AQ108/DW108 * AP108) * DW108/(100*DK108) * 1000/(1000 - AO108)</f>
        <v>0</v>
      </c>
      <c r="AN108">
        <v>27.2102854118225</v>
      </c>
      <c r="AO108">
        <v>27.62918181818182</v>
      </c>
      <c r="AP108">
        <v>-0.0002920616495341753</v>
      </c>
      <c r="AQ108">
        <v>102.8695289206826</v>
      </c>
      <c r="AR108">
        <v>0</v>
      </c>
      <c r="AS108">
        <v>0</v>
      </c>
      <c r="AT108">
        <f>IF(AR108*$H$15&gt;=AV108,1.0,(AV108/(AV108-AR108*$H$15)))</f>
        <v>0</v>
      </c>
      <c r="AU108">
        <f>(AT108-1)*100</f>
        <v>0</v>
      </c>
      <c r="AV108">
        <f>MAX(0,($B$15+$C$15*EE108)/(1+$D$15*EE108)*DX108/(DZ108+273)*$E$15)</f>
        <v>0</v>
      </c>
      <c r="AW108" t="s">
        <v>429</v>
      </c>
      <c r="AX108" t="s">
        <v>429</v>
      </c>
      <c r="AY108">
        <v>0</v>
      </c>
      <c r="AZ108">
        <v>0</v>
      </c>
      <c r="BA108">
        <f>1-AY108/AZ108</f>
        <v>0</v>
      </c>
      <c r="BB108">
        <v>0</v>
      </c>
      <c r="BC108" t="s">
        <v>429</v>
      </c>
      <c r="BD108" t="s">
        <v>429</v>
      </c>
      <c r="BE108">
        <v>0</v>
      </c>
      <c r="BF108">
        <v>0</v>
      </c>
      <c r="BG108">
        <f>1-BE108/BF108</f>
        <v>0</v>
      </c>
      <c r="BH108">
        <v>0.5</v>
      </c>
      <c r="BI108">
        <f>DH108</f>
        <v>0</v>
      </c>
      <c r="BJ108">
        <f>K108</f>
        <v>0</v>
      </c>
      <c r="BK108">
        <f>BG108*BH108*BI108</f>
        <v>0</v>
      </c>
      <c r="BL108">
        <f>(BJ108-BB108)/BI108</f>
        <v>0</v>
      </c>
      <c r="BM108">
        <f>(AZ108-BF108)/BF108</f>
        <v>0</v>
      </c>
      <c r="BN108">
        <f>AY108/(BA108+AY108/BF108)</f>
        <v>0</v>
      </c>
      <c r="BO108" t="s">
        <v>429</v>
      </c>
      <c r="BP108">
        <v>0</v>
      </c>
      <c r="BQ108">
        <f>IF(BP108&lt;&gt;0, BP108, BN108)</f>
        <v>0</v>
      </c>
      <c r="BR108">
        <f>1-BQ108/BF108</f>
        <v>0</v>
      </c>
      <c r="BS108">
        <f>(BF108-BE108)/(BF108-BQ108)</f>
        <v>0</v>
      </c>
      <c r="BT108">
        <f>(AZ108-BF108)/(AZ108-BQ108)</f>
        <v>0</v>
      </c>
      <c r="BU108">
        <f>(BF108-BE108)/(BF108-AY108)</f>
        <v>0</v>
      </c>
      <c r="BV108">
        <f>(AZ108-BF108)/(AZ108-AY108)</f>
        <v>0</v>
      </c>
      <c r="BW108">
        <f>(BS108*BQ108/BE108)</f>
        <v>0</v>
      </c>
      <c r="BX108">
        <f>(1-BW108)</f>
        <v>0</v>
      </c>
      <c r="DG108">
        <f>$B$13*EF108+$C$13*EG108+$F$13*ER108*(1-EU108)</f>
        <v>0</v>
      </c>
      <c r="DH108">
        <f>DG108*DI108</f>
        <v>0</v>
      </c>
      <c r="DI108">
        <f>($B$13*$D$11+$C$13*$D$11+$F$13*((FE108+EW108)/MAX(FE108+EW108+FF108, 0.1)*$I$11+FF108/MAX(FE108+EW108+FF108, 0.1)*$J$11))/($B$13+$C$13+$F$13)</f>
        <v>0</v>
      </c>
      <c r="DJ108">
        <f>($B$13*$K$11+$C$13*$K$11+$F$13*((FE108+EW108)/MAX(FE108+EW108+FF108, 0.1)*$P$11+FF108/MAX(FE108+EW108+FF108, 0.1)*$Q$11))/($B$13+$C$13+$F$13)</f>
        <v>0</v>
      </c>
      <c r="DK108">
        <v>1.1</v>
      </c>
      <c r="DL108">
        <v>0.5</v>
      </c>
      <c r="DM108" t="s">
        <v>430</v>
      </c>
      <c r="DN108">
        <v>2</v>
      </c>
      <c r="DO108" t="b">
        <v>1</v>
      </c>
      <c r="DP108">
        <v>1694359037.714286</v>
      </c>
      <c r="DQ108">
        <v>1432.733214285714</v>
      </c>
      <c r="DR108">
        <v>1459.626785714286</v>
      </c>
      <c r="DS108">
        <v>27.65186428571429</v>
      </c>
      <c r="DT108">
        <v>27.22815</v>
      </c>
      <c r="DU108">
        <v>1473.606071428572</v>
      </c>
      <c r="DV108">
        <v>31.62518571428571</v>
      </c>
      <c r="DW108">
        <v>500.0003214285715</v>
      </c>
      <c r="DX108">
        <v>84.56406428571428</v>
      </c>
      <c r="DY108">
        <v>0.1000238821428572</v>
      </c>
      <c r="DZ108">
        <v>31.42861071428571</v>
      </c>
      <c r="EA108">
        <v>32.74369285714285</v>
      </c>
      <c r="EB108">
        <v>999.9000000000002</v>
      </c>
      <c r="EC108">
        <v>0</v>
      </c>
      <c r="ED108">
        <v>0</v>
      </c>
      <c r="EE108">
        <v>10000.50428571429</v>
      </c>
      <c r="EF108">
        <v>0</v>
      </c>
      <c r="EG108">
        <v>946.7169999999999</v>
      </c>
      <c r="EH108">
        <v>-26.89336785714286</v>
      </c>
      <c r="EI108">
        <v>1473.477857142857</v>
      </c>
      <c r="EJ108">
        <v>1500.4825</v>
      </c>
      <c r="EK108">
        <v>0.42372</v>
      </c>
      <c r="EL108">
        <v>1459.626785714286</v>
      </c>
      <c r="EM108">
        <v>27.22815</v>
      </c>
      <c r="EN108">
        <v>2.338355</v>
      </c>
      <c r="EO108">
        <v>2.302523214285714</v>
      </c>
      <c r="EP108">
        <v>19.94307142857143</v>
      </c>
      <c r="EQ108">
        <v>19.69406071428572</v>
      </c>
      <c r="ER108">
        <v>2000.025</v>
      </c>
      <c r="ES108">
        <v>0.9800067142857144</v>
      </c>
      <c r="ET108">
        <v>0.01999319642857143</v>
      </c>
      <c r="EU108">
        <v>0</v>
      </c>
      <c r="EV108">
        <v>36.87684642857143</v>
      </c>
      <c r="EW108">
        <v>5.00078</v>
      </c>
      <c r="EX108">
        <v>2642.251785714285</v>
      </c>
      <c r="EY108">
        <v>16379.88928571428</v>
      </c>
      <c r="EZ108">
        <v>50.62239285714285</v>
      </c>
      <c r="FA108">
        <v>51.4955</v>
      </c>
      <c r="FB108">
        <v>51.11571428571428</v>
      </c>
      <c r="FC108">
        <v>50.76749999999998</v>
      </c>
      <c r="FD108">
        <v>50.90157142857142</v>
      </c>
      <c r="FE108">
        <v>1955.135</v>
      </c>
      <c r="FF108">
        <v>39.89000000000001</v>
      </c>
      <c r="FG108">
        <v>0</v>
      </c>
      <c r="FH108">
        <v>1694359045.4</v>
      </c>
      <c r="FI108">
        <v>0</v>
      </c>
      <c r="FJ108">
        <v>36.859628</v>
      </c>
      <c r="FK108">
        <v>-0.1956153867702831</v>
      </c>
      <c r="FL108">
        <v>1067.661536184647</v>
      </c>
      <c r="FM108">
        <v>2647.7132</v>
      </c>
      <c r="FN108">
        <v>15</v>
      </c>
      <c r="FO108">
        <v>1694356869.6</v>
      </c>
      <c r="FP108" t="s">
        <v>431</v>
      </c>
      <c r="FQ108">
        <v>1694356869.6</v>
      </c>
      <c r="FR108">
        <v>1694356865.6</v>
      </c>
      <c r="FS108">
        <v>1</v>
      </c>
      <c r="FT108">
        <v>-0.3</v>
      </c>
      <c r="FU108">
        <v>-0.068</v>
      </c>
      <c r="FV108">
        <v>-25.922</v>
      </c>
      <c r="FW108">
        <v>-3.813</v>
      </c>
      <c r="FX108">
        <v>420</v>
      </c>
      <c r="FY108">
        <v>23</v>
      </c>
      <c r="FZ108">
        <v>0.43</v>
      </c>
      <c r="GA108">
        <v>0.2</v>
      </c>
      <c r="GB108">
        <v>-26.98448</v>
      </c>
      <c r="GC108">
        <v>1.063425140712957</v>
      </c>
      <c r="GD108">
        <v>0.2320830413882064</v>
      </c>
      <c r="GE108">
        <v>0</v>
      </c>
      <c r="GF108">
        <v>0.4205104000000001</v>
      </c>
      <c r="GG108">
        <v>0.06109886679174419</v>
      </c>
      <c r="GH108">
        <v>0.006515014204896255</v>
      </c>
      <c r="GI108">
        <v>1</v>
      </c>
      <c r="GJ108">
        <v>1</v>
      </c>
      <c r="GK108">
        <v>2</v>
      </c>
      <c r="GL108" t="s">
        <v>432</v>
      </c>
      <c r="GM108">
        <v>3.1065</v>
      </c>
      <c r="GN108">
        <v>2.75806</v>
      </c>
      <c r="GO108">
        <v>0.188497</v>
      </c>
      <c r="GP108">
        <v>0.187482</v>
      </c>
      <c r="GQ108">
        <v>0.119538</v>
      </c>
      <c r="GR108">
        <v>0.108204</v>
      </c>
      <c r="GS108">
        <v>20437.4</v>
      </c>
      <c r="GT108">
        <v>19269.2</v>
      </c>
      <c r="GU108">
        <v>25773.6</v>
      </c>
      <c r="GV108">
        <v>24093.3</v>
      </c>
      <c r="GW108">
        <v>36505.4</v>
      </c>
      <c r="GX108">
        <v>31504.6</v>
      </c>
      <c r="GY108">
        <v>45110.1</v>
      </c>
      <c r="GZ108">
        <v>38193.3</v>
      </c>
      <c r="HA108">
        <v>1.7505</v>
      </c>
      <c r="HB108">
        <v>1.57512</v>
      </c>
      <c r="HC108">
        <v>-0.0915378</v>
      </c>
      <c r="HD108">
        <v>0</v>
      </c>
      <c r="HE108">
        <v>34.1949</v>
      </c>
      <c r="HF108">
        <v>999.9</v>
      </c>
      <c r="HG108">
        <v>41.3</v>
      </c>
      <c r="HH108">
        <v>38.6</v>
      </c>
      <c r="HI108">
        <v>33.5847</v>
      </c>
      <c r="HJ108">
        <v>61.3267</v>
      </c>
      <c r="HK108">
        <v>24.3429</v>
      </c>
      <c r="HL108">
        <v>1</v>
      </c>
      <c r="HM108">
        <v>1.46331</v>
      </c>
      <c r="HN108">
        <v>9.28105</v>
      </c>
      <c r="HO108">
        <v>20.0584</v>
      </c>
      <c r="HP108">
        <v>5.20726</v>
      </c>
      <c r="HQ108">
        <v>11.992</v>
      </c>
      <c r="HR108">
        <v>4.9606</v>
      </c>
      <c r="HS108">
        <v>3.2744</v>
      </c>
      <c r="HT108">
        <v>9999</v>
      </c>
      <c r="HU108">
        <v>9999</v>
      </c>
      <c r="HV108">
        <v>9999</v>
      </c>
      <c r="HW108">
        <v>154.9</v>
      </c>
      <c r="HX108">
        <v>1.86386</v>
      </c>
      <c r="HY108">
        <v>1.86005</v>
      </c>
      <c r="HZ108">
        <v>1.85837</v>
      </c>
      <c r="IA108">
        <v>1.85974</v>
      </c>
      <c r="IB108">
        <v>1.85974</v>
      </c>
      <c r="IC108">
        <v>1.85834</v>
      </c>
      <c r="ID108">
        <v>1.85742</v>
      </c>
      <c r="IE108">
        <v>1.85226</v>
      </c>
      <c r="IF108">
        <v>0</v>
      </c>
      <c r="IG108">
        <v>0</v>
      </c>
      <c r="IH108">
        <v>0</v>
      </c>
      <c r="II108">
        <v>0</v>
      </c>
      <c r="IJ108" t="s">
        <v>433</v>
      </c>
      <c r="IK108" t="s">
        <v>434</v>
      </c>
      <c r="IL108" t="s">
        <v>435</v>
      </c>
      <c r="IM108" t="s">
        <v>435</v>
      </c>
      <c r="IN108" t="s">
        <v>435</v>
      </c>
      <c r="IO108" t="s">
        <v>435</v>
      </c>
      <c r="IP108">
        <v>0</v>
      </c>
      <c r="IQ108">
        <v>100</v>
      </c>
      <c r="IR108">
        <v>100</v>
      </c>
      <c r="IS108">
        <v>-41.16</v>
      </c>
      <c r="IT108">
        <v>-3.9724</v>
      </c>
      <c r="IU108">
        <v>-16.20539750299507</v>
      </c>
      <c r="IV108">
        <v>-0.02477319321892663</v>
      </c>
      <c r="IW108">
        <v>7.220195862635366E-06</v>
      </c>
      <c r="IX108">
        <v>-1.200035831751892E-09</v>
      </c>
      <c r="IY108">
        <v>-1.687842308663072</v>
      </c>
      <c r="IZ108">
        <v>-0.1467083373758089</v>
      </c>
      <c r="JA108">
        <v>0.003522864546959643</v>
      </c>
      <c r="JB108">
        <v>-3.696506598922489E-05</v>
      </c>
      <c r="JC108">
        <v>4</v>
      </c>
      <c r="JD108">
        <v>1987</v>
      </c>
      <c r="JE108">
        <v>1</v>
      </c>
      <c r="JF108">
        <v>38</v>
      </c>
      <c r="JG108">
        <v>36.3</v>
      </c>
      <c r="JH108">
        <v>36.3</v>
      </c>
      <c r="JI108">
        <v>3.27393</v>
      </c>
      <c r="JJ108">
        <v>2.65747</v>
      </c>
      <c r="JK108">
        <v>1.49658</v>
      </c>
      <c r="JL108">
        <v>2.39258</v>
      </c>
      <c r="JM108">
        <v>1.54907</v>
      </c>
      <c r="JN108">
        <v>2.45483</v>
      </c>
      <c r="JO108">
        <v>41.6127</v>
      </c>
      <c r="JP108">
        <v>15.5505</v>
      </c>
      <c r="JQ108">
        <v>18</v>
      </c>
      <c r="JR108">
        <v>506.318</v>
      </c>
      <c r="JS108">
        <v>402.564</v>
      </c>
      <c r="JT108">
        <v>24.9942</v>
      </c>
      <c r="JU108">
        <v>43.6164</v>
      </c>
      <c r="JV108">
        <v>29.9994</v>
      </c>
      <c r="JW108">
        <v>43.3114</v>
      </c>
      <c r="JX108">
        <v>43.1292</v>
      </c>
      <c r="JY108">
        <v>65.6876</v>
      </c>
      <c r="JZ108">
        <v>0</v>
      </c>
      <c r="KA108">
        <v>46.4567</v>
      </c>
      <c r="KB108">
        <v>20.455</v>
      </c>
      <c r="KC108">
        <v>1503.65</v>
      </c>
      <c r="KD108">
        <v>27.9362</v>
      </c>
      <c r="KE108">
        <v>98.5471</v>
      </c>
      <c r="KF108">
        <v>92.0378</v>
      </c>
    </row>
    <row r="109" spans="1:292">
      <c r="A109">
        <v>91</v>
      </c>
      <c r="B109">
        <v>1694359050.5</v>
      </c>
      <c r="C109">
        <v>541.5</v>
      </c>
      <c r="D109" t="s">
        <v>616</v>
      </c>
      <c r="E109" t="s">
        <v>617</v>
      </c>
      <c r="F109">
        <v>5</v>
      </c>
      <c r="G109" t="s">
        <v>428</v>
      </c>
      <c r="H109">
        <v>1694359043</v>
      </c>
      <c r="I109">
        <f>(J109)/1000</f>
        <v>0</v>
      </c>
      <c r="J109">
        <f>IF(DO109, AM109, AG109)</f>
        <v>0</v>
      </c>
      <c r="K109">
        <f>IF(DO109, AH109, AF109)</f>
        <v>0</v>
      </c>
      <c r="L109">
        <f>DQ109 - IF(AT109&gt;1, K109*DK109*100.0/(AV109*EE109), 0)</f>
        <v>0</v>
      </c>
      <c r="M109">
        <f>((S109-I109/2)*L109-K109)/(S109+I109/2)</f>
        <v>0</v>
      </c>
      <c r="N109">
        <f>M109*(DX109+DY109)/1000.0</f>
        <v>0</v>
      </c>
      <c r="O109">
        <f>(DQ109 - IF(AT109&gt;1, K109*DK109*100.0/(AV109*EE109), 0))*(DX109+DY109)/1000.0</f>
        <v>0</v>
      </c>
      <c r="P109">
        <f>2.0/((1/R109-1/Q109)+SIGN(R109)*SQRT((1/R109-1/Q109)*(1/R109-1/Q109) + 4*DL109/((DL109+1)*(DL109+1))*(2*1/R109*1/Q109-1/Q109*1/Q109)))</f>
        <v>0</v>
      </c>
      <c r="Q109">
        <f>IF(LEFT(DM109,1)&lt;&gt;"0",IF(LEFT(DM109,1)="1",3.0,DN109),$D$5+$E$5*(EE109*DX109/($K$5*1000))+$F$5*(EE109*DX109/($K$5*1000))*MAX(MIN(DK109,$J$5),$I$5)*MAX(MIN(DK109,$J$5),$I$5)+$G$5*MAX(MIN(DK109,$J$5),$I$5)*(EE109*DX109/($K$5*1000))+$H$5*(EE109*DX109/($K$5*1000))*(EE109*DX109/($K$5*1000)))</f>
        <v>0</v>
      </c>
      <c r="R109">
        <f>I109*(1000-(1000*0.61365*exp(17.502*V109/(240.97+V109))/(DX109+DY109)+DS109)/2)/(1000*0.61365*exp(17.502*V109/(240.97+V109))/(DX109+DY109)-DS109)</f>
        <v>0</v>
      </c>
      <c r="S109">
        <f>1/((DL109+1)/(P109/1.6)+1/(Q109/1.37)) + DL109/((DL109+1)/(P109/1.6) + DL109/(Q109/1.37))</f>
        <v>0</v>
      </c>
      <c r="T109">
        <f>(DG109*DJ109)</f>
        <v>0</v>
      </c>
      <c r="U109">
        <f>(DZ109+(T109+2*0.95*5.67E-8*(((DZ109+$B$9)+273)^4-(DZ109+273)^4)-44100*I109)/(1.84*29.3*Q109+8*0.95*5.67E-8*(DZ109+273)^3))</f>
        <v>0</v>
      </c>
      <c r="V109">
        <f>($C$9*EA109+$D$9*EB109+$E$9*U109)</f>
        <v>0</v>
      </c>
      <c r="W109">
        <f>0.61365*exp(17.502*V109/(240.97+V109))</f>
        <v>0</v>
      </c>
      <c r="X109">
        <f>(Y109/Z109*100)</f>
        <v>0</v>
      </c>
      <c r="Y109">
        <f>DS109*(DX109+DY109)/1000</f>
        <v>0</v>
      </c>
      <c r="Z109">
        <f>0.61365*exp(17.502*DZ109/(240.97+DZ109))</f>
        <v>0</v>
      </c>
      <c r="AA109">
        <f>(W109-DS109*(DX109+DY109)/1000)</f>
        <v>0</v>
      </c>
      <c r="AB109">
        <f>(-I109*44100)</f>
        <v>0</v>
      </c>
      <c r="AC109">
        <f>2*29.3*Q109*0.92*(DZ109-V109)</f>
        <v>0</v>
      </c>
      <c r="AD109">
        <f>2*0.95*5.67E-8*(((DZ109+$B$9)+273)^4-(V109+273)^4)</f>
        <v>0</v>
      </c>
      <c r="AE109">
        <f>T109+AD109+AB109+AC109</f>
        <v>0</v>
      </c>
      <c r="AF109">
        <f>DW109*AT109*(DR109-DQ109*(1000-AT109*DT109)/(1000-AT109*DS109))/(100*DK109)</f>
        <v>0</v>
      </c>
      <c r="AG109">
        <f>1000*DW109*AT109*(DS109-DT109)/(100*DK109*(1000-AT109*DS109))</f>
        <v>0</v>
      </c>
      <c r="AH109">
        <f>(AI109 - AJ109 - DX109*1E3/(8.314*(DZ109+273.15)) * AL109/DW109 * AK109) * DW109/(100*DK109) * (1000 - DT109)/1000</f>
        <v>0</v>
      </c>
      <c r="AI109">
        <v>1534.34804533676</v>
      </c>
      <c r="AJ109">
        <v>1514.94406060606</v>
      </c>
      <c r="AK109">
        <v>3.380719772353766</v>
      </c>
      <c r="AL109">
        <v>65.94015128555453</v>
      </c>
      <c r="AM109">
        <f>(AO109 - AN109 + DX109*1E3/(8.314*(DZ109+273.15)) * AQ109/DW109 * AP109) * DW109/(100*DK109) * 1000/(1000 - AO109)</f>
        <v>0</v>
      </c>
      <c r="AN109">
        <v>27.19031813675718</v>
      </c>
      <c r="AO109">
        <v>27.61272727272727</v>
      </c>
      <c r="AP109">
        <v>-0.0002071805688696583</v>
      </c>
      <c r="AQ109">
        <v>102.8695289206826</v>
      </c>
      <c r="AR109">
        <v>0</v>
      </c>
      <c r="AS109">
        <v>0</v>
      </c>
      <c r="AT109">
        <f>IF(AR109*$H$15&gt;=AV109,1.0,(AV109/(AV109-AR109*$H$15)))</f>
        <v>0</v>
      </c>
      <c r="AU109">
        <f>(AT109-1)*100</f>
        <v>0</v>
      </c>
      <c r="AV109">
        <f>MAX(0,($B$15+$C$15*EE109)/(1+$D$15*EE109)*DX109/(DZ109+273)*$E$15)</f>
        <v>0</v>
      </c>
      <c r="AW109" t="s">
        <v>429</v>
      </c>
      <c r="AX109" t="s">
        <v>429</v>
      </c>
      <c r="AY109">
        <v>0</v>
      </c>
      <c r="AZ109">
        <v>0</v>
      </c>
      <c r="BA109">
        <f>1-AY109/AZ109</f>
        <v>0</v>
      </c>
      <c r="BB109">
        <v>0</v>
      </c>
      <c r="BC109" t="s">
        <v>429</v>
      </c>
      <c r="BD109" t="s">
        <v>429</v>
      </c>
      <c r="BE109">
        <v>0</v>
      </c>
      <c r="BF109">
        <v>0</v>
      </c>
      <c r="BG109">
        <f>1-BE109/BF109</f>
        <v>0</v>
      </c>
      <c r="BH109">
        <v>0.5</v>
      </c>
      <c r="BI109">
        <f>DH109</f>
        <v>0</v>
      </c>
      <c r="BJ109">
        <f>K109</f>
        <v>0</v>
      </c>
      <c r="BK109">
        <f>BG109*BH109*BI109</f>
        <v>0</v>
      </c>
      <c r="BL109">
        <f>(BJ109-BB109)/BI109</f>
        <v>0</v>
      </c>
      <c r="BM109">
        <f>(AZ109-BF109)/BF109</f>
        <v>0</v>
      </c>
      <c r="BN109">
        <f>AY109/(BA109+AY109/BF109)</f>
        <v>0</v>
      </c>
      <c r="BO109" t="s">
        <v>429</v>
      </c>
      <c r="BP109">
        <v>0</v>
      </c>
      <c r="BQ109">
        <f>IF(BP109&lt;&gt;0, BP109, BN109)</f>
        <v>0</v>
      </c>
      <c r="BR109">
        <f>1-BQ109/BF109</f>
        <v>0</v>
      </c>
      <c r="BS109">
        <f>(BF109-BE109)/(BF109-BQ109)</f>
        <v>0</v>
      </c>
      <c r="BT109">
        <f>(AZ109-BF109)/(AZ109-BQ109)</f>
        <v>0</v>
      </c>
      <c r="BU109">
        <f>(BF109-BE109)/(BF109-AY109)</f>
        <v>0</v>
      </c>
      <c r="BV109">
        <f>(AZ109-BF109)/(AZ109-AY109)</f>
        <v>0</v>
      </c>
      <c r="BW109">
        <f>(BS109*BQ109/BE109)</f>
        <v>0</v>
      </c>
      <c r="BX109">
        <f>(1-BW109)</f>
        <v>0</v>
      </c>
      <c r="DG109">
        <f>$B$13*EF109+$C$13*EG109+$F$13*ER109*(1-EU109)</f>
        <v>0</v>
      </c>
      <c r="DH109">
        <f>DG109*DI109</f>
        <v>0</v>
      </c>
      <c r="DI109">
        <f>($B$13*$D$11+$C$13*$D$11+$F$13*((FE109+EW109)/MAX(FE109+EW109+FF109, 0.1)*$I$11+FF109/MAX(FE109+EW109+FF109, 0.1)*$J$11))/($B$13+$C$13+$F$13)</f>
        <v>0</v>
      </c>
      <c r="DJ109">
        <f>($B$13*$K$11+$C$13*$K$11+$F$13*((FE109+EW109)/MAX(FE109+EW109+FF109, 0.1)*$P$11+FF109/MAX(FE109+EW109+FF109, 0.1)*$Q$11))/($B$13+$C$13+$F$13)</f>
        <v>0</v>
      </c>
      <c r="DK109">
        <v>1.1</v>
      </c>
      <c r="DL109">
        <v>0.5</v>
      </c>
      <c r="DM109" t="s">
        <v>430</v>
      </c>
      <c r="DN109">
        <v>2</v>
      </c>
      <c r="DO109" t="b">
        <v>1</v>
      </c>
      <c r="DP109">
        <v>1694359043</v>
      </c>
      <c r="DQ109">
        <v>1450.058518518518</v>
      </c>
      <c r="DR109">
        <v>1477.007407407407</v>
      </c>
      <c r="DS109">
        <v>27.63556296296296</v>
      </c>
      <c r="DT109">
        <v>27.20827777777778</v>
      </c>
      <c r="DU109">
        <v>1491.128888888889</v>
      </c>
      <c r="DV109">
        <v>31.6083</v>
      </c>
      <c r="DW109">
        <v>499.9603703703702</v>
      </c>
      <c r="DX109">
        <v>84.56424074074074</v>
      </c>
      <c r="DY109">
        <v>0.09988972222222221</v>
      </c>
      <c r="DZ109">
        <v>31.4060037037037</v>
      </c>
      <c r="EA109">
        <v>32.72230740740741</v>
      </c>
      <c r="EB109">
        <v>999.9000000000001</v>
      </c>
      <c r="EC109">
        <v>0</v>
      </c>
      <c r="ED109">
        <v>0</v>
      </c>
      <c r="EE109">
        <v>10004.22925925926</v>
      </c>
      <c r="EF109">
        <v>0</v>
      </c>
      <c r="EG109">
        <v>988.0299629629628</v>
      </c>
      <c r="EH109">
        <v>-26.94909629629629</v>
      </c>
      <c r="EI109">
        <v>1491.26962962963</v>
      </c>
      <c r="EJ109">
        <v>1518.318518518518</v>
      </c>
      <c r="EK109">
        <v>0.4272860000000001</v>
      </c>
      <c r="EL109">
        <v>1477.007407407407</v>
      </c>
      <c r="EM109">
        <v>27.20827777777778</v>
      </c>
      <c r="EN109">
        <v>2.336981851851852</v>
      </c>
      <c r="EO109">
        <v>2.300847407407407</v>
      </c>
      <c r="EP109">
        <v>19.93358888888889</v>
      </c>
      <c r="EQ109">
        <v>19.68232962962963</v>
      </c>
      <c r="ER109">
        <v>2000.045555555556</v>
      </c>
      <c r="ES109">
        <v>0.9800066666666666</v>
      </c>
      <c r="ET109">
        <v>0.01999324814814815</v>
      </c>
      <c r="EU109">
        <v>0</v>
      </c>
      <c r="EV109">
        <v>36.9144</v>
      </c>
      <c r="EW109">
        <v>5.00078</v>
      </c>
      <c r="EX109">
        <v>2699.805185185186</v>
      </c>
      <c r="EY109">
        <v>16380.05185185185</v>
      </c>
      <c r="EZ109">
        <v>50.60618518518518</v>
      </c>
      <c r="FA109">
        <v>51.47899999999999</v>
      </c>
      <c r="FB109">
        <v>51.11307407407406</v>
      </c>
      <c r="FC109">
        <v>50.74959259259258</v>
      </c>
      <c r="FD109">
        <v>50.88159259259259</v>
      </c>
      <c r="FE109">
        <v>1955.155555555556</v>
      </c>
      <c r="FF109">
        <v>39.89000000000001</v>
      </c>
      <c r="FG109">
        <v>0</v>
      </c>
      <c r="FH109">
        <v>1694359050.2</v>
      </c>
      <c r="FI109">
        <v>0</v>
      </c>
      <c r="FJ109">
        <v>36.907684</v>
      </c>
      <c r="FK109">
        <v>1.237300003767037</v>
      </c>
      <c r="FL109">
        <v>476.1523076531213</v>
      </c>
      <c r="FM109">
        <v>2700.2048</v>
      </c>
      <c r="FN109">
        <v>15</v>
      </c>
      <c r="FO109">
        <v>1694356869.6</v>
      </c>
      <c r="FP109" t="s">
        <v>431</v>
      </c>
      <c r="FQ109">
        <v>1694356869.6</v>
      </c>
      <c r="FR109">
        <v>1694356865.6</v>
      </c>
      <c r="FS109">
        <v>1</v>
      </c>
      <c r="FT109">
        <v>-0.3</v>
      </c>
      <c r="FU109">
        <v>-0.068</v>
      </c>
      <c r="FV109">
        <v>-25.922</v>
      </c>
      <c r="FW109">
        <v>-3.813</v>
      </c>
      <c r="FX109">
        <v>420</v>
      </c>
      <c r="FY109">
        <v>23</v>
      </c>
      <c r="FZ109">
        <v>0.43</v>
      </c>
      <c r="GA109">
        <v>0.2</v>
      </c>
      <c r="GB109">
        <v>-26.939225</v>
      </c>
      <c r="GC109">
        <v>-1.063927204502753</v>
      </c>
      <c r="GD109">
        <v>0.1584568659762018</v>
      </c>
      <c r="GE109">
        <v>0</v>
      </c>
      <c r="GF109">
        <v>0.425516925</v>
      </c>
      <c r="GG109">
        <v>0.03828928705440794</v>
      </c>
      <c r="GH109">
        <v>0.003893652773344715</v>
      </c>
      <c r="GI109">
        <v>1</v>
      </c>
      <c r="GJ109">
        <v>1</v>
      </c>
      <c r="GK109">
        <v>2</v>
      </c>
      <c r="GL109" t="s">
        <v>432</v>
      </c>
      <c r="GM109">
        <v>3.10641</v>
      </c>
      <c r="GN109">
        <v>2.75824</v>
      </c>
      <c r="GO109">
        <v>0.189751</v>
      </c>
      <c r="GP109">
        <v>0.188745</v>
      </c>
      <c r="GQ109">
        <v>0.11949</v>
      </c>
      <c r="GR109">
        <v>0.108153</v>
      </c>
      <c r="GS109">
        <v>20405.8</v>
      </c>
      <c r="GT109">
        <v>19239.5</v>
      </c>
      <c r="GU109">
        <v>25773.8</v>
      </c>
      <c r="GV109">
        <v>24093.8</v>
      </c>
      <c r="GW109">
        <v>36508</v>
      </c>
      <c r="GX109">
        <v>31506.9</v>
      </c>
      <c r="GY109">
        <v>45110.8</v>
      </c>
      <c r="GZ109">
        <v>38193.8</v>
      </c>
      <c r="HA109">
        <v>1.75007</v>
      </c>
      <c r="HB109">
        <v>1.57535</v>
      </c>
      <c r="HC109">
        <v>-0.0923723</v>
      </c>
      <c r="HD109">
        <v>0</v>
      </c>
      <c r="HE109">
        <v>34.1733</v>
      </c>
      <c r="HF109">
        <v>999.9</v>
      </c>
      <c r="HG109">
        <v>41.3</v>
      </c>
      <c r="HH109">
        <v>38.5</v>
      </c>
      <c r="HI109">
        <v>33.4059</v>
      </c>
      <c r="HJ109">
        <v>61.3967</v>
      </c>
      <c r="HK109">
        <v>24.371</v>
      </c>
      <c r="HL109">
        <v>1</v>
      </c>
      <c r="HM109">
        <v>1.46267</v>
      </c>
      <c r="HN109">
        <v>9.28105</v>
      </c>
      <c r="HO109">
        <v>20.0581</v>
      </c>
      <c r="HP109">
        <v>5.20291</v>
      </c>
      <c r="HQ109">
        <v>11.992</v>
      </c>
      <c r="HR109">
        <v>4.9597</v>
      </c>
      <c r="HS109">
        <v>3.27387</v>
      </c>
      <c r="HT109">
        <v>9999</v>
      </c>
      <c r="HU109">
        <v>9999</v>
      </c>
      <c r="HV109">
        <v>9999</v>
      </c>
      <c r="HW109">
        <v>154.9</v>
      </c>
      <c r="HX109">
        <v>1.86386</v>
      </c>
      <c r="HY109">
        <v>1.86005</v>
      </c>
      <c r="HZ109">
        <v>1.85837</v>
      </c>
      <c r="IA109">
        <v>1.85974</v>
      </c>
      <c r="IB109">
        <v>1.85974</v>
      </c>
      <c r="IC109">
        <v>1.85835</v>
      </c>
      <c r="ID109">
        <v>1.85743</v>
      </c>
      <c r="IE109">
        <v>1.85226</v>
      </c>
      <c r="IF109">
        <v>0</v>
      </c>
      <c r="IG109">
        <v>0</v>
      </c>
      <c r="IH109">
        <v>0</v>
      </c>
      <c r="II109">
        <v>0</v>
      </c>
      <c r="IJ109" t="s">
        <v>433</v>
      </c>
      <c r="IK109" t="s">
        <v>434</v>
      </c>
      <c r="IL109" t="s">
        <v>435</v>
      </c>
      <c r="IM109" t="s">
        <v>435</v>
      </c>
      <c r="IN109" t="s">
        <v>435</v>
      </c>
      <c r="IO109" t="s">
        <v>435</v>
      </c>
      <c r="IP109">
        <v>0</v>
      </c>
      <c r="IQ109">
        <v>100</v>
      </c>
      <c r="IR109">
        <v>100</v>
      </c>
      <c r="IS109">
        <v>-41.35</v>
      </c>
      <c r="IT109">
        <v>-3.9718</v>
      </c>
      <c r="IU109">
        <v>-16.20539750299507</v>
      </c>
      <c r="IV109">
        <v>-0.02477319321892663</v>
      </c>
      <c r="IW109">
        <v>7.220195862635366E-06</v>
      </c>
      <c r="IX109">
        <v>-1.200035831751892E-09</v>
      </c>
      <c r="IY109">
        <v>-1.687842308663072</v>
      </c>
      <c r="IZ109">
        <v>-0.1467083373758089</v>
      </c>
      <c r="JA109">
        <v>0.003522864546959643</v>
      </c>
      <c r="JB109">
        <v>-3.696506598922489E-05</v>
      </c>
      <c r="JC109">
        <v>4</v>
      </c>
      <c r="JD109">
        <v>1987</v>
      </c>
      <c r="JE109">
        <v>1</v>
      </c>
      <c r="JF109">
        <v>38</v>
      </c>
      <c r="JG109">
        <v>36.3</v>
      </c>
      <c r="JH109">
        <v>36.4</v>
      </c>
      <c r="JI109">
        <v>3.30322</v>
      </c>
      <c r="JJ109">
        <v>2.65625</v>
      </c>
      <c r="JK109">
        <v>1.49658</v>
      </c>
      <c r="JL109">
        <v>2.39258</v>
      </c>
      <c r="JM109">
        <v>1.54907</v>
      </c>
      <c r="JN109">
        <v>2.45117</v>
      </c>
      <c r="JO109">
        <v>41.6127</v>
      </c>
      <c r="JP109">
        <v>15.5505</v>
      </c>
      <c r="JQ109">
        <v>18</v>
      </c>
      <c r="JR109">
        <v>506.017</v>
      </c>
      <c r="JS109">
        <v>402.679</v>
      </c>
      <c r="JT109">
        <v>24.9781</v>
      </c>
      <c r="JU109">
        <v>43.6096</v>
      </c>
      <c r="JV109">
        <v>29.9994</v>
      </c>
      <c r="JW109">
        <v>43.308</v>
      </c>
      <c r="JX109">
        <v>43.1248</v>
      </c>
      <c r="JY109">
        <v>66.27670000000001</v>
      </c>
      <c r="JZ109">
        <v>0</v>
      </c>
      <c r="KA109">
        <v>46.4567</v>
      </c>
      <c r="KB109">
        <v>20.4527</v>
      </c>
      <c r="KC109">
        <v>1523.69</v>
      </c>
      <c r="KD109">
        <v>27.7526</v>
      </c>
      <c r="KE109">
        <v>98.5484</v>
      </c>
      <c r="KF109">
        <v>92.0393</v>
      </c>
    </row>
    <row r="110" spans="1:292">
      <c r="A110">
        <v>92</v>
      </c>
      <c r="B110">
        <v>1694359055.5</v>
      </c>
      <c r="C110">
        <v>546.5</v>
      </c>
      <c r="D110" t="s">
        <v>618</v>
      </c>
      <c r="E110" t="s">
        <v>619</v>
      </c>
      <c r="F110">
        <v>5</v>
      </c>
      <c r="G110" t="s">
        <v>428</v>
      </c>
      <c r="H110">
        <v>1694359047.714286</v>
      </c>
      <c r="I110">
        <f>(J110)/1000</f>
        <v>0</v>
      </c>
      <c r="J110">
        <f>IF(DO110, AM110, AG110)</f>
        <v>0</v>
      </c>
      <c r="K110">
        <f>IF(DO110, AH110, AF110)</f>
        <v>0</v>
      </c>
      <c r="L110">
        <f>DQ110 - IF(AT110&gt;1, K110*DK110*100.0/(AV110*EE110), 0)</f>
        <v>0</v>
      </c>
      <c r="M110">
        <f>((S110-I110/2)*L110-K110)/(S110+I110/2)</f>
        <v>0</v>
      </c>
      <c r="N110">
        <f>M110*(DX110+DY110)/1000.0</f>
        <v>0</v>
      </c>
      <c r="O110">
        <f>(DQ110 - IF(AT110&gt;1, K110*DK110*100.0/(AV110*EE110), 0))*(DX110+DY110)/1000.0</f>
        <v>0</v>
      </c>
      <c r="P110">
        <f>2.0/((1/R110-1/Q110)+SIGN(R110)*SQRT((1/R110-1/Q110)*(1/R110-1/Q110) + 4*DL110/((DL110+1)*(DL110+1))*(2*1/R110*1/Q110-1/Q110*1/Q110)))</f>
        <v>0</v>
      </c>
      <c r="Q110">
        <f>IF(LEFT(DM110,1)&lt;&gt;"0",IF(LEFT(DM110,1)="1",3.0,DN110),$D$5+$E$5*(EE110*DX110/($K$5*1000))+$F$5*(EE110*DX110/($K$5*1000))*MAX(MIN(DK110,$J$5),$I$5)*MAX(MIN(DK110,$J$5),$I$5)+$G$5*MAX(MIN(DK110,$J$5),$I$5)*(EE110*DX110/($K$5*1000))+$H$5*(EE110*DX110/($K$5*1000))*(EE110*DX110/($K$5*1000)))</f>
        <v>0</v>
      </c>
      <c r="R110">
        <f>I110*(1000-(1000*0.61365*exp(17.502*V110/(240.97+V110))/(DX110+DY110)+DS110)/2)/(1000*0.61365*exp(17.502*V110/(240.97+V110))/(DX110+DY110)-DS110)</f>
        <v>0</v>
      </c>
      <c r="S110">
        <f>1/((DL110+1)/(P110/1.6)+1/(Q110/1.37)) + DL110/((DL110+1)/(P110/1.6) + DL110/(Q110/1.37))</f>
        <v>0</v>
      </c>
      <c r="T110">
        <f>(DG110*DJ110)</f>
        <v>0</v>
      </c>
      <c r="U110">
        <f>(DZ110+(T110+2*0.95*5.67E-8*(((DZ110+$B$9)+273)^4-(DZ110+273)^4)-44100*I110)/(1.84*29.3*Q110+8*0.95*5.67E-8*(DZ110+273)^3))</f>
        <v>0</v>
      </c>
      <c r="V110">
        <f>($C$9*EA110+$D$9*EB110+$E$9*U110)</f>
        <v>0</v>
      </c>
      <c r="W110">
        <f>0.61365*exp(17.502*V110/(240.97+V110))</f>
        <v>0</v>
      </c>
      <c r="X110">
        <f>(Y110/Z110*100)</f>
        <v>0</v>
      </c>
      <c r="Y110">
        <f>DS110*(DX110+DY110)/1000</f>
        <v>0</v>
      </c>
      <c r="Z110">
        <f>0.61365*exp(17.502*DZ110/(240.97+DZ110))</f>
        <v>0</v>
      </c>
      <c r="AA110">
        <f>(W110-DS110*(DX110+DY110)/1000)</f>
        <v>0</v>
      </c>
      <c r="AB110">
        <f>(-I110*44100)</f>
        <v>0</v>
      </c>
      <c r="AC110">
        <f>2*29.3*Q110*0.92*(DZ110-V110)</f>
        <v>0</v>
      </c>
      <c r="AD110">
        <f>2*0.95*5.67E-8*(((DZ110+$B$9)+273)^4-(V110+273)^4)</f>
        <v>0</v>
      </c>
      <c r="AE110">
        <f>T110+AD110+AB110+AC110</f>
        <v>0</v>
      </c>
      <c r="AF110">
        <f>DW110*AT110*(DR110-DQ110*(1000-AT110*DT110)/(1000-AT110*DS110))/(100*DK110)</f>
        <v>0</v>
      </c>
      <c r="AG110">
        <f>1000*DW110*AT110*(DS110-DT110)/(100*DK110*(1000-AT110*DS110))</f>
        <v>0</v>
      </c>
      <c r="AH110">
        <f>(AI110 - AJ110 - DX110*1E3/(8.314*(DZ110+273.15)) * AL110/DW110 * AK110) * DW110/(100*DK110) * (1000 - DT110)/1000</f>
        <v>0</v>
      </c>
      <c r="AI110">
        <v>1551.697762297109</v>
      </c>
      <c r="AJ110">
        <v>1532.037212121212</v>
      </c>
      <c r="AK110">
        <v>3.41393038472239</v>
      </c>
      <c r="AL110">
        <v>65.94015128555453</v>
      </c>
      <c r="AM110">
        <f>(AO110 - AN110 + DX110*1E3/(8.314*(DZ110+273.15)) * AQ110/DW110 * AP110) * DW110/(100*DK110) * 1000/(1000 - AO110)</f>
        <v>0</v>
      </c>
      <c r="AN110">
        <v>27.1722076959918</v>
      </c>
      <c r="AO110">
        <v>27.59254363636363</v>
      </c>
      <c r="AP110">
        <v>-0.0002232831616408422</v>
      </c>
      <c r="AQ110">
        <v>102.8695289206826</v>
      </c>
      <c r="AR110">
        <v>0</v>
      </c>
      <c r="AS110">
        <v>0</v>
      </c>
      <c r="AT110">
        <f>IF(AR110*$H$15&gt;=AV110,1.0,(AV110/(AV110-AR110*$H$15)))</f>
        <v>0</v>
      </c>
      <c r="AU110">
        <f>(AT110-1)*100</f>
        <v>0</v>
      </c>
      <c r="AV110">
        <f>MAX(0,($B$15+$C$15*EE110)/(1+$D$15*EE110)*DX110/(DZ110+273)*$E$15)</f>
        <v>0</v>
      </c>
      <c r="AW110" t="s">
        <v>429</v>
      </c>
      <c r="AX110" t="s">
        <v>429</v>
      </c>
      <c r="AY110">
        <v>0</v>
      </c>
      <c r="AZ110">
        <v>0</v>
      </c>
      <c r="BA110">
        <f>1-AY110/AZ110</f>
        <v>0</v>
      </c>
      <c r="BB110">
        <v>0</v>
      </c>
      <c r="BC110" t="s">
        <v>429</v>
      </c>
      <c r="BD110" t="s">
        <v>429</v>
      </c>
      <c r="BE110">
        <v>0</v>
      </c>
      <c r="BF110">
        <v>0</v>
      </c>
      <c r="BG110">
        <f>1-BE110/BF110</f>
        <v>0</v>
      </c>
      <c r="BH110">
        <v>0.5</v>
      </c>
      <c r="BI110">
        <f>DH110</f>
        <v>0</v>
      </c>
      <c r="BJ110">
        <f>K110</f>
        <v>0</v>
      </c>
      <c r="BK110">
        <f>BG110*BH110*BI110</f>
        <v>0</v>
      </c>
      <c r="BL110">
        <f>(BJ110-BB110)/BI110</f>
        <v>0</v>
      </c>
      <c r="BM110">
        <f>(AZ110-BF110)/BF110</f>
        <v>0</v>
      </c>
      <c r="BN110">
        <f>AY110/(BA110+AY110/BF110)</f>
        <v>0</v>
      </c>
      <c r="BO110" t="s">
        <v>429</v>
      </c>
      <c r="BP110">
        <v>0</v>
      </c>
      <c r="BQ110">
        <f>IF(BP110&lt;&gt;0, BP110, BN110)</f>
        <v>0</v>
      </c>
      <c r="BR110">
        <f>1-BQ110/BF110</f>
        <v>0</v>
      </c>
      <c r="BS110">
        <f>(BF110-BE110)/(BF110-BQ110)</f>
        <v>0</v>
      </c>
      <c r="BT110">
        <f>(AZ110-BF110)/(AZ110-BQ110)</f>
        <v>0</v>
      </c>
      <c r="BU110">
        <f>(BF110-BE110)/(BF110-AY110)</f>
        <v>0</v>
      </c>
      <c r="BV110">
        <f>(AZ110-BF110)/(AZ110-AY110)</f>
        <v>0</v>
      </c>
      <c r="BW110">
        <f>(BS110*BQ110/BE110)</f>
        <v>0</v>
      </c>
      <c r="BX110">
        <f>(1-BW110)</f>
        <v>0</v>
      </c>
      <c r="DG110">
        <f>$B$13*EF110+$C$13*EG110+$F$13*ER110*(1-EU110)</f>
        <v>0</v>
      </c>
      <c r="DH110">
        <f>DG110*DI110</f>
        <v>0</v>
      </c>
      <c r="DI110">
        <f>($B$13*$D$11+$C$13*$D$11+$F$13*((FE110+EW110)/MAX(FE110+EW110+FF110, 0.1)*$I$11+FF110/MAX(FE110+EW110+FF110, 0.1)*$J$11))/($B$13+$C$13+$F$13)</f>
        <v>0</v>
      </c>
      <c r="DJ110">
        <f>($B$13*$K$11+$C$13*$K$11+$F$13*((FE110+EW110)/MAX(FE110+EW110+FF110, 0.1)*$P$11+FF110/MAX(FE110+EW110+FF110, 0.1)*$Q$11))/($B$13+$C$13+$F$13)</f>
        <v>0</v>
      </c>
      <c r="DK110">
        <v>1.1</v>
      </c>
      <c r="DL110">
        <v>0.5</v>
      </c>
      <c r="DM110" t="s">
        <v>430</v>
      </c>
      <c r="DN110">
        <v>2</v>
      </c>
      <c r="DO110" t="b">
        <v>1</v>
      </c>
      <c r="DP110">
        <v>1694359047.714286</v>
      </c>
      <c r="DQ110">
        <v>1465.598571428571</v>
      </c>
      <c r="DR110">
        <v>1492.748928571428</v>
      </c>
      <c r="DS110">
        <v>27.61932142857143</v>
      </c>
      <c r="DT110">
        <v>27.19059642857143</v>
      </c>
      <c r="DU110">
        <v>1506.846785714285</v>
      </c>
      <c r="DV110">
        <v>31.59146785714286</v>
      </c>
      <c r="DW110">
        <v>500.0030714285714</v>
      </c>
      <c r="DX110">
        <v>84.56380000000001</v>
      </c>
      <c r="DY110">
        <v>0.0999865607142857</v>
      </c>
      <c r="DZ110">
        <v>31.38535357142857</v>
      </c>
      <c r="EA110">
        <v>32.70106785714285</v>
      </c>
      <c r="EB110">
        <v>999.9000000000002</v>
      </c>
      <c r="EC110">
        <v>0</v>
      </c>
      <c r="ED110">
        <v>0</v>
      </c>
      <c r="EE110">
        <v>10006.55142857143</v>
      </c>
      <c r="EF110">
        <v>0</v>
      </c>
      <c r="EG110">
        <v>1022.437678571428</v>
      </c>
      <c r="EH110">
        <v>-27.15006071428572</v>
      </c>
      <c r="EI110">
        <v>1507.226785714286</v>
      </c>
      <c r="EJ110">
        <v>1534.4725</v>
      </c>
      <c r="EK110">
        <v>0.4287253214285714</v>
      </c>
      <c r="EL110">
        <v>1492.748928571428</v>
      </c>
      <c r="EM110">
        <v>27.19059642857143</v>
      </c>
      <c r="EN110">
        <v>2.335595</v>
      </c>
      <c r="EO110">
        <v>2.29934</v>
      </c>
      <c r="EP110">
        <v>19.92401785714285</v>
      </c>
      <c r="EQ110">
        <v>19.67176785714286</v>
      </c>
      <c r="ER110">
        <v>2000.056785714286</v>
      </c>
      <c r="ES110">
        <v>0.9800066071428571</v>
      </c>
      <c r="ET110">
        <v>0.01999331428571429</v>
      </c>
      <c r="EU110">
        <v>0</v>
      </c>
      <c r="EV110">
        <v>36.92136428571428</v>
      </c>
      <c r="EW110">
        <v>5.00078</v>
      </c>
      <c r="EX110">
        <v>2728.255000000001</v>
      </c>
      <c r="EY110">
        <v>16380.14285714286</v>
      </c>
      <c r="EZ110">
        <v>50.60464285714285</v>
      </c>
      <c r="FA110">
        <v>51.45949999999998</v>
      </c>
      <c r="FB110">
        <v>51.09121428571427</v>
      </c>
      <c r="FC110">
        <v>50.74064285714284</v>
      </c>
      <c r="FD110">
        <v>50.87014285714285</v>
      </c>
      <c r="FE110">
        <v>1955.166785714285</v>
      </c>
      <c r="FF110">
        <v>39.89000000000001</v>
      </c>
      <c r="FG110">
        <v>0</v>
      </c>
      <c r="FH110">
        <v>1694359055.6</v>
      </c>
      <c r="FI110">
        <v>0</v>
      </c>
      <c r="FJ110">
        <v>36.91958461538461</v>
      </c>
      <c r="FK110">
        <v>-0.1698940160145091</v>
      </c>
      <c r="FL110">
        <v>-51.17641016833625</v>
      </c>
      <c r="FM110">
        <v>2728.725</v>
      </c>
      <c r="FN110">
        <v>15</v>
      </c>
      <c r="FO110">
        <v>1694356869.6</v>
      </c>
      <c r="FP110" t="s">
        <v>431</v>
      </c>
      <c r="FQ110">
        <v>1694356869.6</v>
      </c>
      <c r="FR110">
        <v>1694356865.6</v>
      </c>
      <c r="FS110">
        <v>1</v>
      </c>
      <c r="FT110">
        <v>-0.3</v>
      </c>
      <c r="FU110">
        <v>-0.068</v>
      </c>
      <c r="FV110">
        <v>-25.922</v>
      </c>
      <c r="FW110">
        <v>-3.813</v>
      </c>
      <c r="FX110">
        <v>420</v>
      </c>
      <c r="FY110">
        <v>23</v>
      </c>
      <c r="FZ110">
        <v>0.43</v>
      </c>
      <c r="GA110">
        <v>0.2</v>
      </c>
      <c r="GB110">
        <v>-27.0290975</v>
      </c>
      <c r="GC110">
        <v>-2.142235272044962</v>
      </c>
      <c r="GD110">
        <v>0.2284139263349542</v>
      </c>
      <c r="GE110">
        <v>0</v>
      </c>
      <c r="GF110">
        <v>0.4273384</v>
      </c>
      <c r="GG110">
        <v>0.02595210506566523</v>
      </c>
      <c r="GH110">
        <v>0.002862481430507454</v>
      </c>
      <c r="GI110">
        <v>1</v>
      </c>
      <c r="GJ110">
        <v>1</v>
      </c>
      <c r="GK110">
        <v>2</v>
      </c>
      <c r="GL110" t="s">
        <v>432</v>
      </c>
      <c r="GM110">
        <v>3.10658</v>
      </c>
      <c r="GN110">
        <v>2.75817</v>
      </c>
      <c r="GO110">
        <v>0.191007</v>
      </c>
      <c r="GP110">
        <v>0.189994</v>
      </c>
      <c r="GQ110">
        <v>0.119439</v>
      </c>
      <c r="GR110">
        <v>0.1081</v>
      </c>
      <c r="GS110">
        <v>20374.5</v>
      </c>
      <c r="GT110">
        <v>19210.1</v>
      </c>
      <c r="GU110">
        <v>25774.4</v>
      </c>
      <c r="GV110">
        <v>24094.2</v>
      </c>
      <c r="GW110">
        <v>36510.9</v>
      </c>
      <c r="GX110">
        <v>31509.3</v>
      </c>
      <c r="GY110">
        <v>45111.6</v>
      </c>
      <c r="GZ110">
        <v>38194.4</v>
      </c>
      <c r="HA110">
        <v>1.7508</v>
      </c>
      <c r="HB110">
        <v>1.57543</v>
      </c>
      <c r="HC110">
        <v>-0.0912212</v>
      </c>
      <c r="HD110">
        <v>0</v>
      </c>
      <c r="HE110">
        <v>34.1501</v>
      </c>
      <c r="HF110">
        <v>999.9</v>
      </c>
      <c r="HG110">
        <v>41.3</v>
      </c>
      <c r="HH110">
        <v>38.5</v>
      </c>
      <c r="HI110">
        <v>33.4066</v>
      </c>
      <c r="HJ110">
        <v>61.2867</v>
      </c>
      <c r="HK110">
        <v>24.3029</v>
      </c>
      <c r="HL110">
        <v>1</v>
      </c>
      <c r="HM110">
        <v>1.46187</v>
      </c>
      <c r="HN110">
        <v>9.28105</v>
      </c>
      <c r="HO110">
        <v>20.0587</v>
      </c>
      <c r="HP110">
        <v>5.20681</v>
      </c>
      <c r="HQ110">
        <v>11.992</v>
      </c>
      <c r="HR110">
        <v>4.96065</v>
      </c>
      <c r="HS110">
        <v>3.2743</v>
      </c>
      <c r="HT110">
        <v>9999</v>
      </c>
      <c r="HU110">
        <v>9999</v>
      </c>
      <c r="HV110">
        <v>9999</v>
      </c>
      <c r="HW110">
        <v>154.9</v>
      </c>
      <c r="HX110">
        <v>1.86386</v>
      </c>
      <c r="HY110">
        <v>1.86005</v>
      </c>
      <c r="HZ110">
        <v>1.85837</v>
      </c>
      <c r="IA110">
        <v>1.85974</v>
      </c>
      <c r="IB110">
        <v>1.85974</v>
      </c>
      <c r="IC110">
        <v>1.85834</v>
      </c>
      <c r="ID110">
        <v>1.85743</v>
      </c>
      <c r="IE110">
        <v>1.85227</v>
      </c>
      <c r="IF110">
        <v>0</v>
      </c>
      <c r="IG110">
        <v>0</v>
      </c>
      <c r="IH110">
        <v>0</v>
      </c>
      <c r="II110">
        <v>0</v>
      </c>
      <c r="IJ110" t="s">
        <v>433</v>
      </c>
      <c r="IK110" t="s">
        <v>434</v>
      </c>
      <c r="IL110" t="s">
        <v>435</v>
      </c>
      <c r="IM110" t="s">
        <v>435</v>
      </c>
      <c r="IN110" t="s">
        <v>435</v>
      </c>
      <c r="IO110" t="s">
        <v>435</v>
      </c>
      <c r="IP110">
        <v>0</v>
      </c>
      <c r="IQ110">
        <v>100</v>
      </c>
      <c r="IR110">
        <v>100</v>
      </c>
      <c r="IS110">
        <v>-41.54</v>
      </c>
      <c r="IT110">
        <v>-3.9712</v>
      </c>
      <c r="IU110">
        <v>-16.20539750299507</v>
      </c>
      <c r="IV110">
        <v>-0.02477319321892663</v>
      </c>
      <c r="IW110">
        <v>7.220195862635366E-06</v>
      </c>
      <c r="IX110">
        <v>-1.200035831751892E-09</v>
      </c>
      <c r="IY110">
        <v>-1.687842308663072</v>
      </c>
      <c r="IZ110">
        <v>-0.1467083373758089</v>
      </c>
      <c r="JA110">
        <v>0.003522864546959643</v>
      </c>
      <c r="JB110">
        <v>-3.696506598922489E-05</v>
      </c>
      <c r="JC110">
        <v>4</v>
      </c>
      <c r="JD110">
        <v>1987</v>
      </c>
      <c r="JE110">
        <v>1</v>
      </c>
      <c r="JF110">
        <v>38</v>
      </c>
      <c r="JG110">
        <v>36.4</v>
      </c>
      <c r="JH110">
        <v>36.5</v>
      </c>
      <c r="JI110">
        <v>3.33008</v>
      </c>
      <c r="JJ110">
        <v>2.65259</v>
      </c>
      <c r="JK110">
        <v>1.49658</v>
      </c>
      <c r="JL110">
        <v>2.39258</v>
      </c>
      <c r="JM110">
        <v>1.54907</v>
      </c>
      <c r="JN110">
        <v>2.45728</v>
      </c>
      <c r="JO110">
        <v>41.6127</v>
      </c>
      <c r="JP110">
        <v>15.5505</v>
      </c>
      <c r="JQ110">
        <v>18</v>
      </c>
      <c r="JR110">
        <v>506.473</v>
      </c>
      <c r="JS110">
        <v>402.708</v>
      </c>
      <c r="JT110">
        <v>24.9637</v>
      </c>
      <c r="JU110">
        <v>43.6037</v>
      </c>
      <c r="JV110">
        <v>29.9995</v>
      </c>
      <c r="JW110">
        <v>43.3046</v>
      </c>
      <c r="JX110">
        <v>43.1215</v>
      </c>
      <c r="JY110">
        <v>66.8075</v>
      </c>
      <c r="JZ110">
        <v>0</v>
      </c>
      <c r="KA110">
        <v>46.4567</v>
      </c>
      <c r="KB110">
        <v>20.4437</v>
      </c>
      <c r="KC110">
        <v>1537.04</v>
      </c>
      <c r="KD110">
        <v>27.6597</v>
      </c>
      <c r="KE110">
        <v>98.55029999999999</v>
      </c>
      <c r="KF110">
        <v>92.0407</v>
      </c>
    </row>
    <row r="111" spans="1:292">
      <c r="A111">
        <v>93</v>
      </c>
      <c r="B111">
        <v>1694359060.5</v>
      </c>
      <c r="C111">
        <v>551.5</v>
      </c>
      <c r="D111" t="s">
        <v>620</v>
      </c>
      <c r="E111" t="s">
        <v>621</v>
      </c>
      <c r="F111">
        <v>5</v>
      </c>
      <c r="G111" t="s">
        <v>428</v>
      </c>
      <c r="H111">
        <v>1694359053</v>
      </c>
      <c r="I111">
        <f>(J111)/1000</f>
        <v>0</v>
      </c>
      <c r="J111">
        <f>IF(DO111, AM111, AG111)</f>
        <v>0</v>
      </c>
      <c r="K111">
        <f>IF(DO111, AH111, AF111)</f>
        <v>0</v>
      </c>
      <c r="L111">
        <f>DQ111 - IF(AT111&gt;1, K111*DK111*100.0/(AV111*EE111), 0)</f>
        <v>0</v>
      </c>
      <c r="M111">
        <f>((S111-I111/2)*L111-K111)/(S111+I111/2)</f>
        <v>0</v>
      </c>
      <c r="N111">
        <f>M111*(DX111+DY111)/1000.0</f>
        <v>0</v>
      </c>
      <c r="O111">
        <f>(DQ111 - IF(AT111&gt;1, K111*DK111*100.0/(AV111*EE111), 0))*(DX111+DY111)/1000.0</f>
        <v>0</v>
      </c>
      <c r="P111">
        <f>2.0/((1/R111-1/Q111)+SIGN(R111)*SQRT((1/R111-1/Q111)*(1/R111-1/Q111) + 4*DL111/((DL111+1)*(DL111+1))*(2*1/R111*1/Q111-1/Q111*1/Q111)))</f>
        <v>0</v>
      </c>
      <c r="Q111">
        <f>IF(LEFT(DM111,1)&lt;&gt;"0",IF(LEFT(DM111,1)="1",3.0,DN111),$D$5+$E$5*(EE111*DX111/($K$5*1000))+$F$5*(EE111*DX111/($K$5*1000))*MAX(MIN(DK111,$J$5),$I$5)*MAX(MIN(DK111,$J$5),$I$5)+$G$5*MAX(MIN(DK111,$J$5),$I$5)*(EE111*DX111/($K$5*1000))+$H$5*(EE111*DX111/($K$5*1000))*(EE111*DX111/($K$5*1000)))</f>
        <v>0</v>
      </c>
      <c r="R111">
        <f>I111*(1000-(1000*0.61365*exp(17.502*V111/(240.97+V111))/(DX111+DY111)+DS111)/2)/(1000*0.61365*exp(17.502*V111/(240.97+V111))/(DX111+DY111)-DS111)</f>
        <v>0</v>
      </c>
      <c r="S111">
        <f>1/((DL111+1)/(P111/1.6)+1/(Q111/1.37)) + DL111/((DL111+1)/(P111/1.6) + DL111/(Q111/1.37))</f>
        <v>0</v>
      </c>
      <c r="T111">
        <f>(DG111*DJ111)</f>
        <v>0</v>
      </c>
      <c r="U111">
        <f>(DZ111+(T111+2*0.95*5.67E-8*(((DZ111+$B$9)+273)^4-(DZ111+273)^4)-44100*I111)/(1.84*29.3*Q111+8*0.95*5.67E-8*(DZ111+273)^3))</f>
        <v>0</v>
      </c>
      <c r="V111">
        <f>($C$9*EA111+$D$9*EB111+$E$9*U111)</f>
        <v>0</v>
      </c>
      <c r="W111">
        <f>0.61365*exp(17.502*V111/(240.97+V111))</f>
        <v>0</v>
      </c>
      <c r="X111">
        <f>(Y111/Z111*100)</f>
        <v>0</v>
      </c>
      <c r="Y111">
        <f>DS111*(DX111+DY111)/1000</f>
        <v>0</v>
      </c>
      <c r="Z111">
        <f>0.61365*exp(17.502*DZ111/(240.97+DZ111))</f>
        <v>0</v>
      </c>
      <c r="AA111">
        <f>(W111-DS111*(DX111+DY111)/1000)</f>
        <v>0</v>
      </c>
      <c r="AB111">
        <f>(-I111*44100)</f>
        <v>0</v>
      </c>
      <c r="AC111">
        <f>2*29.3*Q111*0.92*(DZ111-V111)</f>
        <v>0</v>
      </c>
      <c r="AD111">
        <f>2*0.95*5.67E-8*(((DZ111+$B$9)+273)^4-(V111+273)^4)</f>
        <v>0</v>
      </c>
      <c r="AE111">
        <f>T111+AD111+AB111+AC111</f>
        <v>0</v>
      </c>
      <c r="AF111">
        <f>DW111*AT111*(DR111-DQ111*(1000-AT111*DT111)/(1000-AT111*DS111))/(100*DK111)</f>
        <v>0</v>
      </c>
      <c r="AG111">
        <f>1000*DW111*AT111*(DS111-DT111)/(100*DK111*(1000-AT111*DS111))</f>
        <v>0</v>
      </c>
      <c r="AH111">
        <f>(AI111 - AJ111 - DX111*1E3/(8.314*(DZ111+273.15)) * AL111/DW111 * AK111) * DW111/(100*DK111) * (1000 - DT111)/1000</f>
        <v>0</v>
      </c>
      <c r="AI111">
        <v>1568.883961438979</v>
      </c>
      <c r="AJ111">
        <v>1549.192242424242</v>
      </c>
      <c r="AK111">
        <v>3.443657812064922</v>
      </c>
      <c r="AL111">
        <v>65.94015128555453</v>
      </c>
      <c r="AM111">
        <f>(AO111 - AN111 + DX111*1E3/(8.314*(DZ111+273.15)) * AQ111/DW111 * AP111) * DW111/(100*DK111) * 1000/(1000 - AO111)</f>
        <v>0</v>
      </c>
      <c r="AN111">
        <v>27.15402787820475</v>
      </c>
      <c r="AO111">
        <v>27.57140909090908</v>
      </c>
      <c r="AP111">
        <v>-0.0001986170824710723</v>
      </c>
      <c r="AQ111">
        <v>102.8695289206826</v>
      </c>
      <c r="AR111">
        <v>0</v>
      </c>
      <c r="AS111">
        <v>0</v>
      </c>
      <c r="AT111">
        <f>IF(AR111*$H$15&gt;=AV111,1.0,(AV111/(AV111-AR111*$H$15)))</f>
        <v>0</v>
      </c>
      <c r="AU111">
        <f>(AT111-1)*100</f>
        <v>0</v>
      </c>
      <c r="AV111">
        <f>MAX(0,($B$15+$C$15*EE111)/(1+$D$15*EE111)*DX111/(DZ111+273)*$E$15)</f>
        <v>0</v>
      </c>
      <c r="AW111" t="s">
        <v>429</v>
      </c>
      <c r="AX111" t="s">
        <v>429</v>
      </c>
      <c r="AY111">
        <v>0</v>
      </c>
      <c r="AZ111">
        <v>0</v>
      </c>
      <c r="BA111">
        <f>1-AY111/AZ111</f>
        <v>0</v>
      </c>
      <c r="BB111">
        <v>0</v>
      </c>
      <c r="BC111" t="s">
        <v>429</v>
      </c>
      <c r="BD111" t="s">
        <v>429</v>
      </c>
      <c r="BE111">
        <v>0</v>
      </c>
      <c r="BF111">
        <v>0</v>
      </c>
      <c r="BG111">
        <f>1-BE111/BF111</f>
        <v>0</v>
      </c>
      <c r="BH111">
        <v>0.5</v>
      </c>
      <c r="BI111">
        <f>DH111</f>
        <v>0</v>
      </c>
      <c r="BJ111">
        <f>K111</f>
        <v>0</v>
      </c>
      <c r="BK111">
        <f>BG111*BH111*BI111</f>
        <v>0</v>
      </c>
      <c r="BL111">
        <f>(BJ111-BB111)/BI111</f>
        <v>0</v>
      </c>
      <c r="BM111">
        <f>(AZ111-BF111)/BF111</f>
        <v>0</v>
      </c>
      <c r="BN111">
        <f>AY111/(BA111+AY111/BF111)</f>
        <v>0</v>
      </c>
      <c r="BO111" t="s">
        <v>429</v>
      </c>
      <c r="BP111">
        <v>0</v>
      </c>
      <c r="BQ111">
        <f>IF(BP111&lt;&gt;0, BP111, BN111)</f>
        <v>0</v>
      </c>
      <c r="BR111">
        <f>1-BQ111/BF111</f>
        <v>0</v>
      </c>
      <c r="BS111">
        <f>(BF111-BE111)/(BF111-BQ111)</f>
        <v>0</v>
      </c>
      <c r="BT111">
        <f>(AZ111-BF111)/(AZ111-BQ111)</f>
        <v>0</v>
      </c>
      <c r="BU111">
        <f>(BF111-BE111)/(BF111-AY111)</f>
        <v>0</v>
      </c>
      <c r="BV111">
        <f>(AZ111-BF111)/(AZ111-AY111)</f>
        <v>0</v>
      </c>
      <c r="BW111">
        <f>(BS111*BQ111/BE111)</f>
        <v>0</v>
      </c>
      <c r="BX111">
        <f>(1-BW111)</f>
        <v>0</v>
      </c>
      <c r="DG111">
        <f>$B$13*EF111+$C$13*EG111+$F$13*ER111*(1-EU111)</f>
        <v>0</v>
      </c>
      <c r="DH111">
        <f>DG111*DI111</f>
        <v>0</v>
      </c>
      <c r="DI111">
        <f>($B$13*$D$11+$C$13*$D$11+$F$13*((FE111+EW111)/MAX(FE111+EW111+FF111, 0.1)*$I$11+FF111/MAX(FE111+EW111+FF111, 0.1)*$J$11))/($B$13+$C$13+$F$13)</f>
        <v>0</v>
      </c>
      <c r="DJ111">
        <f>($B$13*$K$11+$C$13*$K$11+$F$13*((FE111+EW111)/MAX(FE111+EW111+FF111, 0.1)*$P$11+FF111/MAX(FE111+EW111+FF111, 0.1)*$Q$11))/($B$13+$C$13+$F$13)</f>
        <v>0</v>
      </c>
      <c r="DK111">
        <v>1.1</v>
      </c>
      <c r="DL111">
        <v>0.5</v>
      </c>
      <c r="DM111" t="s">
        <v>430</v>
      </c>
      <c r="DN111">
        <v>2</v>
      </c>
      <c r="DO111" t="b">
        <v>1</v>
      </c>
      <c r="DP111">
        <v>1694359053</v>
      </c>
      <c r="DQ111">
        <v>1483.138518518518</v>
      </c>
      <c r="DR111">
        <v>1510.459629629629</v>
      </c>
      <c r="DS111">
        <v>27.60025925925926</v>
      </c>
      <c r="DT111">
        <v>27.1704</v>
      </c>
      <c r="DU111">
        <v>1524.583703703704</v>
      </c>
      <c r="DV111">
        <v>31.57171481481482</v>
      </c>
      <c r="DW111">
        <v>500.0003703703704</v>
      </c>
      <c r="DX111">
        <v>84.56324074074074</v>
      </c>
      <c r="DY111">
        <v>0.09995533333333333</v>
      </c>
      <c r="DZ111">
        <v>31.36695555555556</v>
      </c>
      <c r="EA111">
        <v>32.67750740740741</v>
      </c>
      <c r="EB111">
        <v>999.9000000000001</v>
      </c>
      <c r="EC111">
        <v>0</v>
      </c>
      <c r="ED111">
        <v>0</v>
      </c>
      <c r="EE111">
        <v>10002.24111111111</v>
      </c>
      <c r="EF111">
        <v>0</v>
      </c>
      <c r="EG111">
        <v>1029.833333333333</v>
      </c>
      <c r="EH111">
        <v>-27.3214</v>
      </c>
      <c r="EI111">
        <v>1525.234444444444</v>
      </c>
      <c r="EJ111">
        <v>1552.646296296296</v>
      </c>
      <c r="EK111">
        <v>0.4298612222222222</v>
      </c>
      <c r="EL111">
        <v>1510.459629629629</v>
      </c>
      <c r="EM111">
        <v>27.1704</v>
      </c>
      <c r="EN111">
        <v>2.333967037037037</v>
      </c>
      <c r="EO111">
        <v>2.297616296296296</v>
      </c>
      <c r="EP111">
        <v>19.91277407407408</v>
      </c>
      <c r="EQ111">
        <v>19.6597037037037</v>
      </c>
      <c r="ER111">
        <v>2000.035555555555</v>
      </c>
      <c r="ES111">
        <v>0.9800062222222222</v>
      </c>
      <c r="ET111">
        <v>0.01999369259259259</v>
      </c>
      <c r="EU111">
        <v>0</v>
      </c>
      <c r="EV111">
        <v>36.91567407407407</v>
      </c>
      <c r="EW111">
        <v>5.00078</v>
      </c>
      <c r="EX111">
        <v>2724.976666666666</v>
      </c>
      <c r="EY111">
        <v>16379.96296296297</v>
      </c>
      <c r="EZ111">
        <v>50.58781481481482</v>
      </c>
      <c r="FA111">
        <v>51.44166666666665</v>
      </c>
      <c r="FB111">
        <v>51.06448148148148</v>
      </c>
      <c r="FC111">
        <v>50.73807407407406</v>
      </c>
      <c r="FD111">
        <v>50.85151851851851</v>
      </c>
      <c r="FE111">
        <v>1955.145555555556</v>
      </c>
      <c r="FF111">
        <v>39.89000000000001</v>
      </c>
      <c r="FG111">
        <v>0</v>
      </c>
      <c r="FH111">
        <v>1694359060.4</v>
      </c>
      <c r="FI111">
        <v>0</v>
      </c>
      <c r="FJ111">
        <v>36.91988076923077</v>
      </c>
      <c r="FK111">
        <v>-0.8519008531868586</v>
      </c>
      <c r="FL111">
        <v>30.93230778217806</v>
      </c>
      <c r="FM111">
        <v>2725.081153846154</v>
      </c>
      <c r="FN111">
        <v>15</v>
      </c>
      <c r="FO111">
        <v>1694356869.6</v>
      </c>
      <c r="FP111" t="s">
        <v>431</v>
      </c>
      <c r="FQ111">
        <v>1694356869.6</v>
      </c>
      <c r="FR111">
        <v>1694356865.6</v>
      </c>
      <c r="FS111">
        <v>1</v>
      </c>
      <c r="FT111">
        <v>-0.3</v>
      </c>
      <c r="FU111">
        <v>-0.068</v>
      </c>
      <c r="FV111">
        <v>-25.922</v>
      </c>
      <c r="FW111">
        <v>-3.813</v>
      </c>
      <c r="FX111">
        <v>420</v>
      </c>
      <c r="FY111">
        <v>23</v>
      </c>
      <c r="FZ111">
        <v>0.43</v>
      </c>
      <c r="GA111">
        <v>0.2</v>
      </c>
      <c r="GB111">
        <v>-27.21484878048781</v>
      </c>
      <c r="GC111">
        <v>-2.000475261324144</v>
      </c>
      <c r="GD111">
        <v>0.2119870959279742</v>
      </c>
      <c r="GE111">
        <v>0</v>
      </c>
      <c r="GF111">
        <v>0.4286566341463415</v>
      </c>
      <c r="GG111">
        <v>0.0134306550522641</v>
      </c>
      <c r="GH111">
        <v>0.002189177123009285</v>
      </c>
      <c r="GI111">
        <v>1</v>
      </c>
      <c r="GJ111">
        <v>1</v>
      </c>
      <c r="GK111">
        <v>2</v>
      </c>
      <c r="GL111" t="s">
        <v>432</v>
      </c>
      <c r="GM111">
        <v>3.10637</v>
      </c>
      <c r="GN111">
        <v>2.75794</v>
      </c>
      <c r="GO111">
        <v>0.192265</v>
      </c>
      <c r="GP111">
        <v>0.191267</v>
      </c>
      <c r="GQ111">
        <v>0.119383</v>
      </c>
      <c r="GR111">
        <v>0.108048</v>
      </c>
      <c r="GS111">
        <v>20343</v>
      </c>
      <c r="GT111">
        <v>19180</v>
      </c>
      <c r="GU111">
        <v>25774.8</v>
      </c>
      <c r="GV111">
        <v>24094.4</v>
      </c>
      <c r="GW111">
        <v>36513.9</v>
      </c>
      <c r="GX111">
        <v>31511.5</v>
      </c>
      <c r="GY111">
        <v>45112.5</v>
      </c>
      <c r="GZ111">
        <v>38194.6</v>
      </c>
      <c r="HA111">
        <v>1.75015</v>
      </c>
      <c r="HB111">
        <v>1.57578</v>
      </c>
      <c r="HC111">
        <v>-0.0911057</v>
      </c>
      <c r="HD111">
        <v>0</v>
      </c>
      <c r="HE111">
        <v>34.1269</v>
      </c>
      <c r="HF111">
        <v>999.9</v>
      </c>
      <c r="HG111">
        <v>41.3</v>
      </c>
      <c r="HH111">
        <v>38.5</v>
      </c>
      <c r="HI111">
        <v>33.4031</v>
      </c>
      <c r="HJ111">
        <v>60.9367</v>
      </c>
      <c r="HK111">
        <v>24.367</v>
      </c>
      <c r="HL111">
        <v>1</v>
      </c>
      <c r="HM111">
        <v>1.4612</v>
      </c>
      <c r="HN111">
        <v>9.28105</v>
      </c>
      <c r="HO111">
        <v>20.0586</v>
      </c>
      <c r="HP111">
        <v>5.20666</v>
      </c>
      <c r="HQ111">
        <v>11.992</v>
      </c>
      <c r="HR111">
        <v>4.9606</v>
      </c>
      <c r="HS111">
        <v>3.27428</v>
      </c>
      <c r="HT111">
        <v>9999</v>
      </c>
      <c r="HU111">
        <v>9999</v>
      </c>
      <c r="HV111">
        <v>9999</v>
      </c>
      <c r="HW111">
        <v>154.9</v>
      </c>
      <c r="HX111">
        <v>1.86386</v>
      </c>
      <c r="HY111">
        <v>1.86005</v>
      </c>
      <c r="HZ111">
        <v>1.85837</v>
      </c>
      <c r="IA111">
        <v>1.85974</v>
      </c>
      <c r="IB111">
        <v>1.85974</v>
      </c>
      <c r="IC111">
        <v>1.85835</v>
      </c>
      <c r="ID111">
        <v>1.85743</v>
      </c>
      <c r="IE111">
        <v>1.85226</v>
      </c>
      <c r="IF111">
        <v>0</v>
      </c>
      <c r="IG111">
        <v>0</v>
      </c>
      <c r="IH111">
        <v>0</v>
      </c>
      <c r="II111">
        <v>0</v>
      </c>
      <c r="IJ111" t="s">
        <v>433</v>
      </c>
      <c r="IK111" t="s">
        <v>434</v>
      </c>
      <c r="IL111" t="s">
        <v>435</v>
      </c>
      <c r="IM111" t="s">
        <v>435</v>
      </c>
      <c r="IN111" t="s">
        <v>435</v>
      </c>
      <c r="IO111" t="s">
        <v>435</v>
      </c>
      <c r="IP111">
        <v>0</v>
      </c>
      <c r="IQ111">
        <v>100</v>
      </c>
      <c r="IR111">
        <v>100</v>
      </c>
      <c r="IS111">
        <v>-41.72</v>
      </c>
      <c r="IT111">
        <v>-3.9704</v>
      </c>
      <c r="IU111">
        <v>-16.20539750299507</v>
      </c>
      <c r="IV111">
        <v>-0.02477319321892663</v>
      </c>
      <c r="IW111">
        <v>7.220195862635366E-06</v>
      </c>
      <c r="IX111">
        <v>-1.200035831751892E-09</v>
      </c>
      <c r="IY111">
        <v>-1.687842308663072</v>
      </c>
      <c r="IZ111">
        <v>-0.1467083373758089</v>
      </c>
      <c r="JA111">
        <v>0.003522864546959643</v>
      </c>
      <c r="JB111">
        <v>-3.696506598922489E-05</v>
      </c>
      <c r="JC111">
        <v>4</v>
      </c>
      <c r="JD111">
        <v>1987</v>
      </c>
      <c r="JE111">
        <v>1</v>
      </c>
      <c r="JF111">
        <v>38</v>
      </c>
      <c r="JG111">
        <v>36.5</v>
      </c>
      <c r="JH111">
        <v>36.6</v>
      </c>
      <c r="JI111">
        <v>3.35938</v>
      </c>
      <c r="JJ111">
        <v>2.65259</v>
      </c>
      <c r="JK111">
        <v>1.49658</v>
      </c>
      <c r="JL111">
        <v>2.39258</v>
      </c>
      <c r="JM111">
        <v>1.54785</v>
      </c>
      <c r="JN111">
        <v>2.48169</v>
      </c>
      <c r="JO111">
        <v>41.6127</v>
      </c>
      <c r="JP111">
        <v>15.5505</v>
      </c>
      <c r="JQ111">
        <v>18</v>
      </c>
      <c r="JR111">
        <v>506.017</v>
      </c>
      <c r="JS111">
        <v>402.912</v>
      </c>
      <c r="JT111">
        <v>24.9509</v>
      </c>
      <c r="JU111">
        <v>43.597</v>
      </c>
      <c r="JV111">
        <v>29.9994</v>
      </c>
      <c r="JW111">
        <v>43.3002</v>
      </c>
      <c r="JX111">
        <v>43.1193</v>
      </c>
      <c r="JY111">
        <v>67.3798</v>
      </c>
      <c r="JZ111">
        <v>0</v>
      </c>
      <c r="KA111">
        <v>46.4567</v>
      </c>
      <c r="KB111">
        <v>20.4342</v>
      </c>
      <c r="KC111">
        <v>1557.08</v>
      </c>
      <c r="KD111">
        <v>27.5756</v>
      </c>
      <c r="KE111">
        <v>98.5519</v>
      </c>
      <c r="KF111">
        <v>92.0415</v>
      </c>
    </row>
    <row r="112" spans="1:292">
      <c r="A112">
        <v>94</v>
      </c>
      <c r="B112">
        <v>1694359065.5</v>
      </c>
      <c r="C112">
        <v>556.5</v>
      </c>
      <c r="D112" t="s">
        <v>622</v>
      </c>
      <c r="E112" t="s">
        <v>623</v>
      </c>
      <c r="F112">
        <v>5</v>
      </c>
      <c r="G112" t="s">
        <v>428</v>
      </c>
      <c r="H112">
        <v>1694359057.714286</v>
      </c>
      <c r="I112">
        <f>(J112)/1000</f>
        <v>0</v>
      </c>
      <c r="J112">
        <f>IF(DO112, AM112, AG112)</f>
        <v>0</v>
      </c>
      <c r="K112">
        <f>IF(DO112, AH112, AF112)</f>
        <v>0</v>
      </c>
      <c r="L112">
        <f>DQ112 - IF(AT112&gt;1, K112*DK112*100.0/(AV112*EE112), 0)</f>
        <v>0</v>
      </c>
      <c r="M112">
        <f>((S112-I112/2)*L112-K112)/(S112+I112/2)</f>
        <v>0</v>
      </c>
      <c r="N112">
        <f>M112*(DX112+DY112)/1000.0</f>
        <v>0</v>
      </c>
      <c r="O112">
        <f>(DQ112 - IF(AT112&gt;1, K112*DK112*100.0/(AV112*EE112), 0))*(DX112+DY112)/1000.0</f>
        <v>0</v>
      </c>
      <c r="P112">
        <f>2.0/((1/R112-1/Q112)+SIGN(R112)*SQRT((1/R112-1/Q112)*(1/R112-1/Q112) + 4*DL112/((DL112+1)*(DL112+1))*(2*1/R112*1/Q112-1/Q112*1/Q112)))</f>
        <v>0</v>
      </c>
      <c r="Q112">
        <f>IF(LEFT(DM112,1)&lt;&gt;"0",IF(LEFT(DM112,1)="1",3.0,DN112),$D$5+$E$5*(EE112*DX112/($K$5*1000))+$F$5*(EE112*DX112/($K$5*1000))*MAX(MIN(DK112,$J$5),$I$5)*MAX(MIN(DK112,$J$5),$I$5)+$G$5*MAX(MIN(DK112,$J$5),$I$5)*(EE112*DX112/($K$5*1000))+$H$5*(EE112*DX112/($K$5*1000))*(EE112*DX112/($K$5*1000)))</f>
        <v>0</v>
      </c>
      <c r="R112">
        <f>I112*(1000-(1000*0.61365*exp(17.502*V112/(240.97+V112))/(DX112+DY112)+DS112)/2)/(1000*0.61365*exp(17.502*V112/(240.97+V112))/(DX112+DY112)-DS112)</f>
        <v>0</v>
      </c>
      <c r="S112">
        <f>1/((DL112+1)/(P112/1.6)+1/(Q112/1.37)) + DL112/((DL112+1)/(P112/1.6) + DL112/(Q112/1.37))</f>
        <v>0</v>
      </c>
      <c r="T112">
        <f>(DG112*DJ112)</f>
        <v>0</v>
      </c>
      <c r="U112">
        <f>(DZ112+(T112+2*0.95*5.67E-8*(((DZ112+$B$9)+273)^4-(DZ112+273)^4)-44100*I112)/(1.84*29.3*Q112+8*0.95*5.67E-8*(DZ112+273)^3))</f>
        <v>0</v>
      </c>
      <c r="V112">
        <f>($C$9*EA112+$D$9*EB112+$E$9*U112)</f>
        <v>0</v>
      </c>
      <c r="W112">
        <f>0.61365*exp(17.502*V112/(240.97+V112))</f>
        <v>0</v>
      </c>
      <c r="X112">
        <f>(Y112/Z112*100)</f>
        <v>0</v>
      </c>
      <c r="Y112">
        <f>DS112*(DX112+DY112)/1000</f>
        <v>0</v>
      </c>
      <c r="Z112">
        <f>0.61365*exp(17.502*DZ112/(240.97+DZ112))</f>
        <v>0</v>
      </c>
      <c r="AA112">
        <f>(W112-DS112*(DX112+DY112)/1000)</f>
        <v>0</v>
      </c>
      <c r="AB112">
        <f>(-I112*44100)</f>
        <v>0</v>
      </c>
      <c r="AC112">
        <f>2*29.3*Q112*0.92*(DZ112-V112)</f>
        <v>0</v>
      </c>
      <c r="AD112">
        <f>2*0.95*5.67E-8*(((DZ112+$B$9)+273)^4-(V112+273)^4)</f>
        <v>0</v>
      </c>
      <c r="AE112">
        <f>T112+AD112+AB112+AC112</f>
        <v>0</v>
      </c>
      <c r="AF112">
        <f>DW112*AT112*(DR112-DQ112*(1000-AT112*DT112)/(1000-AT112*DS112))/(100*DK112)</f>
        <v>0</v>
      </c>
      <c r="AG112">
        <f>1000*DW112*AT112*(DS112-DT112)/(100*DK112*(1000-AT112*DS112))</f>
        <v>0</v>
      </c>
      <c r="AH112">
        <f>(AI112 - AJ112 - DX112*1E3/(8.314*(DZ112+273.15)) * AL112/DW112 * AK112) * DW112/(100*DK112) * (1000 - DT112)/1000</f>
        <v>0</v>
      </c>
      <c r="AI112">
        <v>1586.130836285537</v>
      </c>
      <c r="AJ112">
        <v>1566.472545454545</v>
      </c>
      <c r="AK112">
        <v>3.448812985287541</v>
      </c>
      <c r="AL112">
        <v>65.94015128555453</v>
      </c>
      <c r="AM112">
        <f>(AO112 - AN112 + DX112*1E3/(8.314*(DZ112+273.15)) * AQ112/DW112 * AP112) * DW112/(100*DK112) * 1000/(1000 - AO112)</f>
        <v>0</v>
      </c>
      <c r="AN112">
        <v>27.13684887235925</v>
      </c>
      <c r="AO112">
        <v>27.55342545454544</v>
      </c>
      <c r="AP112">
        <v>-0.001494489796900025</v>
      </c>
      <c r="AQ112">
        <v>102.8695289206826</v>
      </c>
      <c r="AR112">
        <v>0</v>
      </c>
      <c r="AS112">
        <v>0</v>
      </c>
      <c r="AT112">
        <f>IF(AR112*$H$15&gt;=AV112,1.0,(AV112/(AV112-AR112*$H$15)))</f>
        <v>0</v>
      </c>
      <c r="AU112">
        <f>(AT112-1)*100</f>
        <v>0</v>
      </c>
      <c r="AV112">
        <f>MAX(0,($B$15+$C$15*EE112)/(1+$D$15*EE112)*DX112/(DZ112+273)*$E$15)</f>
        <v>0</v>
      </c>
      <c r="AW112" t="s">
        <v>429</v>
      </c>
      <c r="AX112" t="s">
        <v>429</v>
      </c>
      <c r="AY112">
        <v>0</v>
      </c>
      <c r="AZ112">
        <v>0</v>
      </c>
      <c r="BA112">
        <f>1-AY112/AZ112</f>
        <v>0</v>
      </c>
      <c r="BB112">
        <v>0</v>
      </c>
      <c r="BC112" t="s">
        <v>429</v>
      </c>
      <c r="BD112" t="s">
        <v>429</v>
      </c>
      <c r="BE112">
        <v>0</v>
      </c>
      <c r="BF112">
        <v>0</v>
      </c>
      <c r="BG112">
        <f>1-BE112/BF112</f>
        <v>0</v>
      </c>
      <c r="BH112">
        <v>0.5</v>
      </c>
      <c r="BI112">
        <f>DH112</f>
        <v>0</v>
      </c>
      <c r="BJ112">
        <f>K112</f>
        <v>0</v>
      </c>
      <c r="BK112">
        <f>BG112*BH112*BI112</f>
        <v>0</v>
      </c>
      <c r="BL112">
        <f>(BJ112-BB112)/BI112</f>
        <v>0</v>
      </c>
      <c r="BM112">
        <f>(AZ112-BF112)/BF112</f>
        <v>0</v>
      </c>
      <c r="BN112">
        <f>AY112/(BA112+AY112/BF112)</f>
        <v>0</v>
      </c>
      <c r="BO112" t="s">
        <v>429</v>
      </c>
      <c r="BP112">
        <v>0</v>
      </c>
      <c r="BQ112">
        <f>IF(BP112&lt;&gt;0, BP112, BN112)</f>
        <v>0</v>
      </c>
      <c r="BR112">
        <f>1-BQ112/BF112</f>
        <v>0</v>
      </c>
      <c r="BS112">
        <f>(BF112-BE112)/(BF112-BQ112)</f>
        <v>0</v>
      </c>
      <c r="BT112">
        <f>(AZ112-BF112)/(AZ112-BQ112)</f>
        <v>0</v>
      </c>
      <c r="BU112">
        <f>(BF112-BE112)/(BF112-AY112)</f>
        <v>0</v>
      </c>
      <c r="BV112">
        <f>(AZ112-BF112)/(AZ112-AY112)</f>
        <v>0</v>
      </c>
      <c r="BW112">
        <f>(BS112*BQ112/BE112)</f>
        <v>0</v>
      </c>
      <c r="BX112">
        <f>(1-BW112)</f>
        <v>0</v>
      </c>
      <c r="DG112">
        <f>$B$13*EF112+$C$13*EG112+$F$13*ER112*(1-EU112)</f>
        <v>0</v>
      </c>
      <c r="DH112">
        <f>DG112*DI112</f>
        <v>0</v>
      </c>
      <c r="DI112">
        <f>($B$13*$D$11+$C$13*$D$11+$F$13*((FE112+EW112)/MAX(FE112+EW112+FF112, 0.1)*$I$11+FF112/MAX(FE112+EW112+FF112, 0.1)*$J$11))/($B$13+$C$13+$F$13)</f>
        <v>0</v>
      </c>
      <c r="DJ112">
        <f>($B$13*$K$11+$C$13*$K$11+$F$13*((FE112+EW112)/MAX(FE112+EW112+FF112, 0.1)*$P$11+FF112/MAX(FE112+EW112+FF112, 0.1)*$Q$11))/($B$13+$C$13+$F$13)</f>
        <v>0</v>
      </c>
      <c r="DK112">
        <v>1.1</v>
      </c>
      <c r="DL112">
        <v>0.5</v>
      </c>
      <c r="DM112" t="s">
        <v>430</v>
      </c>
      <c r="DN112">
        <v>2</v>
      </c>
      <c r="DO112" t="b">
        <v>1</v>
      </c>
      <c r="DP112">
        <v>1694359057.714286</v>
      </c>
      <c r="DQ112">
        <v>1498.8725</v>
      </c>
      <c r="DR112">
        <v>1526.308214285714</v>
      </c>
      <c r="DS112">
        <v>27.58164642857142</v>
      </c>
      <c r="DT112">
        <v>27.15338928571429</v>
      </c>
      <c r="DU112">
        <v>1540.493571428572</v>
      </c>
      <c r="DV112">
        <v>31.55243571428571</v>
      </c>
      <c r="DW112">
        <v>500.0049642857143</v>
      </c>
      <c r="DX112">
        <v>84.56292142857141</v>
      </c>
      <c r="DY112">
        <v>0.09999605357142857</v>
      </c>
      <c r="DZ112">
        <v>31.34960357142857</v>
      </c>
      <c r="EA112">
        <v>32.66701785714285</v>
      </c>
      <c r="EB112">
        <v>999.9000000000002</v>
      </c>
      <c r="EC112">
        <v>0</v>
      </c>
      <c r="ED112">
        <v>0</v>
      </c>
      <c r="EE112">
        <v>9991.849642857142</v>
      </c>
      <c r="EF112">
        <v>0</v>
      </c>
      <c r="EG112">
        <v>1026.3175</v>
      </c>
      <c r="EH112">
        <v>-27.43623928571429</v>
      </c>
      <c r="EI112">
        <v>1541.385357142857</v>
      </c>
      <c r="EJ112">
        <v>1568.91</v>
      </c>
      <c r="EK112">
        <v>0.4282636428571429</v>
      </c>
      <c r="EL112">
        <v>1526.308214285714</v>
      </c>
      <c r="EM112">
        <v>27.15338928571429</v>
      </c>
      <c r="EN112">
        <v>2.332383571428571</v>
      </c>
      <c r="EO112">
        <v>2.296168571428571</v>
      </c>
      <c r="EP112">
        <v>19.901825</v>
      </c>
      <c r="EQ112">
        <v>19.64955</v>
      </c>
      <c r="ER112">
        <v>2000.018928571428</v>
      </c>
      <c r="ES112">
        <v>0.9800058571428573</v>
      </c>
      <c r="ET112">
        <v>0.01999405</v>
      </c>
      <c r="EU112">
        <v>0</v>
      </c>
      <c r="EV112">
        <v>36.88857142857142</v>
      </c>
      <c r="EW112">
        <v>5.00078</v>
      </c>
      <c r="EX112">
        <v>2721.011428571429</v>
      </c>
      <c r="EY112">
        <v>16379.82857142857</v>
      </c>
      <c r="EZ112">
        <v>50.58246428571429</v>
      </c>
      <c r="FA112">
        <v>51.43257142857141</v>
      </c>
      <c r="FB112">
        <v>51.04435714285713</v>
      </c>
      <c r="FC112">
        <v>50.74071428571428</v>
      </c>
      <c r="FD112">
        <v>50.84792857142856</v>
      </c>
      <c r="FE112">
        <v>1955.128928571429</v>
      </c>
      <c r="FF112">
        <v>39.89000000000001</v>
      </c>
      <c r="FG112">
        <v>0</v>
      </c>
      <c r="FH112">
        <v>1694359065.2</v>
      </c>
      <c r="FI112">
        <v>0</v>
      </c>
      <c r="FJ112">
        <v>36.90505769230769</v>
      </c>
      <c r="FK112">
        <v>0.1561880342288039</v>
      </c>
      <c r="FL112">
        <v>-100.5176070299819</v>
      </c>
      <c r="FM112">
        <v>2720.701538461538</v>
      </c>
      <c r="FN112">
        <v>15</v>
      </c>
      <c r="FO112">
        <v>1694356869.6</v>
      </c>
      <c r="FP112" t="s">
        <v>431</v>
      </c>
      <c r="FQ112">
        <v>1694356869.6</v>
      </c>
      <c r="FR112">
        <v>1694356865.6</v>
      </c>
      <c r="FS112">
        <v>1</v>
      </c>
      <c r="FT112">
        <v>-0.3</v>
      </c>
      <c r="FU112">
        <v>-0.068</v>
      </c>
      <c r="FV112">
        <v>-25.922</v>
      </c>
      <c r="FW112">
        <v>-3.813</v>
      </c>
      <c r="FX112">
        <v>420</v>
      </c>
      <c r="FY112">
        <v>23</v>
      </c>
      <c r="FZ112">
        <v>0.43</v>
      </c>
      <c r="GA112">
        <v>0.2</v>
      </c>
      <c r="GB112">
        <v>-27.3533</v>
      </c>
      <c r="GC112">
        <v>-1.484201876172541</v>
      </c>
      <c r="GD112">
        <v>0.180269847728343</v>
      </c>
      <c r="GE112">
        <v>0</v>
      </c>
      <c r="GF112">
        <v>0.4288752000000001</v>
      </c>
      <c r="GG112">
        <v>-0.01627774108818019</v>
      </c>
      <c r="GH112">
        <v>0.001888247828014109</v>
      </c>
      <c r="GI112">
        <v>1</v>
      </c>
      <c r="GJ112">
        <v>1</v>
      </c>
      <c r="GK112">
        <v>2</v>
      </c>
      <c r="GL112" t="s">
        <v>432</v>
      </c>
      <c r="GM112">
        <v>3.10632</v>
      </c>
      <c r="GN112">
        <v>2.758</v>
      </c>
      <c r="GO112">
        <v>0.193514</v>
      </c>
      <c r="GP112">
        <v>0.192498</v>
      </c>
      <c r="GQ112">
        <v>0.119333</v>
      </c>
      <c r="GR112">
        <v>0.108002</v>
      </c>
      <c r="GS112">
        <v>20311.8</v>
      </c>
      <c r="GT112">
        <v>19151</v>
      </c>
      <c r="GU112">
        <v>25775.3</v>
      </c>
      <c r="GV112">
        <v>24094.9</v>
      </c>
      <c r="GW112">
        <v>36516.6</v>
      </c>
      <c r="GX112">
        <v>31513.8</v>
      </c>
      <c r="GY112">
        <v>45113.1</v>
      </c>
      <c r="GZ112">
        <v>38195.4</v>
      </c>
      <c r="HA112">
        <v>1.75058</v>
      </c>
      <c r="HB112">
        <v>1.57595</v>
      </c>
      <c r="HC112">
        <v>-0.0893399</v>
      </c>
      <c r="HD112">
        <v>0</v>
      </c>
      <c r="HE112">
        <v>34.1014</v>
      </c>
      <c r="HF112">
        <v>999.9</v>
      </c>
      <c r="HG112">
        <v>41.3</v>
      </c>
      <c r="HH112">
        <v>38.5</v>
      </c>
      <c r="HI112">
        <v>33.403</v>
      </c>
      <c r="HJ112">
        <v>61.4567</v>
      </c>
      <c r="HK112">
        <v>24.4071</v>
      </c>
      <c r="HL112">
        <v>1</v>
      </c>
      <c r="HM112">
        <v>1.46032</v>
      </c>
      <c r="HN112">
        <v>9.28105</v>
      </c>
      <c r="HO112">
        <v>20.0588</v>
      </c>
      <c r="HP112">
        <v>5.20666</v>
      </c>
      <c r="HQ112">
        <v>11.992</v>
      </c>
      <c r="HR112">
        <v>4.96075</v>
      </c>
      <c r="HS112">
        <v>3.2743</v>
      </c>
      <c r="HT112">
        <v>9999</v>
      </c>
      <c r="HU112">
        <v>9999</v>
      </c>
      <c r="HV112">
        <v>9999</v>
      </c>
      <c r="HW112">
        <v>154.9</v>
      </c>
      <c r="HX112">
        <v>1.86387</v>
      </c>
      <c r="HY112">
        <v>1.86005</v>
      </c>
      <c r="HZ112">
        <v>1.85837</v>
      </c>
      <c r="IA112">
        <v>1.85974</v>
      </c>
      <c r="IB112">
        <v>1.85974</v>
      </c>
      <c r="IC112">
        <v>1.85835</v>
      </c>
      <c r="ID112">
        <v>1.85744</v>
      </c>
      <c r="IE112">
        <v>1.85227</v>
      </c>
      <c r="IF112">
        <v>0</v>
      </c>
      <c r="IG112">
        <v>0</v>
      </c>
      <c r="IH112">
        <v>0</v>
      </c>
      <c r="II112">
        <v>0</v>
      </c>
      <c r="IJ112" t="s">
        <v>433</v>
      </c>
      <c r="IK112" t="s">
        <v>434</v>
      </c>
      <c r="IL112" t="s">
        <v>435</v>
      </c>
      <c r="IM112" t="s">
        <v>435</v>
      </c>
      <c r="IN112" t="s">
        <v>435</v>
      </c>
      <c r="IO112" t="s">
        <v>435</v>
      </c>
      <c r="IP112">
        <v>0</v>
      </c>
      <c r="IQ112">
        <v>100</v>
      </c>
      <c r="IR112">
        <v>100</v>
      </c>
      <c r="IS112">
        <v>-41.91</v>
      </c>
      <c r="IT112">
        <v>-3.9697</v>
      </c>
      <c r="IU112">
        <v>-16.20539750299507</v>
      </c>
      <c r="IV112">
        <v>-0.02477319321892663</v>
      </c>
      <c r="IW112">
        <v>7.220195862635366E-06</v>
      </c>
      <c r="IX112">
        <v>-1.200035831751892E-09</v>
      </c>
      <c r="IY112">
        <v>-1.687842308663072</v>
      </c>
      <c r="IZ112">
        <v>-0.1467083373758089</v>
      </c>
      <c r="JA112">
        <v>0.003522864546959643</v>
      </c>
      <c r="JB112">
        <v>-3.696506598922489E-05</v>
      </c>
      <c r="JC112">
        <v>4</v>
      </c>
      <c r="JD112">
        <v>1987</v>
      </c>
      <c r="JE112">
        <v>1</v>
      </c>
      <c r="JF112">
        <v>38</v>
      </c>
      <c r="JG112">
        <v>36.6</v>
      </c>
      <c r="JH112">
        <v>36.7</v>
      </c>
      <c r="JI112">
        <v>3.38501</v>
      </c>
      <c r="JJ112">
        <v>2.65259</v>
      </c>
      <c r="JK112">
        <v>1.49658</v>
      </c>
      <c r="JL112">
        <v>2.39258</v>
      </c>
      <c r="JM112">
        <v>1.54907</v>
      </c>
      <c r="JN112">
        <v>2.48169</v>
      </c>
      <c r="JO112">
        <v>41.5866</v>
      </c>
      <c r="JP112">
        <v>15.5505</v>
      </c>
      <c r="JQ112">
        <v>18</v>
      </c>
      <c r="JR112">
        <v>506.268</v>
      </c>
      <c r="JS112">
        <v>403.001</v>
      </c>
      <c r="JT112">
        <v>24.9397</v>
      </c>
      <c r="JU112">
        <v>43.5901</v>
      </c>
      <c r="JV112">
        <v>29.9993</v>
      </c>
      <c r="JW112">
        <v>43.2957</v>
      </c>
      <c r="JX112">
        <v>43.1159</v>
      </c>
      <c r="JY112">
        <v>67.9003</v>
      </c>
      <c r="JZ112">
        <v>0</v>
      </c>
      <c r="KA112">
        <v>46.4567</v>
      </c>
      <c r="KB112">
        <v>20.4255</v>
      </c>
      <c r="KC112">
        <v>1570.44</v>
      </c>
      <c r="KD112">
        <v>27.4994</v>
      </c>
      <c r="KE112">
        <v>98.5536</v>
      </c>
      <c r="KF112">
        <v>92.0432</v>
      </c>
    </row>
    <row r="113" spans="1:292">
      <c r="A113">
        <v>95</v>
      </c>
      <c r="B113">
        <v>1694359070.5</v>
      </c>
      <c r="C113">
        <v>561.5</v>
      </c>
      <c r="D113" t="s">
        <v>624</v>
      </c>
      <c r="E113" t="s">
        <v>625</v>
      </c>
      <c r="F113">
        <v>5</v>
      </c>
      <c r="G113" t="s">
        <v>428</v>
      </c>
      <c r="H113">
        <v>1694359063</v>
      </c>
      <c r="I113">
        <f>(J113)/1000</f>
        <v>0</v>
      </c>
      <c r="J113">
        <f>IF(DO113, AM113, AG113)</f>
        <v>0</v>
      </c>
      <c r="K113">
        <f>IF(DO113, AH113, AF113)</f>
        <v>0</v>
      </c>
      <c r="L113">
        <f>DQ113 - IF(AT113&gt;1, K113*DK113*100.0/(AV113*EE113), 0)</f>
        <v>0</v>
      </c>
      <c r="M113">
        <f>((S113-I113/2)*L113-K113)/(S113+I113/2)</f>
        <v>0</v>
      </c>
      <c r="N113">
        <f>M113*(DX113+DY113)/1000.0</f>
        <v>0</v>
      </c>
      <c r="O113">
        <f>(DQ113 - IF(AT113&gt;1, K113*DK113*100.0/(AV113*EE113), 0))*(DX113+DY113)/1000.0</f>
        <v>0</v>
      </c>
      <c r="P113">
        <f>2.0/((1/R113-1/Q113)+SIGN(R113)*SQRT((1/R113-1/Q113)*(1/R113-1/Q113) + 4*DL113/((DL113+1)*(DL113+1))*(2*1/R113*1/Q113-1/Q113*1/Q113)))</f>
        <v>0</v>
      </c>
      <c r="Q113">
        <f>IF(LEFT(DM113,1)&lt;&gt;"0",IF(LEFT(DM113,1)="1",3.0,DN113),$D$5+$E$5*(EE113*DX113/($K$5*1000))+$F$5*(EE113*DX113/($K$5*1000))*MAX(MIN(DK113,$J$5),$I$5)*MAX(MIN(DK113,$J$5),$I$5)+$G$5*MAX(MIN(DK113,$J$5),$I$5)*(EE113*DX113/($K$5*1000))+$H$5*(EE113*DX113/($K$5*1000))*(EE113*DX113/($K$5*1000)))</f>
        <v>0</v>
      </c>
      <c r="R113">
        <f>I113*(1000-(1000*0.61365*exp(17.502*V113/(240.97+V113))/(DX113+DY113)+DS113)/2)/(1000*0.61365*exp(17.502*V113/(240.97+V113))/(DX113+DY113)-DS113)</f>
        <v>0</v>
      </c>
      <c r="S113">
        <f>1/((DL113+1)/(P113/1.6)+1/(Q113/1.37)) + DL113/((DL113+1)/(P113/1.6) + DL113/(Q113/1.37))</f>
        <v>0</v>
      </c>
      <c r="T113">
        <f>(DG113*DJ113)</f>
        <v>0</v>
      </c>
      <c r="U113">
        <f>(DZ113+(T113+2*0.95*5.67E-8*(((DZ113+$B$9)+273)^4-(DZ113+273)^4)-44100*I113)/(1.84*29.3*Q113+8*0.95*5.67E-8*(DZ113+273)^3))</f>
        <v>0</v>
      </c>
      <c r="V113">
        <f>($C$9*EA113+$D$9*EB113+$E$9*U113)</f>
        <v>0</v>
      </c>
      <c r="W113">
        <f>0.61365*exp(17.502*V113/(240.97+V113))</f>
        <v>0</v>
      </c>
      <c r="X113">
        <f>(Y113/Z113*100)</f>
        <v>0</v>
      </c>
      <c r="Y113">
        <f>DS113*(DX113+DY113)/1000</f>
        <v>0</v>
      </c>
      <c r="Z113">
        <f>0.61365*exp(17.502*DZ113/(240.97+DZ113))</f>
        <v>0</v>
      </c>
      <c r="AA113">
        <f>(W113-DS113*(DX113+DY113)/1000)</f>
        <v>0</v>
      </c>
      <c r="AB113">
        <f>(-I113*44100)</f>
        <v>0</v>
      </c>
      <c r="AC113">
        <f>2*29.3*Q113*0.92*(DZ113-V113)</f>
        <v>0</v>
      </c>
      <c r="AD113">
        <f>2*0.95*5.67E-8*(((DZ113+$B$9)+273)^4-(V113+273)^4)</f>
        <v>0</v>
      </c>
      <c r="AE113">
        <f>T113+AD113+AB113+AC113</f>
        <v>0</v>
      </c>
      <c r="AF113">
        <f>DW113*AT113*(DR113-DQ113*(1000-AT113*DT113)/(1000-AT113*DS113))/(100*DK113)</f>
        <v>0</v>
      </c>
      <c r="AG113">
        <f>1000*DW113*AT113*(DS113-DT113)/(100*DK113*(1000-AT113*DS113))</f>
        <v>0</v>
      </c>
      <c r="AH113">
        <f>(AI113 - AJ113 - DX113*1E3/(8.314*(DZ113+273.15)) * AL113/DW113 * AK113) * DW113/(100*DK113) * (1000 - DT113)/1000</f>
        <v>0</v>
      </c>
      <c r="AI113">
        <v>1603.104022232284</v>
      </c>
      <c r="AJ113">
        <v>1583.463696969697</v>
      </c>
      <c r="AK113">
        <v>3.411591729859378</v>
      </c>
      <c r="AL113">
        <v>65.94015128555453</v>
      </c>
      <c r="AM113">
        <f>(AO113 - AN113 + DX113*1E3/(8.314*(DZ113+273.15)) * AQ113/DW113 * AP113) * DW113/(100*DK113) * 1000/(1000 - AO113)</f>
        <v>0</v>
      </c>
      <c r="AN113">
        <v>27.11719672030232</v>
      </c>
      <c r="AO113">
        <v>27.53422484848485</v>
      </c>
      <c r="AP113">
        <v>-0.0007808925324510515</v>
      </c>
      <c r="AQ113">
        <v>102.8695289206826</v>
      </c>
      <c r="AR113">
        <v>0</v>
      </c>
      <c r="AS113">
        <v>0</v>
      </c>
      <c r="AT113">
        <f>IF(AR113*$H$15&gt;=AV113,1.0,(AV113/(AV113-AR113*$H$15)))</f>
        <v>0</v>
      </c>
      <c r="AU113">
        <f>(AT113-1)*100</f>
        <v>0</v>
      </c>
      <c r="AV113">
        <f>MAX(0,($B$15+$C$15*EE113)/(1+$D$15*EE113)*DX113/(DZ113+273)*$E$15)</f>
        <v>0</v>
      </c>
      <c r="AW113" t="s">
        <v>429</v>
      </c>
      <c r="AX113" t="s">
        <v>429</v>
      </c>
      <c r="AY113">
        <v>0</v>
      </c>
      <c r="AZ113">
        <v>0</v>
      </c>
      <c r="BA113">
        <f>1-AY113/AZ113</f>
        <v>0</v>
      </c>
      <c r="BB113">
        <v>0</v>
      </c>
      <c r="BC113" t="s">
        <v>429</v>
      </c>
      <c r="BD113" t="s">
        <v>429</v>
      </c>
      <c r="BE113">
        <v>0</v>
      </c>
      <c r="BF113">
        <v>0</v>
      </c>
      <c r="BG113">
        <f>1-BE113/BF113</f>
        <v>0</v>
      </c>
      <c r="BH113">
        <v>0.5</v>
      </c>
      <c r="BI113">
        <f>DH113</f>
        <v>0</v>
      </c>
      <c r="BJ113">
        <f>K113</f>
        <v>0</v>
      </c>
      <c r="BK113">
        <f>BG113*BH113*BI113</f>
        <v>0</v>
      </c>
      <c r="BL113">
        <f>(BJ113-BB113)/BI113</f>
        <v>0</v>
      </c>
      <c r="BM113">
        <f>(AZ113-BF113)/BF113</f>
        <v>0</v>
      </c>
      <c r="BN113">
        <f>AY113/(BA113+AY113/BF113)</f>
        <v>0</v>
      </c>
      <c r="BO113" t="s">
        <v>429</v>
      </c>
      <c r="BP113">
        <v>0</v>
      </c>
      <c r="BQ113">
        <f>IF(BP113&lt;&gt;0, BP113, BN113)</f>
        <v>0</v>
      </c>
      <c r="BR113">
        <f>1-BQ113/BF113</f>
        <v>0</v>
      </c>
      <c r="BS113">
        <f>(BF113-BE113)/(BF113-BQ113)</f>
        <v>0</v>
      </c>
      <c r="BT113">
        <f>(AZ113-BF113)/(AZ113-BQ113)</f>
        <v>0</v>
      </c>
      <c r="BU113">
        <f>(BF113-BE113)/(BF113-AY113)</f>
        <v>0</v>
      </c>
      <c r="BV113">
        <f>(AZ113-BF113)/(AZ113-AY113)</f>
        <v>0</v>
      </c>
      <c r="BW113">
        <f>(BS113*BQ113/BE113)</f>
        <v>0</v>
      </c>
      <c r="BX113">
        <f>(1-BW113)</f>
        <v>0</v>
      </c>
      <c r="DG113">
        <f>$B$13*EF113+$C$13*EG113+$F$13*ER113*(1-EU113)</f>
        <v>0</v>
      </c>
      <c r="DH113">
        <f>DG113*DI113</f>
        <v>0</v>
      </c>
      <c r="DI113">
        <f>($B$13*$D$11+$C$13*$D$11+$F$13*((FE113+EW113)/MAX(FE113+EW113+FF113, 0.1)*$I$11+FF113/MAX(FE113+EW113+FF113, 0.1)*$J$11))/($B$13+$C$13+$F$13)</f>
        <v>0</v>
      </c>
      <c r="DJ113">
        <f>($B$13*$K$11+$C$13*$K$11+$F$13*((FE113+EW113)/MAX(FE113+EW113+FF113, 0.1)*$P$11+FF113/MAX(FE113+EW113+FF113, 0.1)*$Q$11))/($B$13+$C$13+$F$13)</f>
        <v>0</v>
      </c>
      <c r="DK113">
        <v>1.1</v>
      </c>
      <c r="DL113">
        <v>0.5</v>
      </c>
      <c r="DM113" t="s">
        <v>430</v>
      </c>
      <c r="DN113">
        <v>2</v>
      </c>
      <c r="DO113" t="b">
        <v>1</v>
      </c>
      <c r="DP113">
        <v>1694359063</v>
      </c>
      <c r="DQ113">
        <v>1516.522222222222</v>
      </c>
      <c r="DR113">
        <v>1543.992592592592</v>
      </c>
      <c r="DS113">
        <v>27.56108888888889</v>
      </c>
      <c r="DT113">
        <v>27.13398148148148</v>
      </c>
      <c r="DU113">
        <v>1558.33962962963</v>
      </c>
      <c r="DV113">
        <v>31.53113333333333</v>
      </c>
      <c r="DW113">
        <v>499.9891481481482</v>
      </c>
      <c r="DX113">
        <v>84.56285925925926</v>
      </c>
      <c r="DY113">
        <v>0.09997389999999999</v>
      </c>
      <c r="DZ113">
        <v>31.33218518518518</v>
      </c>
      <c r="EA113">
        <v>32.65296296296297</v>
      </c>
      <c r="EB113">
        <v>999.9000000000001</v>
      </c>
      <c r="EC113">
        <v>0</v>
      </c>
      <c r="ED113">
        <v>0</v>
      </c>
      <c r="EE113">
        <v>9985.142962962962</v>
      </c>
      <c r="EF113">
        <v>0</v>
      </c>
      <c r="EG113">
        <v>1020.411851851852</v>
      </c>
      <c r="EH113">
        <v>-27.47074444444445</v>
      </c>
      <c r="EI113">
        <v>1559.502222222222</v>
      </c>
      <c r="EJ113">
        <v>1587.055925925926</v>
      </c>
      <c r="EK113">
        <v>0.4271038518518518</v>
      </c>
      <c r="EL113">
        <v>1543.992592592592</v>
      </c>
      <c r="EM113">
        <v>27.13398148148148</v>
      </c>
      <c r="EN113">
        <v>2.330643333333333</v>
      </c>
      <c r="EO113">
        <v>2.294525925925926</v>
      </c>
      <c r="EP113">
        <v>19.88978148148149</v>
      </c>
      <c r="EQ113">
        <v>19.63803333333333</v>
      </c>
      <c r="ER113">
        <v>2000.006296296296</v>
      </c>
      <c r="ES113">
        <v>0.9800054444444443</v>
      </c>
      <c r="ET113">
        <v>0.01999445555555555</v>
      </c>
      <c r="EU113">
        <v>0</v>
      </c>
      <c r="EV113">
        <v>36.93819259259259</v>
      </c>
      <c r="EW113">
        <v>5.00078</v>
      </c>
      <c r="EX113">
        <v>2707.854444444444</v>
      </c>
      <c r="EY113">
        <v>16379.72962962963</v>
      </c>
      <c r="EZ113">
        <v>50.56011111111111</v>
      </c>
      <c r="FA113">
        <v>51.41862962962963</v>
      </c>
      <c r="FB113">
        <v>51.03448148148147</v>
      </c>
      <c r="FC113">
        <v>50.72881481481481</v>
      </c>
      <c r="FD113">
        <v>50.83311111111112</v>
      </c>
      <c r="FE113">
        <v>1955.116296296296</v>
      </c>
      <c r="FF113">
        <v>39.89000000000001</v>
      </c>
      <c r="FG113">
        <v>0</v>
      </c>
      <c r="FH113">
        <v>1694359070.6</v>
      </c>
      <c r="FI113">
        <v>0</v>
      </c>
      <c r="FJ113">
        <v>36.939592</v>
      </c>
      <c r="FK113">
        <v>0.149923082452934</v>
      </c>
      <c r="FL113">
        <v>-279.4930771883793</v>
      </c>
      <c r="FM113">
        <v>2704.9056</v>
      </c>
      <c r="FN113">
        <v>15</v>
      </c>
      <c r="FO113">
        <v>1694356869.6</v>
      </c>
      <c r="FP113" t="s">
        <v>431</v>
      </c>
      <c r="FQ113">
        <v>1694356869.6</v>
      </c>
      <c r="FR113">
        <v>1694356865.6</v>
      </c>
      <c r="FS113">
        <v>1</v>
      </c>
      <c r="FT113">
        <v>-0.3</v>
      </c>
      <c r="FU113">
        <v>-0.068</v>
      </c>
      <c r="FV113">
        <v>-25.922</v>
      </c>
      <c r="FW113">
        <v>-3.813</v>
      </c>
      <c r="FX113">
        <v>420</v>
      </c>
      <c r="FY113">
        <v>23</v>
      </c>
      <c r="FZ113">
        <v>0.43</v>
      </c>
      <c r="GA113">
        <v>0.2</v>
      </c>
      <c r="GB113">
        <v>-27.4376175</v>
      </c>
      <c r="GC113">
        <v>-0.2974277673545945</v>
      </c>
      <c r="GD113">
        <v>0.09906024653588322</v>
      </c>
      <c r="GE113">
        <v>0</v>
      </c>
      <c r="GF113">
        <v>0.427751275</v>
      </c>
      <c r="GG113">
        <v>-0.01490180487805029</v>
      </c>
      <c r="GH113">
        <v>0.001764584157634598</v>
      </c>
      <c r="GI113">
        <v>1</v>
      </c>
      <c r="GJ113">
        <v>1</v>
      </c>
      <c r="GK113">
        <v>2</v>
      </c>
      <c r="GL113" t="s">
        <v>432</v>
      </c>
      <c r="GM113">
        <v>3.10648</v>
      </c>
      <c r="GN113">
        <v>2.75808</v>
      </c>
      <c r="GO113">
        <v>0.194743</v>
      </c>
      <c r="GP113">
        <v>0.193725</v>
      </c>
      <c r="GQ113">
        <v>0.119281</v>
      </c>
      <c r="GR113">
        <v>0.107951</v>
      </c>
      <c r="GS113">
        <v>20281.1</v>
      </c>
      <c r="GT113">
        <v>19122</v>
      </c>
      <c r="GU113">
        <v>25775.7</v>
      </c>
      <c r="GV113">
        <v>24095</v>
      </c>
      <c r="GW113">
        <v>36519.6</v>
      </c>
      <c r="GX113">
        <v>31516.2</v>
      </c>
      <c r="GY113">
        <v>45114</v>
      </c>
      <c r="GZ113">
        <v>38196</v>
      </c>
      <c r="HA113">
        <v>1.75085</v>
      </c>
      <c r="HB113">
        <v>1.57578</v>
      </c>
      <c r="HC113">
        <v>-0.08985029999999999</v>
      </c>
      <c r="HD113">
        <v>0</v>
      </c>
      <c r="HE113">
        <v>34.0753</v>
      </c>
      <c r="HF113">
        <v>999.9</v>
      </c>
      <c r="HG113">
        <v>41.2</v>
      </c>
      <c r="HH113">
        <v>38.5</v>
      </c>
      <c r="HI113">
        <v>33.3248</v>
      </c>
      <c r="HJ113">
        <v>61.4667</v>
      </c>
      <c r="HK113">
        <v>24.4071</v>
      </c>
      <c r="HL113">
        <v>1</v>
      </c>
      <c r="HM113">
        <v>1.45947</v>
      </c>
      <c r="HN113">
        <v>9.28105</v>
      </c>
      <c r="HO113">
        <v>20.0589</v>
      </c>
      <c r="HP113">
        <v>5.20726</v>
      </c>
      <c r="HQ113">
        <v>11.992</v>
      </c>
      <c r="HR113">
        <v>4.96095</v>
      </c>
      <c r="HS113">
        <v>3.27448</v>
      </c>
      <c r="HT113">
        <v>9999</v>
      </c>
      <c r="HU113">
        <v>9999</v>
      </c>
      <c r="HV113">
        <v>9999</v>
      </c>
      <c r="HW113">
        <v>154.9</v>
      </c>
      <c r="HX113">
        <v>1.86386</v>
      </c>
      <c r="HY113">
        <v>1.86005</v>
      </c>
      <c r="HZ113">
        <v>1.85837</v>
      </c>
      <c r="IA113">
        <v>1.85974</v>
      </c>
      <c r="IB113">
        <v>1.85974</v>
      </c>
      <c r="IC113">
        <v>1.85832</v>
      </c>
      <c r="ID113">
        <v>1.85743</v>
      </c>
      <c r="IE113">
        <v>1.85226</v>
      </c>
      <c r="IF113">
        <v>0</v>
      </c>
      <c r="IG113">
        <v>0</v>
      </c>
      <c r="IH113">
        <v>0</v>
      </c>
      <c r="II113">
        <v>0</v>
      </c>
      <c r="IJ113" t="s">
        <v>433</v>
      </c>
      <c r="IK113" t="s">
        <v>434</v>
      </c>
      <c r="IL113" t="s">
        <v>435</v>
      </c>
      <c r="IM113" t="s">
        <v>435</v>
      </c>
      <c r="IN113" t="s">
        <v>435</v>
      </c>
      <c r="IO113" t="s">
        <v>435</v>
      </c>
      <c r="IP113">
        <v>0</v>
      </c>
      <c r="IQ113">
        <v>100</v>
      </c>
      <c r="IR113">
        <v>100</v>
      </c>
      <c r="IS113">
        <v>-42.1</v>
      </c>
      <c r="IT113">
        <v>-3.969</v>
      </c>
      <c r="IU113">
        <v>-16.20539750299507</v>
      </c>
      <c r="IV113">
        <v>-0.02477319321892663</v>
      </c>
      <c r="IW113">
        <v>7.220195862635366E-06</v>
      </c>
      <c r="IX113">
        <v>-1.200035831751892E-09</v>
      </c>
      <c r="IY113">
        <v>-1.687842308663072</v>
      </c>
      <c r="IZ113">
        <v>-0.1467083373758089</v>
      </c>
      <c r="JA113">
        <v>0.003522864546959643</v>
      </c>
      <c r="JB113">
        <v>-3.696506598922489E-05</v>
      </c>
      <c r="JC113">
        <v>4</v>
      </c>
      <c r="JD113">
        <v>1987</v>
      </c>
      <c r="JE113">
        <v>1</v>
      </c>
      <c r="JF113">
        <v>38</v>
      </c>
      <c r="JG113">
        <v>36.7</v>
      </c>
      <c r="JH113">
        <v>36.7</v>
      </c>
      <c r="JI113">
        <v>3.41309</v>
      </c>
      <c r="JJ113">
        <v>2.64771</v>
      </c>
      <c r="JK113">
        <v>1.49658</v>
      </c>
      <c r="JL113">
        <v>2.39258</v>
      </c>
      <c r="JM113">
        <v>1.54907</v>
      </c>
      <c r="JN113">
        <v>2.48413</v>
      </c>
      <c r="JO113">
        <v>41.5866</v>
      </c>
      <c r="JP113">
        <v>15.5505</v>
      </c>
      <c r="JQ113">
        <v>18</v>
      </c>
      <c r="JR113">
        <v>506.428</v>
      </c>
      <c r="JS113">
        <v>402.871</v>
      </c>
      <c r="JT113">
        <v>24.9279</v>
      </c>
      <c r="JU113">
        <v>43.5832</v>
      </c>
      <c r="JV113">
        <v>29.9993</v>
      </c>
      <c r="JW113">
        <v>43.2922</v>
      </c>
      <c r="JX113">
        <v>43.1114</v>
      </c>
      <c r="JY113">
        <v>68.4808</v>
      </c>
      <c r="JZ113">
        <v>0</v>
      </c>
      <c r="KA113">
        <v>46.4567</v>
      </c>
      <c r="KB113">
        <v>20.4138</v>
      </c>
      <c r="KC113">
        <v>1590.47</v>
      </c>
      <c r="KD113">
        <v>27.4221</v>
      </c>
      <c r="KE113">
        <v>98.55540000000001</v>
      </c>
      <c r="KF113">
        <v>92.0444</v>
      </c>
    </row>
    <row r="114" spans="1:292">
      <c r="A114">
        <v>96</v>
      </c>
      <c r="B114">
        <v>1694359075.5</v>
      </c>
      <c r="C114">
        <v>566.5</v>
      </c>
      <c r="D114" t="s">
        <v>626</v>
      </c>
      <c r="E114" t="s">
        <v>627</v>
      </c>
      <c r="F114">
        <v>5</v>
      </c>
      <c r="G114" t="s">
        <v>428</v>
      </c>
      <c r="H114">
        <v>1694359067.714286</v>
      </c>
      <c r="I114">
        <f>(J114)/1000</f>
        <v>0</v>
      </c>
      <c r="J114">
        <f>IF(DO114, AM114, AG114)</f>
        <v>0</v>
      </c>
      <c r="K114">
        <f>IF(DO114, AH114, AF114)</f>
        <v>0</v>
      </c>
      <c r="L114">
        <f>DQ114 - IF(AT114&gt;1, K114*DK114*100.0/(AV114*EE114), 0)</f>
        <v>0</v>
      </c>
      <c r="M114">
        <f>((S114-I114/2)*L114-K114)/(S114+I114/2)</f>
        <v>0</v>
      </c>
      <c r="N114">
        <f>M114*(DX114+DY114)/1000.0</f>
        <v>0</v>
      </c>
      <c r="O114">
        <f>(DQ114 - IF(AT114&gt;1, K114*DK114*100.0/(AV114*EE114), 0))*(DX114+DY114)/1000.0</f>
        <v>0</v>
      </c>
      <c r="P114">
        <f>2.0/((1/R114-1/Q114)+SIGN(R114)*SQRT((1/R114-1/Q114)*(1/R114-1/Q114) + 4*DL114/((DL114+1)*(DL114+1))*(2*1/R114*1/Q114-1/Q114*1/Q114)))</f>
        <v>0</v>
      </c>
      <c r="Q114">
        <f>IF(LEFT(DM114,1)&lt;&gt;"0",IF(LEFT(DM114,1)="1",3.0,DN114),$D$5+$E$5*(EE114*DX114/($K$5*1000))+$F$5*(EE114*DX114/($K$5*1000))*MAX(MIN(DK114,$J$5),$I$5)*MAX(MIN(DK114,$J$5),$I$5)+$G$5*MAX(MIN(DK114,$J$5),$I$5)*(EE114*DX114/($K$5*1000))+$H$5*(EE114*DX114/($K$5*1000))*(EE114*DX114/($K$5*1000)))</f>
        <v>0</v>
      </c>
      <c r="R114">
        <f>I114*(1000-(1000*0.61365*exp(17.502*V114/(240.97+V114))/(DX114+DY114)+DS114)/2)/(1000*0.61365*exp(17.502*V114/(240.97+V114))/(DX114+DY114)-DS114)</f>
        <v>0</v>
      </c>
      <c r="S114">
        <f>1/((DL114+1)/(P114/1.6)+1/(Q114/1.37)) + DL114/((DL114+1)/(P114/1.6) + DL114/(Q114/1.37))</f>
        <v>0</v>
      </c>
      <c r="T114">
        <f>(DG114*DJ114)</f>
        <v>0</v>
      </c>
      <c r="U114">
        <f>(DZ114+(T114+2*0.95*5.67E-8*(((DZ114+$B$9)+273)^4-(DZ114+273)^4)-44100*I114)/(1.84*29.3*Q114+8*0.95*5.67E-8*(DZ114+273)^3))</f>
        <v>0</v>
      </c>
      <c r="V114">
        <f>($C$9*EA114+$D$9*EB114+$E$9*U114)</f>
        <v>0</v>
      </c>
      <c r="W114">
        <f>0.61365*exp(17.502*V114/(240.97+V114))</f>
        <v>0</v>
      </c>
      <c r="X114">
        <f>(Y114/Z114*100)</f>
        <v>0</v>
      </c>
      <c r="Y114">
        <f>DS114*(DX114+DY114)/1000</f>
        <v>0</v>
      </c>
      <c r="Z114">
        <f>0.61365*exp(17.502*DZ114/(240.97+DZ114))</f>
        <v>0</v>
      </c>
      <c r="AA114">
        <f>(W114-DS114*(DX114+DY114)/1000)</f>
        <v>0</v>
      </c>
      <c r="AB114">
        <f>(-I114*44100)</f>
        <v>0</v>
      </c>
      <c r="AC114">
        <f>2*29.3*Q114*0.92*(DZ114-V114)</f>
        <v>0</v>
      </c>
      <c r="AD114">
        <f>2*0.95*5.67E-8*(((DZ114+$B$9)+273)^4-(V114+273)^4)</f>
        <v>0</v>
      </c>
      <c r="AE114">
        <f>T114+AD114+AB114+AC114</f>
        <v>0</v>
      </c>
      <c r="AF114">
        <f>DW114*AT114*(DR114-DQ114*(1000-AT114*DT114)/(1000-AT114*DS114))/(100*DK114)</f>
        <v>0</v>
      </c>
      <c r="AG114">
        <f>1000*DW114*AT114*(DS114-DT114)/(100*DK114*(1000-AT114*DS114))</f>
        <v>0</v>
      </c>
      <c r="AH114">
        <f>(AI114 - AJ114 - DX114*1E3/(8.314*(DZ114+273.15)) * AL114/DW114 * AK114) * DW114/(100*DK114) * (1000 - DT114)/1000</f>
        <v>0</v>
      </c>
      <c r="AI114">
        <v>1620.313881241604</v>
      </c>
      <c r="AJ114">
        <v>1600.68206060606</v>
      </c>
      <c r="AK114">
        <v>3.42309617908219</v>
      </c>
      <c r="AL114">
        <v>65.94015128555453</v>
      </c>
      <c r="AM114">
        <f>(AO114 - AN114 + DX114*1E3/(8.314*(DZ114+273.15)) * AQ114/DW114 * AP114) * DW114/(100*DK114) * 1000/(1000 - AO114)</f>
        <v>0</v>
      </c>
      <c r="AN114">
        <v>27.1007375193706</v>
      </c>
      <c r="AO114">
        <v>27.51443878787878</v>
      </c>
      <c r="AP114">
        <v>-0.0004734500746782056</v>
      </c>
      <c r="AQ114">
        <v>102.8695289206826</v>
      </c>
      <c r="AR114">
        <v>0</v>
      </c>
      <c r="AS114">
        <v>0</v>
      </c>
      <c r="AT114">
        <f>IF(AR114*$H$15&gt;=AV114,1.0,(AV114/(AV114-AR114*$H$15)))</f>
        <v>0</v>
      </c>
      <c r="AU114">
        <f>(AT114-1)*100</f>
        <v>0</v>
      </c>
      <c r="AV114">
        <f>MAX(0,($B$15+$C$15*EE114)/(1+$D$15*EE114)*DX114/(DZ114+273)*$E$15)</f>
        <v>0</v>
      </c>
      <c r="AW114" t="s">
        <v>429</v>
      </c>
      <c r="AX114" t="s">
        <v>429</v>
      </c>
      <c r="AY114">
        <v>0</v>
      </c>
      <c r="AZ114">
        <v>0</v>
      </c>
      <c r="BA114">
        <f>1-AY114/AZ114</f>
        <v>0</v>
      </c>
      <c r="BB114">
        <v>0</v>
      </c>
      <c r="BC114" t="s">
        <v>429</v>
      </c>
      <c r="BD114" t="s">
        <v>429</v>
      </c>
      <c r="BE114">
        <v>0</v>
      </c>
      <c r="BF114">
        <v>0</v>
      </c>
      <c r="BG114">
        <f>1-BE114/BF114</f>
        <v>0</v>
      </c>
      <c r="BH114">
        <v>0.5</v>
      </c>
      <c r="BI114">
        <f>DH114</f>
        <v>0</v>
      </c>
      <c r="BJ114">
        <f>K114</f>
        <v>0</v>
      </c>
      <c r="BK114">
        <f>BG114*BH114*BI114</f>
        <v>0</v>
      </c>
      <c r="BL114">
        <f>(BJ114-BB114)/BI114</f>
        <v>0</v>
      </c>
      <c r="BM114">
        <f>(AZ114-BF114)/BF114</f>
        <v>0</v>
      </c>
      <c r="BN114">
        <f>AY114/(BA114+AY114/BF114)</f>
        <v>0</v>
      </c>
      <c r="BO114" t="s">
        <v>429</v>
      </c>
      <c r="BP114">
        <v>0</v>
      </c>
      <c r="BQ114">
        <f>IF(BP114&lt;&gt;0, BP114, BN114)</f>
        <v>0</v>
      </c>
      <c r="BR114">
        <f>1-BQ114/BF114</f>
        <v>0</v>
      </c>
      <c r="BS114">
        <f>(BF114-BE114)/(BF114-BQ114)</f>
        <v>0</v>
      </c>
      <c r="BT114">
        <f>(AZ114-BF114)/(AZ114-BQ114)</f>
        <v>0</v>
      </c>
      <c r="BU114">
        <f>(BF114-BE114)/(BF114-AY114)</f>
        <v>0</v>
      </c>
      <c r="BV114">
        <f>(AZ114-BF114)/(AZ114-AY114)</f>
        <v>0</v>
      </c>
      <c r="BW114">
        <f>(BS114*BQ114/BE114)</f>
        <v>0</v>
      </c>
      <c r="BX114">
        <f>(1-BW114)</f>
        <v>0</v>
      </c>
      <c r="DG114">
        <f>$B$13*EF114+$C$13*EG114+$F$13*ER114*(1-EU114)</f>
        <v>0</v>
      </c>
      <c r="DH114">
        <f>DG114*DI114</f>
        <v>0</v>
      </c>
      <c r="DI114">
        <f>($B$13*$D$11+$C$13*$D$11+$F$13*((FE114+EW114)/MAX(FE114+EW114+FF114, 0.1)*$I$11+FF114/MAX(FE114+EW114+FF114, 0.1)*$J$11))/($B$13+$C$13+$F$13)</f>
        <v>0</v>
      </c>
      <c r="DJ114">
        <f>($B$13*$K$11+$C$13*$K$11+$F$13*((FE114+EW114)/MAX(FE114+EW114+FF114, 0.1)*$P$11+FF114/MAX(FE114+EW114+FF114, 0.1)*$Q$11))/($B$13+$C$13+$F$13)</f>
        <v>0</v>
      </c>
      <c r="DK114">
        <v>1.1</v>
      </c>
      <c r="DL114">
        <v>0.5</v>
      </c>
      <c r="DM114" t="s">
        <v>430</v>
      </c>
      <c r="DN114">
        <v>2</v>
      </c>
      <c r="DO114" t="b">
        <v>1</v>
      </c>
      <c r="DP114">
        <v>1694359067.714286</v>
      </c>
      <c r="DQ114">
        <v>1532.309642857143</v>
      </c>
      <c r="DR114">
        <v>1559.7475</v>
      </c>
      <c r="DS114">
        <v>27.54257857142858</v>
      </c>
      <c r="DT114">
        <v>27.11733571428571</v>
      </c>
      <c r="DU114">
        <v>1574.301785714286</v>
      </c>
      <c r="DV114">
        <v>31.51195357142857</v>
      </c>
      <c r="DW114">
        <v>499.9956785714286</v>
      </c>
      <c r="DX114">
        <v>84.56234642857143</v>
      </c>
      <c r="DY114">
        <v>0.09998023571428571</v>
      </c>
      <c r="DZ114">
        <v>31.31464642857142</v>
      </c>
      <c r="EA114">
        <v>32.6408</v>
      </c>
      <c r="EB114">
        <v>999.9000000000002</v>
      </c>
      <c r="EC114">
        <v>0</v>
      </c>
      <c r="ED114">
        <v>0</v>
      </c>
      <c r="EE114">
        <v>9992.708928571428</v>
      </c>
      <c r="EF114">
        <v>0</v>
      </c>
      <c r="EG114">
        <v>1000.207678571429</v>
      </c>
      <c r="EH114">
        <v>-27.43850714285714</v>
      </c>
      <c r="EI114">
        <v>1575.706428571429</v>
      </c>
      <c r="EJ114">
        <v>1603.222142857143</v>
      </c>
      <c r="EK114">
        <v>0.4252292857142857</v>
      </c>
      <c r="EL114">
        <v>1559.7475</v>
      </c>
      <c r="EM114">
        <v>27.11733571428571</v>
      </c>
      <c r="EN114">
        <v>2.329063571428571</v>
      </c>
      <c r="EO114">
        <v>2.293104642857143</v>
      </c>
      <c r="EP114">
        <v>19.87883571428571</v>
      </c>
      <c r="EQ114">
        <v>19.62804642857143</v>
      </c>
      <c r="ER114">
        <v>2000.013571428571</v>
      </c>
      <c r="ES114">
        <v>0.9800053214285711</v>
      </c>
      <c r="ET114">
        <v>0.01999457857142857</v>
      </c>
      <c r="EU114">
        <v>0</v>
      </c>
      <c r="EV114">
        <v>36.92092142857143</v>
      </c>
      <c r="EW114">
        <v>5.00078</v>
      </c>
      <c r="EX114">
        <v>2670.471785714286</v>
      </c>
      <c r="EY114">
        <v>16379.79285714285</v>
      </c>
      <c r="EZ114">
        <v>50.54889285714285</v>
      </c>
      <c r="FA114">
        <v>51.39935714285714</v>
      </c>
      <c r="FB114">
        <v>51.02432142857143</v>
      </c>
      <c r="FC114">
        <v>50.71171428571427</v>
      </c>
      <c r="FD114">
        <v>50.84582142857143</v>
      </c>
      <c r="FE114">
        <v>1955.123571428571</v>
      </c>
      <c r="FF114">
        <v>39.89000000000001</v>
      </c>
      <c r="FG114">
        <v>0</v>
      </c>
      <c r="FH114">
        <v>1694359075.4</v>
      </c>
      <c r="FI114">
        <v>0</v>
      </c>
      <c r="FJ114">
        <v>36.94348400000001</v>
      </c>
      <c r="FK114">
        <v>-0.6348922990130211</v>
      </c>
      <c r="FL114">
        <v>-623.3138452614944</v>
      </c>
      <c r="FM114">
        <v>2664.532</v>
      </c>
      <c r="FN114">
        <v>15</v>
      </c>
      <c r="FO114">
        <v>1694356869.6</v>
      </c>
      <c r="FP114" t="s">
        <v>431</v>
      </c>
      <c r="FQ114">
        <v>1694356869.6</v>
      </c>
      <c r="FR114">
        <v>1694356865.6</v>
      </c>
      <c r="FS114">
        <v>1</v>
      </c>
      <c r="FT114">
        <v>-0.3</v>
      </c>
      <c r="FU114">
        <v>-0.068</v>
      </c>
      <c r="FV114">
        <v>-25.922</v>
      </c>
      <c r="FW114">
        <v>-3.813</v>
      </c>
      <c r="FX114">
        <v>420</v>
      </c>
      <c r="FY114">
        <v>23</v>
      </c>
      <c r="FZ114">
        <v>0.43</v>
      </c>
      <c r="GA114">
        <v>0.2</v>
      </c>
      <c r="GB114">
        <v>-27.44726000000001</v>
      </c>
      <c r="GC114">
        <v>0.1217223264541204</v>
      </c>
      <c r="GD114">
        <v>0.09171692264789495</v>
      </c>
      <c r="GE114">
        <v>0</v>
      </c>
      <c r="GF114">
        <v>0.4265547749999999</v>
      </c>
      <c r="GG114">
        <v>-0.0207208818011256</v>
      </c>
      <c r="GH114">
        <v>0.002220691643244283</v>
      </c>
      <c r="GI114">
        <v>1</v>
      </c>
      <c r="GJ114">
        <v>1</v>
      </c>
      <c r="GK114">
        <v>2</v>
      </c>
      <c r="GL114" t="s">
        <v>432</v>
      </c>
      <c r="GM114">
        <v>3.10636</v>
      </c>
      <c r="GN114">
        <v>2.75805</v>
      </c>
      <c r="GO114">
        <v>0.195979</v>
      </c>
      <c r="GP114">
        <v>0.194955</v>
      </c>
      <c r="GQ114">
        <v>0.11923</v>
      </c>
      <c r="GR114">
        <v>0.107908</v>
      </c>
      <c r="GS114">
        <v>20250.1</v>
      </c>
      <c r="GT114">
        <v>19093</v>
      </c>
      <c r="GU114">
        <v>25776</v>
      </c>
      <c r="GV114">
        <v>24095.5</v>
      </c>
      <c r="GW114">
        <v>36522.4</v>
      </c>
      <c r="GX114">
        <v>31518.5</v>
      </c>
      <c r="GY114">
        <v>45114.8</v>
      </c>
      <c r="GZ114">
        <v>38196.8</v>
      </c>
      <c r="HA114">
        <v>1.75042</v>
      </c>
      <c r="HB114">
        <v>1.57607</v>
      </c>
      <c r="HC114">
        <v>-0.0886098</v>
      </c>
      <c r="HD114">
        <v>0</v>
      </c>
      <c r="HE114">
        <v>34.0491</v>
      </c>
      <c r="HF114">
        <v>999.9</v>
      </c>
      <c r="HG114">
        <v>41.2</v>
      </c>
      <c r="HH114">
        <v>38.5</v>
      </c>
      <c r="HI114">
        <v>33.3248</v>
      </c>
      <c r="HJ114">
        <v>61.3267</v>
      </c>
      <c r="HK114">
        <v>24.4631</v>
      </c>
      <c r="HL114">
        <v>1</v>
      </c>
      <c r="HM114">
        <v>1.45875</v>
      </c>
      <c r="HN114">
        <v>9.28105</v>
      </c>
      <c r="HO114">
        <v>20.0586</v>
      </c>
      <c r="HP114">
        <v>5.20606</v>
      </c>
      <c r="HQ114">
        <v>11.992</v>
      </c>
      <c r="HR114">
        <v>4.96065</v>
      </c>
      <c r="HS114">
        <v>3.27425</v>
      </c>
      <c r="HT114">
        <v>9999</v>
      </c>
      <c r="HU114">
        <v>9999</v>
      </c>
      <c r="HV114">
        <v>9999</v>
      </c>
      <c r="HW114">
        <v>154.9</v>
      </c>
      <c r="HX114">
        <v>1.86386</v>
      </c>
      <c r="HY114">
        <v>1.86005</v>
      </c>
      <c r="HZ114">
        <v>1.85837</v>
      </c>
      <c r="IA114">
        <v>1.85974</v>
      </c>
      <c r="IB114">
        <v>1.85974</v>
      </c>
      <c r="IC114">
        <v>1.85833</v>
      </c>
      <c r="ID114">
        <v>1.85744</v>
      </c>
      <c r="IE114">
        <v>1.85226</v>
      </c>
      <c r="IF114">
        <v>0</v>
      </c>
      <c r="IG114">
        <v>0</v>
      </c>
      <c r="IH114">
        <v>0</v>
      </c>
      <c r="II114">
        <v>0</v>
      </c>
      <c r="IJ114" t="s">
        <v>433</v>
      </c>
      <c r="IK114" t="s">
        <v>434</v>
      </c>
      <c r="IL114" t="s">
        <v>435</v>
      </c>
      <c r="IM114" t="s">
        <v>435</v>
      </c>
      <c r="IN114" t="s">
        <v>435</v>
      </c>
      <c r="IO114" t="s">
        <v>435</v>
      </c>
      <c r="IP114">
        <v>0</v>
      </c>
      <c r="IQ114">
        <v>100</v>
      </c>
      <c r="IR114">
        <v>100</v>
      </c>
      <c r="IS114">
        <v>-42.28</v>
      </c>
      <c r="IT114">
        <v>-3.9683</v>
      </c>
      <c r="IU114">
        <v>-16.20539750299507</v>
      </c>
      <c r="IV114">
        <v>-0.02477319321892663</v>
      </c>
      <c r="IW114">
        <v>7.220195862635366E-06</v>
      </c>
      <c r="IX114">
        <v>-1.200035831751892E-09</v>
      </c>
      <c r="IY114">
        <v>-1.687842308663072</v>
      </c>
      <c r="IZ114">
        <v>-0.1467083373758089</v>
      </c>
      <c r="JA114">
        <v>0.003522864546959643</v>
      </c>
      <c r="JB114">
        <v>-3.696506598922489E-05</v>
      </c>
      <c r="JC114">
        <v>4</v>
      </c>
      <c r="JD114">
        <v>1987</v>
      </c>
      <c r="JE114">
        <v>1</v>
      </c>
      <c r="JF114">
        <v>38</v>
      </c>
      <c r="JG114">
        <v>36.8</v>
      </c>
      <c r="JH114">
        <v>36.8</v>
      </c>
      <c r="JI114">
        <v>3.43872</v>
      </c>
      <c r="JJ114">
        <v>2.64771</v>
      </c>
      <c r="JK114">
        <v>1.49658</v>
      </c>
      <c r="JL114">
        <v>2.39258</v>
      </c>
      <c r="JM114">
        <v>1.54907</v>
      </c>
      <c r="JN114">
        <v>2.48291</v>
      </c>
      <c r="JO114">
        <v>41.5866</v>
      </c>
      <c r="JP114">
        <v>15.5505</v>
      </c>
      <c r="JQ114">
        <v>18</v>
      </c>
      <c r="JR114">
        <v>506.119</v>
      </c>
      <c r="JS114">
        <v>403.033</v>
      </c>
      <c r="JT114">
        <v>24.9158</v>
      </c>
      <c r="JU114">
        <v>43.5764</v>
      </c>
      <c r="JV114">
        <v>29.9994</v>
      </c>
      <c r="JW114">
        <v>43.2877</v>
      </c>
      <c r="JX114">
        <v>43.1071</v>
      </c>
      <c r="JY114">
        <v>68.9941</v>
      </c>
      <c r="JZ114">
        <v>0</v>
      </c>
      <c r="KA114">
        <v>46.4567</v>
      </c>
      <c r="KB114">
        <v>20.4029</v>
      </c>
      <c r="KC114">
        <v>1603.83</v>
      </c>
      <c r="KD114">
        <v>27.2369</v>
      </c>
      <c r="KE114">
        <v>98.5569</v>
      </c>
      <c r="KF114">
        <v>92.0462</v>
      </c>
    </row>
    <row r="115" spans="1:292">
      <c r="A115">
        <v>97</v>
      </c>
      <c r="B115">
        <v>1694362811</v>
      </c>
      <c r="C115">
        <v>4302</v>
      </c>
      <c r="D115" t="s">
        <v>628</v>
      </c>
      <c r="E115" t="s">
        <v>629</v>
      </c>
      <c r="F115">
        <v>5</v>
      </c>
      <c r="G115" t="s">
        <v>428</v>
      </c>
      <c r="H115">
        <v>1694362803</v>
      </c>
      <c r="I115">
        <f>(J115)/1000</f>
        <v>0</v>
      </c>
      <c r="J115">
        <f>IF(DO115, AM115, AG115)</f>
        <v>0</v>
      </c>
      <c r="K115">
        <f>IF(DO115, AH115, AF115)</f>
        <v>0</v>
      </c>
      <c r="L115">
        <f>DQ115 - IF(AT115&gt;1, K115*DK115*100.0/(AV115*EE115), 0)</f>
        <v>0</v>
      </c>
      <c r="M115">
        <f>((S115-I115/2)*L115-K115)/(S115+I115/2)</f>
        <v>0</v>
      </c>
      <c r="N115">
        <f>M115*(DX115+DY115)/1000.0</f>
        <v>0</v>
      </c>
      <c r="O115">
        <f>(DQ115 - IF(AT115&gt;1, K115*DK115*100.0/(AV115*EE115), 0))*(DX115+DY115)/1000.0</f>
        <v>0</v>
      </c>
      <c r="P115">
        <f>2.0/((1/R115-1/Q115)+SIGN(R115)*SQRT((1/R115-1/Q115)*(1/R115-1/Q115) + 4*DL115/((DL115+1)*(DL115+1))*(2*1/R115*1/Q115-1/Q115*1/Q115)))</f>
        <v>0</v>
      </c>
      <c r="Q115">
        <f>IF(LEFT(DM115,1)&lt;&gt;"0",IF(LEFT(DM115,1)="1",3.0,DN115),$D$5+$E$5*(EE115*DX115/($K$5*1000))+$F$5*(EE115*DX115/($K$5*1000))*MAX(MIN(DK115,$J$5),$I$5)*MAX(MIN(DK115,$J$5),$I$5)+$G$5*MAX(MIN(DK115,$J$5),$I$5)*(EE115*DX115/($K$5*1000))+$H$5*(EE115*DX115/($K$5*1000))*(EE115*DX115/($K$5*1000)))</f>
        <v>0</v>
      </c>
      <c r="R115">
        <f>I115*(1000-(1000*0.61365*exp(17.502*V115/(240.97+V115))/(DX115+DY115)+DS115)/2)/(1000*0.61365*exp(17.502*V115/(240.97+V115))/(DX115+DY115)-DS115)</f>
        <v>0</v>
      </c>
      <c r="S115">
        <f>1/((DL115+1)/(P115/1.6)+1/(Q115/1.37)) + DL115/((DL115+1)/(P115/1.6) + DL115/(Q115/1.37))</f>
        <v>0</v>
      </c>
      <c r="T115">
        <f>(DG115*DJ115)</f>
        <v>0</v>
      </c>
      <c r="U115">
        <f>(DZ115+(T115+2*0.95*5.67E-8*(((DZ115+$B$9)+273)^4-(DZ115+273)^4)-44100*I115)/(1.84*29.3*Q115+8*0.95*5.67E-8*(DZ115+273)^3))</f>
        <v>0</v>
      </c>
      <c r="V115">
        <f>($C$9*EA115+$D$9*EB115+$E$9*U115)</f>
        <v>0</v>
      </c>
      <c r="W115">
        <f>0.61365*exp(17.502*V115/(240.97+V115))</f>
        <v>0</v>
      </c>
      <c r="X115">
        <f>(Y115/Z115*100)</f>
        <v>0</v>
      </c>
      <c r="Y115">
        <f>DS115*(DX115+DY115)/1000</f>
        <v>0</v>
      </c>
      <c r="Z115">
        <f>0.61365*exp(17.502*DZ115/(240.97+DZ115))</f>
        <v>0</v>
      </c>
      <c r="AA115">
        <f>(W115-DS115*(DX115+DY115)/1000)</f>
        <v>0</v>
      </c>
      <c r="AB115">
        <f>(-I115*44100)</f>
        <v>0</v>
      </c>
      <c r="AC115">
        <f>2*29.3*Q115*0.92*(DZ115-V115)</f>
        <v>0</v>
      </c>
      <c r="AD115">
        <f>2*0.95*5.67E-8*(((DZ115+$B$9)+273)^4-(V115+273)^4)</f>
        <v>0</v>
      </c>
      <c r="AE115">
        <f>T115+AD115+AB115+AC115</f>
        <v>0</v>
      </c>
      <c r="AF115">
        <f>DW115*AT115*(DR115-DQ115*(1000-AT115*DT115)/(1000-AT115*DS115))/(100*DK115)</f>
        <v>0</v>
      </c>
      <c r="AG115">
        <f>1000*DW115*AT115*(DS115-DT115)/(100*DK115*(1000-AT115*DS115))</f>
        <v>0</v>
      </c>
      <c r="AH115">
        <f>(AI115 - AJ115 - DX115*1E3/(8.314*(DZ115+273.15)) * AL115/DW115 * AK115) * DW115/(100*DK115) * (1000 - DT115)/1000</f>
        <v>0</v>
      </c>
      <c r="AI115">
        <v>432.349740660655</v>
      </c>
      <c r="AJ115">
        <v>430.3729393939394</v>
      </c>
      <c r="AK115">
        <v>-0.002221103529304085</v>
      </c>
      <c r="AL115">
        <v>66.24914726502084</v>
      </c>
      <c r="AM115">
        <f>(AO115 - AN115 + DX115*1E3/(8.314*(DZ115+273.15)) * AQ115/DW115 * AP115) * DW115/(100*DK115) * 1000/(1000 - AO115)</f>
        <v>0</v>
      </c>
      <c r="AN115">
        <v>28.46429949603813</v>
      </c>
      <c r="AO115">
        <v>28.97310909090909</v>
      </c>
      <c r="AP115">
        <v>4.065950824596423E-06</v>
      </c>
      <c r="AQ115">
        <v>100.9419130604213</v>
      </c>
      <c r="AR115">
        <v>0</v>
      </c>
      <c r="AS115">
        <v>0</v>
      </c>
      <c r="AT115">
        <f>IF(AR115*$H$15&gt;=AV115,1.0,(AV115/(AV115-AR115*$H$15)))</f>
        <v>0</v>
      </c>
      <c r="AU115">
        <f>(AT115-1)*100</f>
        <v>0</v>
      </c>
      <c r="AV115">
        <f>MAX(0,($B$15+$C$15*EE115)/(1+$D$15*EE115)*DX115/(DZ115+273)*$E$15)</f>
        <v>0</v>
      </c>
      <c r="AW115" t="s">
        <v>429</v>
      </c>
      <c r="AX115" t="s">
        <v>429</v>
      </c>
      <c r="AY115">
        <v>0</v>
      </c>
      <c r="AZ115">
        <v>0</v>
      </c>
      <c r="BA115">
        <f>1-AY115/AZ115</f>
        <v>0</v>
      </c>
      <c r="BB115">
        <v>0</v>
      </c>
      <c r="BC115" t="s">
        <v>429</v>
      </c>
      <c r="BD115" t="s">
        <v>429</v>
      </c>
      <c r="BE115">
        <v>0</v>
      </c>
      <c r="BF115">
        <v>0</v>
      </c>
      <c r="BG115">
        <f>1-BE115/BF115</f>
        <v>0</v>
      </c>
      <c r="BH115">
        <v>0.5</v>
      </c>
      <c r="BI115">
        <f>DH115</f>
        <v>0</v>
      </c>
      <c r="BJ115">
        <f>K115</f>
        <v>0</v>
      </c>
      <c r="BK115">
        <f>BG115*BH115*BI115</f>
        <v>0</v>
      </c>
      <c r="BL115">
        <f>(BJ115-BB115)/BI115</f>
        <v>0</v>
      </c>
      <c r="BM115">
        <f>(AZ115-BF115)/BF115</f>
        <v>0</v>
      </c>
      <c r="BN115">
        <f>AY115/(BA115+AY115/BF115)</f>
        <v>0</v>
      </c>
      <c r="BO115" t="s">
        <v>429</v>
      </c>
      <c r="BP115">
        <v>0</v>
      </c>
      <c r="BQ115">
        <f>IF(BP115&lt;&gt;0, BP115, BN115)</f>
        <v>0</v>
      </c>
      <c r="BR115">
        <f>1-BQ115/BF115</f>
        <v>0</v>
      </c>
      <c r="BS115">
        <f>(BF115-BE115)/(BF115-BQ115)</f>
        <v>0</v>
      </c>
      <c r="BT115">
        <f>(AZ115-BF115)/(AZ115-BQ115)</f>
        <v>0</v>
      </c>
      <c r="BU115">
        <f>(BF115-BE115)/(BF115-AY115)</f>
        <v>0</v>
      </c>
      <c r="BV115">
        <f>(AZ115-BF115)/(AZ115-AY115)</f>
        <v>0</v>
      </c>
      <c r="BW115">
        <f>(BS115*BQ115/BE115)</f>
        <v>0</v>
      </c>
      <c r="BX115">
        <f>(1-BW115)</f>
        <v>0</v>
      </c>
      <c r="DG115">
        <f>$B$13*EF115+$C$13*EG115+$F$13*ER115*(1-EU115)</f>
        <v>0</v>
      </c>
      <c r="DH115">
        <f>DG115*DI115</f>
        <v>0</v>
      </c>
      <c r="DI115">
        <f>($B$13*$D$11+$C$13*$D$11+$F$13*((FE115+EW115)/MAX(FE115+EW115+FF115, 0.1)*$I$11+FF115/MAX(FE115+EW115+FF115, 0.1)*$J$11))/($B$13+$C$13+$F$13)</f>
        <v>0</v>
      </c>
      <c r="DJ115">
        <f>($B$13*$K$11+$C$13*$K$11+$F$13*((FE115+EW115)/MAX(FE115+EW115+FF115, 0.1)*$P$11+FF115/MAX(FE115+EW115+FF115, 0.1)*$Q$11))/($B$13+$C$13+$F$13)</f>
        <v>0</v>
      </c>
      <c r="DK115">
        <v>0.28</v>
      </c>
      <c r="DL115">
        <v>0.5</v>
      </c>
      <c r="DM115" t="s">
        <v>430</v>
      </c>
      <c r="DN115">
        <v>2</v>
      </c>
      <c r="DO115" t="b">
        <v>1</v>
      </c>
      <c r="DP115">
        <v>1694362803</v>
      </c>
      <c r="DQ115">
        <v>417.954741935484</v>
      </c>
      <c r="DR115">
        <v>420.0146129032259</v>
      </c>
      <c r="DS115">
        <v>28.96192580645161</v>
      </c>
      <c r="DT115">
        <v>28.45846774193549</v>
      </c>
      <c r="DU115">
        <v>443.8334193548387</v>
      </c>
      <c r="DV115">
        <v>33.07047741935484</v>
      </c>
      <c r="DW115">
        <v>500.0319354838711</v>
      </c>
      <c r="DX115">
        <v>84.51319677419356</v>
      </c>
      <c r="DY115">
        <v>0.1000666419354839</v>
      </c>
      <c r="DZ115">
        <v>34.94727419354839</v>
      </c>
      <c r="EA115">
        <v>36.32174516129033</v>
      </c>
      <c r="EB115">
        <v>999.9000000000003</v>
      </c>
      <c r="EC115">
        <v>0</v>
      </c>
      <c r="ED115">
        <v>0</v>
      </c>
      <c r="EE115">
        <v>10007.43870967742</v>
      </c>
      <c r="EF115">
        <v>0</v>
      </c>
      <c r="EG115">
        <v>1484.782258064516</v>
      </c>
      <c r="EH115">
        <v>-2.059953548387097</v>
      </c>
      <c r="EI115">
        <v>430.4205483870968</v>
      </c>
      <c r="EJ115">
        <v>432.3178064516128</v>
      </c>
      <c r="EK115">
        <v>0.5034459677419355</v>
      </c>
      <c r="EL115">
        <v>420.0146129032259</v>
      </c>
      <c r="EM115">
        <v>28.45846774193549</v>
      </c>
      <c r="EN115">
        <v>2.447663870967743</v>
      </c>
      <c r="EO115">
        <v>2.405116774193548</v>
      </c>
      <c r="EP115">
        <v>20.68261935483871</v>
      </c>
      <c r="EQ115">
        <v>20.39826129032258</v>
      </c>
      <c r="ER115">
        <v>2000.035483870967</v>
      </c>
      <c r="ES115">
        <v>0.9799933548387094</v>
      </c>
      <c r="ET115">
        <v>0.02000684838709678</v>
      </c>
      <c r="EU115">
        <v>0</v>
      </c>
      <c r="EV115">
        <v>51.64371612903226</v>
      </c>
      <c r="EW115">
        <v>5.000779999999999</v>
      </c>
      <c r="EX115">
        <v>2903.066129032259</v>
      </c>
      <c r="EY115">
        <v>16379.8935483871</v>
      </c>
      <c r="EZ115">
        <v>54.21348387096774</v>
      </c>
      <c r="FA115">
        <v>55.544</v>
      </c>
      <c r="FB115">
        <v>54.80019354838709</v>
      </c>
      <c r="FC115">
        <v>54.66919354838709</v>
      </c>
      <c r="FD115">
        <v>54.50980645161288</v>
      </c>
      <c r="FE115">
        <v>1955.125161290322</v>
      </c>
      <c r="FF115">
        <v>39.91000000000001</v>
      </c>
      <c r="FG115">
        <v>0</v>
      </c>
      <c r="FH115">
        <v>1694362811</v>
      </c>
      <c r="FI115">
        <v>0</v>
      </c>
      <c r="FJ115">
        <v>51.63816</v>
      </c>
      <c r="FK115">
        <v>-0.6893307621043792</v>
      </c>
      <c r="FL115">
        <v>-478.8423069202651</v>
      </c>
      <c r="FM115">
        <v>2897.3292</v>
      </c>
      <c r="FN115">
        <v>15</v>
      </c>
      <c r="FO115">
        <v>1694359657.1</v>
      </c>
      <c r="FP115" t="s">
        <v>630</v>
      </c>
      <c r="FQ115">
        <v>1694359653.1</v>
      </c>
      <c r="FR115">
        <v>1694359657.1</v>
      </c>
      <c r="FS115">
        <v>2</v>
      </c>
      <c r="FT115">
        <v>0.004</v>
      </c>
      <c r="FU115">
        <v>-0.08500000000000001</v>
      </c>
      <c r="FV115">
        <v>-25.919</v>
      </c>
      <c r="FW115">
        <v>-3.999</v>
      </c>
      <c r="FX115">
        <v>420</v>
      </c>
      <c r="FY115">
        <v>26</v>
      </c>
      <c r="FZ115">
        <v>0.38</v>
      </c>
      <c r="GA115">
        <v>0.08</v>
      </c>
      <c r="GB115">
        <v>-2.0488235</v>
      </c>
      <c r="GC115">
        <v>-0.3444114821763561</v>
      </c>
      <c r="GD115">
        <v>0.0477440859976395</v>
      </c>
      <c r="GE115">
        <v>0</v>
      </c>
      <c r="GF115">
        <v>0.502790025</v>
      </c>
      <c r="GG115">
        <v>0.01870744840525268</v>
      </c>
      <c r="GH115">
        <v>0.002737746139505087</v>
      </c>
      <c r="GI115">
        <v>1</v>
      </c>
      <c r="GJ115">
        <v>1</v>
      </c>
      <c r="GK115">
        <v>2</v>
      </c>
      <c r="GL115" t="s">
        <v>432</v>
      </c>
      <c r="GM115">
        <v>3.10666</v>
      </c>
      <c r="GN115">
        <v>2.75753</v>
      </c>
      <c r="GO115">
        <v>0.0824468</v>
      </c>
      <c r="GP115">
        <v>0.07909869999999999</v>
      </c>
      <c r="GQ115">
        <v>0.122512</v>
      </c>
      <c r="GR115">
        <v>0.110901</v>
      </c>
      <c r="GS115">
        <v>22976</v>
      </c>
      <c r="GT115">
        <v>21731.5</v>
      </c>
      <c r="GU115">
        <v>25631.4</v>
      </c>
      <c r="GV115">
        <v>23981.7</v>
      </c>
      <c r="GW115">
        <v>36185.7</v>
      </c>
      <c r="GX115">
        <v>31268.2</v>
      </c>
      <c r="GY115">
        <v>44863.3</v>
      </c>
      <c r="GZ115">
        <v>38027.8</v>
      </c>
      <c r="HA115">
        <v>1.72415</v>
      </c>
      <c r="HB115">
        <v>1.55138</v>
      </c>
      <c r="HC115">
        <v>-0.0980869</v>
      </c>
      <c r="HD115">
        <v>0</v>
      </c>
      <c r="HE115">
        <v>37.8757</v>
      </c>
      <c r="HF115">
        <v>999.9</v>
      </c>
      <c r="HG115">
        <v>45.7</v>
      </c>
      <c r="HH115">
        <v>37.3</v>
      </c>
      <c r="HI115">
        <v>34.6551</v>
      </c>
      <c r="HJ115">
        <v>61.2435</v>
      </c>
      <c r="HK115">
        <v>23.3093</v>
      </c>
      <c r="HL115">
        <v>1</v>
      </c>
      <c r="HM115">
        <v>1.74564</v>
      </c>
      <c r="HN115">
        <v>9.28105</v>
      </c>
      <c r="HO115">
        <v>20.0582</v>
      </c>
      <c r="HP115">
        <v>5.20905</v>
      </c>
      <c r="HQ115">
        <v>11.9935</v>
      </c>
      <c r="HR115">
        <v>4.96025</v>
      </c>
      <c r="HS115">
        <v>3.27488</v>
      </c>
      <c r="HT115">
        <v>9999</v>
      </c>
      <c r="HU115">
        <v>9999</v>
      </c>
      <c r="HV115">
        <v>9999</v>
      </c>
      <c r="HW115">
        <v>155.9</v>
      </c>
      <c r="HX115">
        <v>1.86386</v>
      </c>
      <c r="HY115">
        <v>1.86005</v>
      </c>
      <c r="HZ115">
        <v>1.85837</v>
      </c>
      <c r="IA115">
        <v>1.85974</v>
      </c>
      <c r="IB115">
        <v>1.85974</v>
      </c>
      <c r="IC115">
        <v>1.85836</v>
      </c>
      <c r="ID115">
        <v>1.85741</v>
      </c>
      <c r="IE115">
        <v>1.85226</v>
      </c>
      <c r="IF115">
        <v>0</v>
      </c>
      <c r="IG115">
        <v>0</v>
      </c>
      <c r="IH115">
        <v>0</v>
      </c>
      <c r="II115">
        <v>0</v>
      </c>
      <c r="IJ115" t="s">
        <v>433</v>
      </c>
      <c r="IK115" t="s">
        <v>434</v>
      </c>
      <c r="IL115" t="s">
        <v>435</v>
      </c>
      <c r="IM115" t="s">
        <v>435</v>
      </c>
      <c r="IN115" t="s">
        <v>435</v>
      </c>
      <c r="IO115" t="s">
        <v>435</v>
      </c>
      <c r="IP115">
        <v>0</v>
      </c>
      <c r="IQ115">
        <v>100</v>
      </c>
      <c r="IR115">
        <v>100</v>
      </c>
      <c r="IS115">
        <v>-25.878</v>
      </c>
      <c r="IT115">
        <v>-4.109</v>
      </c>
      <c r="IU115">
        <v>-16.20101556140452</v>
      </c>
      <c r="IV115">
        <v>-0.02477319321892663</v>
      </c>
      <c r="IW115">
        <v>7.220195862635366E-06</v>
      </c>
      <c r="IX115">
        <v>-1.200035831751892E-09</v>
      </c>
      <c r="IY115">
        <v>-1.772700294398243</v>
      </c>
      <c r="IZ115">
        <v>-0.1467083373758089</v>
      </c>
      <c r="JA115">
        <v>0.003522864546959643</v>
      </c>
      <c r="JB115">
        <v>-3.696506598922489E-05</v>
      </c>
      <c r="JC115">
        <v>4</v>
      </c>
      <c r="JD115">
        <v>1987</v>
      </c>
      <c r="JE115">
        <v>1</v>
      </c>
      <c r="JF115">
        <v>38</v>
      </c>
      <c r="JG115">
        <v>52.6</v>
      </c>
      <c r="JH115">
        <v>52.6</v>
      </c>
      <c r="JI115">
        <v>1.21948</v>
      </c>
      <c r="JJ115">
        <v>2.66846</v>
      </c>
      <c r="JK115">
        <v>1.49658</v>
      </c>
      <c r="JL115">
        <v>2.39136</v>
      </c>
      <c r="JM115">
        <v>1.54907</v>
      </c>
      <c r="JN115">
        <v>2.47437</v>
      </c>
      <c r="JO115">
        <v>41.7174</v>
      </c>
      <c r="JP115">
        <v>14.2809</v>
      </c>
      <c r="JQ115">
        <v>18</v>
      </c>
      <c r="JR115">
        <v>506.459</v>
      </c>
      <c r="JS115">
        <v>402.268</v>
      </c>
      <c r="JT115">
        <v>28.4491</v>
      </c>
      <c r="JU115">
        <v>46.6146</v>
      </c>
      <c r="JV115">
        <v>29.9997</v>
      </c>
      <c r="JW115">
        <v>46.1673</v>
      </c>
      <c r="JX115">
        <v>45.9515</v>
      </c>
      <c r="JY115">
        <v>24.4221</v>
      </c>
      <c r="JZ115">
        <v>0</v>
      </c>
      <c r="KA115">
        <v>100</v>
      </c>
      <c r="KB115">
        <v>21.1859</v>
      </c>
      <c r="KC115">
        <v>413.301</v>
      </c>
      <c r="KD115">
        <v>32.1164</v>
      </c>
      <c r="KE115">
        <v>98.0063</v>
      </c>
      <c r="KF115">
        <v>91.6284</v>
      </c>
    </row>
    <row r="116" spans="1:292">
      <c r="A116">
        <v>98</v>
      </c>
      <c r="B116">
        <v>1694362816</v>
      </c>
      <c r="C116">
        <v>4307</v>
      </c>
      <c r="D116" t="s">
        <v>631</v>
      </c>
      <c r="E116" t="s">
        <v>632</v>
      </c>
      <c r="F116">
        <v>5</v>
      </c>
      <c r="G116" t="s">
        <v>428</v>
      </c>
      <c r="H116">
        <v>1694362808.155172</v>
      </c>
      <c r="I116">
        <f>(J116)/1000</f>
        <v>0</v>
      </c>
      <c r="J116">
        <f>IF(DO116, AM116, AG116)</f>
        <v>0</v>
      </c>
      <c r="K116">
        <f>IF(DO116, AH116, AF116)</f>
        <v>0</v>
      </c>
      <c r="L116">
        <f>DQ116 - IF(AT116&gt;1, K116*DK116*100.0/(AV116*EE116), 0)</f>
        <v>0</v>
      </c>
      <c r="M116">
        <f>((S116-I116/2)*L116-K116)/(S116+I116/2)</f>
        <v>0</v>
      </c>
      <c r="N116">
        <f>M116*(DX116+DY116)/1000.0</f>
        <v>0</v>
      </c>
      <c r="O116">
        <f>(DQ116 - IF(AT116&gt;1, K116*DK116*100.0/(AV116*EE116), 0))*(DX116+DY116)/1000.0</f>
        <v>0</v>
      </c>
      <c r="P116">
        <f>2.0/((1/R116-1/Q116)+SIGN(R116)*SQRT((1/R116-1/Q116)*(1/R116-1/Q116) + 4*DL116/((DL116+1)*(DL116+1))*(2*1/R116*1/Q116-1/Q116*1/Q116)))</f>
        <v>0</v>
      </c>
      <c r="Q116">
        <f>IF(LEFT(DM116,1)&lt;&gt;"0",IF(LEFT(DM116,1)="1",3.0,DN116),$D$5+$E$5*(EE116*DX116/($K$5*1000))+$F$5*(EE116*DX116/($K$5*1000))*MAX(MIN(DK116,$J$5),$I$5)*MAX(MIN(DK116,$J$5),$I$5)+$G$5*MAX(MIN(DK116,$J$5),$I$5)*(EE116*DX116/($K$5*1000))+$H$5*(EE116*DX116/($K$5*1000))*(EE116*DX116/($K$5*1000)))</f>
        <v>0</v>
      </c>
      <c r="R116">
        <f>I116*(1000-(1000*0.61365*exp(17.502*V116/(240.97+V116))/(DX116+DY116)+DS116)/2)/(1000*0.61365*exp(17.502*V116/(240.97+V116))/(DX116+DY116)-DS116)</f>
        <v>0</v>
      </c>
      <c r="S116">
        <f>1/((DL116+1)/(P116/1.6)+1/(Q116/1.37)) + DL116/((DL116+1)/(P116/1.6) + DL116/(Q116/1.37))</f>
        <v>0</v>
      </c>
      <c r="T116">
        <f>(DG116*DJ116)</f>
        <v>0</v>
      </c>
      <c r="U116">
        <f>(DZ116+(T116+2*0.95*5.67E-8*(((DZ116+$B$9)+273)^4-(DZ116+273)^4)-44100*I116)/(1.84*29.3*Q116+8*0.95*5.67E-8*(DZ116+273)^3))</f>
        <v>0</v>
      </c>
      <c r="V116">
        <f>($C$9*EA116+$D$9*EB116+$E$9*U116)</f>
        <v>0</v>
      </c>
      <c r="W116">
        <f>0.61365*exp(17.502*V116/(240.97+V116))</f>
        <v>0</v>
      </c>
      <c r="X116">
        <f>(Y116/Z116*100)</f>
        <v>0</v>
      </c>
      <c r="Y116">
        <f>DS116*(DX116+DY116)/1000</f>
        <v>0</v>
      </c>
      <c r="Z116">
        <f>0.61365*exp(17.502*DZ116/(240.97+DZ116))</f>
        <v>0</v>
      </c>
      <c r="AA116">
        <f>(W116-DS116*(DX116+DY116)/1000)</f>
        <v>0</v>
      </c>
      <c r="AB116">
        <f>(-I116*44100)</f>
        <v>0</v>
      </c>
      <c r="AC116">
        <f>2*29.3*Q116*0.92*(DZ116-V116)</f>
        <v>0</v>
      </c>
      <c r="AD116">
        <f>2*0.95*5.67E-8*(((DZ116+$B$9)+273)^4-(V116+273)^4)</f>
        <v>0</v>
      </c>
      <c r="AE116">
        <f>T116+AD116+AB116+AC116</f>
        <v>0</v>
      </c>
      <c r="AF116">
        <f>DW116*AT116*(DR116-DQ116*(1000-AT116*DT116)/(1000-AT116*DS116))/(100*DK116)</f>
        <v>0</v>
      </c>
      <c r="AG116">
        <f>1000*DW116*AT116*(DS116-DT116)/(100*DK116*(1000-AT116*DS116))</f>
        <v>0</v>
      </c>
      <c r="AH116">
        <f>(AI116 - AJ116 - DX116*1E3/(8.314*(DZ116+273.15)) * AL116/DW116 * AK116) * DW116/(100*DK116) * (1000 - DT116)/1000</f>
        <v>0</v>
      </c>
      <c r="AI116">
        <v>432.06414992187</v>
      </c>
      <c r="AJ116">
        <v>430.2568787878786</v>
      </c>
      <c r="AK116">
        <v>-0.03514731207206921</v>
      </c>
      <c r="AL116">
        <v>66.24914726502084</v>
      </c>
      <c r="AM116">
        <f>(AO116 - AN116 + DX116*1E3/(8.314*(DZ116+273.15)) * AQ116/DW116 * AP116) * DW116/(100*DK116) * 1000/(1000 - AO116)</f>
        <v>0</v>
      </c>
      <c r="AN116">
        <v>28.4670386981567</v>
      </c>
      <c r="AO116">
        <v>28.97957939393938</v>
      </c>
      <c r="AP116">
        <v>2.992596040357622E-06</v>
      </c>
      <c r="AQ116">
        <v>100.9419130604213</v>
      </c>
      <c r="AR116">
        <v>0</v>
      </c>
      <c r="AS116">
        <v>0</v>
      </c>
      <c r="AT116">
        <f>IF(AR116*$H$15&gt;=AV116,1.0,(AV116/(AV116-AR116*$H$15)))</f>
        <v>0</v>
      </c>
      <c r="AU116">
        <f>(AT116-1)*100</f>
        <v>0</v>
      </c>
      <c r="AV116">
        <f>MAX(0,($B$15+$C$15*EE116)/(1+$D$15*EE116)*DX116/(DZ116+273)*$E$15)</f>
        <v>0</v>
      </c>
      <c r="AW116" t="s">
        <v>429</v>
      </c>
      <c r="AX116" t="s">
        <v>429</v>
      </c>
      <c r="AY116">
        <v>0</v>
      </c>
      <c r="AZ116">
        <v>0</v>
      </c>
      <c r="BA116">
        <f>1-AY116/AZ116</f>
        <v>0</v>
      </c>
      <c r="BB116">
        <v>0</v>
      </c>
      <c r="BC116" t="s">
        <v>429</v>
      </c>
      <c r="BD116" t="s">
        <v>429</v>
      </c>
      <c r="BE116">
        <v>0</v>
      </c>
      <c r="BF116">
        <v>0</v>
      </c>
      <c r="BG116">
        <f>1-BE116/BF116</f>
        <v>0</v>
      </c>
      <c r="BH116">
        <v>0.5</v>
      </c>
      <c r="BI116">
        <f>DH116</f>
        <v>0</v>
      </c>
      <c r="BJ116">
        <f>K116</f>
        <v>0</v>
      </c>
      <c r="BK116">
        <f>BG116*BH116*BI116</f>
        <v>0</v>
      </c>
      <c r="BL116">
        <f>(BJ116-BB116)/BI116</f>
        <v>0</v>
      </c>
      <c r="BM116">
        <f>(AZ116-BF116)/BF116</f>
        <v>0</v>
      </c>
      <c r="BN116">
        <f>AY116/(BA116+AY116/BF116)</f>
        <v>0</v>
      </c>
      <c r="BO116" t="s">
        <v>429</v>
      </c>
      <c r="BP116">
        <v>0</v>
      </c>
      <c r="BQ116">
        <f>IF(BP116&lt;&gt;0, BP116, BN116)</f>
        <v>0</v>
      </c>
      <c r="BR116">
        <f>1-BQ116/BF116</f>
        <v>0</v>
      </c>
      <c r="BS116">
        <f>(BF116-BE116)/(BF116-BQ116)</f>
        <v>0</v>
      </c>
      <c r="BT116">
        <f>(AZ116-BF116)/(AZ116-BQ116)</f>
        <v>0</v>
      </c>
      <c r="BU116">
        <f>(BF116-BE116)/(BF116-AY116)</f>
        <v>0</v>
      </c>
      <c r="BV116">
        <f>(AZ116-BF116)/(AZ116-AY116)</f>
        <v>0</v>
      </c>
      <c r="BW116">
        <f>(BS116*BQ116/BE116)</f>
        <v>0</v>
      </c>
      <c r="BX116">
        <f>(1-BW116)</f>
        <v>0</v>
      </c>
      <c r="DG116">
        <f>$B$13*EF116+$C$13*EG116+$F$13*ER116*(1-EU116)</f>
        <v>0</v>
      </c>
      <c r="DH116">
        <f>DG116*DI116</f>
        <v>0</v>
      </c>
      <c r="DI116">
        <f>($B$13*$D$11+$C$13*$D$11+$F$13*((FE116+EW116)/MAX(FE116+EW116+FF116, 0.1)*$I$11+FF116/MAX(FE116+EW116+FF116, 0.1)*$J$11))/($B$13+$C$13+$F$13)</f>
        <v>0</v>
      </c>
      <c r="DJ116">
        <f>($B$13*$K$11+$C$13*$K$11+$F$13*((FE116+EW116)/MAX(FE116+EW116+FF116, 0.1)*$P$11+FF116/MAX(FE116+EW116+FF116, 0.1)*$Q$11))/($B$13+$C$13+$F$13)</f>
        <v>0</v>
      </c>
      <c r="DK116">
        <v>0.28</v>
      </c>
      <c r="DL116">
        <v>0.5</v>
      </c>
      <c r="DM116" t="s">
        <v>430</v>
      </c>
      <c r="DN116">
        <v>2</v>
      </c>
      <c r="DO116" t="b">
        <v>1</v>
      </c>
      <c r="DP116">
        <v>1694362808.155172</v>
      </c>
      <c r="DQ116">
        <v>417.9181379310346</v>
      </c>
      <c r="DR116">
        <v>419.8141724137931</v>
      </c>
      <c r="DS116">
        <v>28.96991034482758</v>
      </c>
      <c r="DT116">
        <v>28.46285172413793</v>
      </c>
      <c r="DU116">
        <v>443.7961034482759</v>
      </c>
      <c r="DV116">
        <v>33.07875172413794</v>
      </c>
      <c r="DW116">
        <v>499.985275862069</v>
      </c>
      <c r="DX116">
        <v>84.51265172413791</v>
      </c>
      <c r="DY116">
        <v>0.09997327931034483</v>
      </c>
      <c r="DZ116">
        <v>34.93325172413793</v>
      </c>
      <c r="EA116">
        <v>36.30776206896552</v>
      </c>
      <c r="EB116">
        <v>999.9000000000002</v>
      </c>
      <c r="EC116">
        <v>0</v>
      </c>
      <c r="ED116">
        <v>0</v>
      </c>
      <c r="EE116">
        <v>10001.83137931034</v>
      </c>
      <c r="EF116">
        <v>0</v>
      </c>
      <c r="EG116">
        <v>1423.517586206896</v>
      </c>
      <c r="EH116">
        <v>-1.896138289655172</v>
      </c>
      <c r="EI116">
        <v>430.3863793103448</v>
      </c>
      <c r="EJ116">
        <v>432.1134827586207</v>
      </c>
      <c r="EK116">
        <v>0.5070534827586207</v>
      </c>
      <c r="EL116">
        <v>419.8141724137931</v>
      </c>
      <c r="EM116">
        <v>28.46285172413793</v>
      </c>
      <c r="EN116">
        <v>2.448323103448276</v>
      </c>
      <c r="EO116">
        <v>2.405471034482759</v>
      </c>
      <c r="EP116">
        <v>20.68698965517241</v>
      </c>
      <c r="EQ116">
        <v>20.40064827586207</v>
      </c>
      <c r="ER116">
        <v>2000.047931034483</v>
      </c>
      <c r="ES116">
        <v>0.9799935517241377</v>
      </c>
      <c r="ET116">
        <v>0.02000665172413793</v>
      </c>
      <c r="EU116">
        <v>0</v>
      </c>
      <c r="EV116">
        <v>51.64587931034483</v>
      </c>
      <c r="EW116">
        <v>5.00078</v>
      </c>
      <c r="EX116">
        <v>2855.549655172415</v>
      </c>
      <c r="EY116">
        <v>16379.99310344828</v>
      </c>
      <c r="EZ116">
        <v>54.21531034482759</v>
      </c>
      <c r="FA116">
        <v>55.52351724137931</v>
      </c>
      <c r="FB116">
        <v>54.78210344827585</v>
      </c>
      <c r="FC116">
        <v>54.65713793103448</v>
      </c>
      <c r="FD116">
        <v>54.49534482758619</v>
      </c>
      <c r="FE116">
        <v>1955.137931034483</v>
      </c>
      <c r="FF116">
        <v>39.91</v>
      </c>
      <c r="FG116">
        <v>0</v>
      </c>
      <c r="FH116">
        <v>1694362815.8</v>
      </c>
      <c r="FI116">
        <v>0</v>
      </c>
      <c r="FJ116">
        <v>51.645032</v>
      </c>
      <c r="FK116">
        <v>0.4167615383757737</v>
      </c>
      <c r="FL116">
        <v>-683.3784627199132</v>
      </c>
      <c r="FM116">
        <v>2850.4752</v>
      </c>
      <c r="FN116">
        <v>15</v>
      </c>
      <c r="FO116">
        <v>1694359657.1</v>
      </c>
      <c r="FP116" t="s">
        <v>630</v>
      </c>
      <c r="FQ116">
        <v>1694359653.1</v>
      </c>
      <c r="FR116">
        <v>1694359657.1</v>
      </c>
      <c r="FS116">
        <v>2</v>
      </c>
      <c r="FT116">
        <v>0.004</v>
      </c>
      <c r="FU116">
        <v>-0.08500000000000001</v>
      </c>
      <c r="FV116">
        <v>-25.919</v>
      </c>
      <c r="FW116">
        <v>-3.999</v>
      </c>
      <c r="FX116">
        <v>420</v>
      </c>
      <c r="FY116">
        <v>26</v>
      </c>
      <c r="FZ116">
        <v>0.38</v>
      </c>
      <c r="GA116">
        <v>0.08</v>
      </c>
      <c r="GB116">
        <v>-1.97800645</v>
      </c>
      <c r="GC116">
        <v>1.158925756097563</v>
      </c>
      <c r="GD116">
        <v>0.2766101754916068</v>
      </c>
      <c r="GE116">
        <v>0</v>
      </c>
      <c r="GF116">
        <v>0.5050684000000001</v>
      </c>
      <c r="GG116">
        <v>0.03812924577861215</v>
      </c>
      <c r="GH116">
        <v>0.00409219377473745</v>
      </c>
      <c r="GI116">
        <v>1</v>
      </c>
      <c r="GJ116">
        <v>1</v>
      </c>
      <c r="GK116">
        <v>2</v>
      </c>
      <c r="GL116" t="s">
        <v>432</v>
      </c>
      <c r="GM116">
        <v>3.10687</v>
      </c>
      <c r="GN116">
        <v>2.75803</v>
      </c>
      <c r="GO116">
        <v>0.08240939999999999</v>
      </c>
      <c r="GP116">
        <v>0.0786565</v>
      </c>
      <c r="GQ116">
        <v>0.122525</v>
      </c>
      <c r="GR116">
        <v>0.110896</v>
      </c>
      <c r="GS116">
        <v>22977.1</v>
      </c>
      <c r="GT116">
        <v>21741.9</v>
      </c>
      <c r="GU116">
        <v>25631.7</v>
      </c>
      <c r="GV116">
        <v>23981.8</v>
      </c>
      <c r="GW116">
        <v>36185.4</v>
      </c>
      <c r="GX116">
        <v>31268.3</v>
      </c>
      <c r="GY116">
        <v>44863.7</v>
      </c>
      <c r="GZ116">
        <v>38027.6</v>
      </c>
      <c r="HA116">
        <v>1.72458</v>
      </c>
      <c r="HB116">
        <v>1.55133</v>
      </c>
      <c r="HC116">
        <v>-0.09803099999999999</v>
      </c>
      <c r="HD116">
        <v>0</v>
      </c>
      <c r="HE116">
        <v>37.8612</v>
      </c>
      <c r="HF116">
        <v>999.9</v>
      </c>
      <c r="HG116">
        <v>45.7</v>
      </c>
      <c r="HH116">
        <v>37.3</v>
      </c>
      <c r="HI116">
        <v>34.655</v>
      </c>
      <c r="HJ116">
        <v>61.1035</v>
      </c>
      <c r="HK116">
        <v>23.2772</v>
      </c>
      <c r="HL116">
        <v>1</v>
      </c>
      <c r="HM116">
        <v>1.74555</v>
      </c>
      <c r="HN116">
        <v>9.28105</v>
      </c>
      <c r="HO116">
        <v>20.0574</v>
      </c>
      <c r="HP116">
        <v>5.20456</v>
      </c>
      <c r="HQ116">
        <v>11.9933</v>
      </c>
      <c r="HR116">
        <v>4.95935</v>
      </c>
      <c r="HS116">
        <v>3.27428</v>
      </c>
      <c r="HT116">
        <v>9999</v>
      </c>
      <c r="HU116">
        <v>9999</v>
      </c>
      <c r="HV116">
        <v>9999</v>
      </c>
      <c r="HW116">
        <v>155.9</v>
      </c>
      <c r="HX116">
        <v>1.86386</v>
      </c>
      <c r="HY116">
        <v>1.86005</v>
      </c>
      <c r="HZ116">
        <v>1.85837</v>
      </c>
      <c r="IA116">
        <v>1.85974</v>
      </c>
      <c r="IB116">
        <v>1.85974</v>
      </c>
      <c r="IC116">
        <v>1.85836</v>
      </c>
      <c r="ID116">
        <v>1.85743</v>
      </c>
      <c r="IE116">
        <v>1.85226</v>
      </c>
      <c r="IF116">
        <v>0</v>
      </c>
      <c r="IG116">
        <v>0</v>
      </c>
      <c r="IH116">
        <v>0</v>
      </c>
      <c r="II116">
        <v>0</v>
      </c>
      <c r="IJ116" t="s">
        <v>433</v>
      </c>
      <c r="IK116" t="s">
        <v>434</v>
      </c>
      <c r="IL116" t="s">
        <v>435</v>
      </c>
      <c r="IM116" t="s">
        <v>435</v>
      </c>
      <c r="IN116" t="s">
        <v>435</v>
      </c>
      <c r="IO116" t="s">
        <v>435</v>
      </c>
      <c r="IP116">
        <v>0</v>
      </c>
      <c r="IQ116">
        <v>100</v>
      </c>
      <c r="IR116">
        <v>100</v>
      </c>
      <c r="IS116">
        <v>-25.873</v>
      </c>
      <c r="IT116">
        <v>-4.1091</v>
      </c>
      <c r="IU116">
        <v>-16.20101556140452</v>
      </c>
      <c r="IV116">
        <v>-0.02477319321892663</v>
      </c>
      <c r="IW116">
        <v>7.220195862635366E-06</v>
      </c>
      <c r="IX116">
        <v>-1.200035831751892E-09</v>
      </c>
      <c r="IY116">
        <v>-1.772700294398243</v>
      </c>
      <c r="IZ116">
        <v>-0.1467083373758089</v>
      </c>
      <c r="JA116">
        <v>0.003522864546959643</v>
      </c>
      <c r="JB116">
        <v>-3.696506598922489E-05</v>
      </c>
      <c r="JC116">
        <v>4</v>
      </c>
      <c r="JD116">
        <v>1987</v>
      </c>
      <c r="JE116">
        <v>1</v>
      </c>
      <c r="JF116">
        <v>38</v>
      </c>
      <c r="JG116">
        <v>52.7</v>
      </c>
      <c r="JH116">
        <v>52.6</v>
      </c>
      <c r="JI116">
        <v>1.18896</v>
      </c>
      <c r="JJ116">
        <v>2.6709</v>
      </c>
      <c r="JK116">
        <v>1.49658</v>
      </c>
      <c r="JL116">
        <v>2.39136</v>
      </c>
      <c r="JM116">
        <v>1.54907</v>
      </c>
      <c r="JN116">
        <v>2.43286</v>
      </c>
      <c r="JO116">
        <v>41.7174</v>
      </c>
      <c r="JP116">
        <v>14.2809</v>
      </c>
      <c r="JQ116">
        <v>18</v>
      </c>
      <c r="JR116">
        <v>506.744</v>
      </c>
      <c r="JS116">
        <v>402.243</v>
      </c>
      <c r="JT116">
        <v>28.4381</v>
      </c>
      <c r="JU116">
        <v>46.6113</v>
      </c>
      <c r="JV116">
        <v>29.9998</v>
      </c>
      <c r="JW116">
        <v>46.1673</v>
      </c>
      <c r="JX116">
        <v>45.9528</v>
      </c>
      <c r="JY116">
        <v>23.9081</v>
      </c>
      <c r="JZ116">
        <v>0</v>
      </c>
      <c r="KA116">
        <v>100</v>
      </c>
      <c r="KB116">
        <v>21.1904</v>
      </c>
      <c r="KC116">
        <v>399.802</v>
      </c>
      <c r="KD116">
        <v>32.1164</v>
      </c>
      <c r="KE116">
        <v>98.00709999999999</v>
      </c>
      <c r="KF116">
        <v>91.62820000000001</v>
      </c>
    </row>
    <row r="117" spans="1:292">
      <c r="A117">
        <v>99</v>
      </c>
      <c r="B117">
        <v>1694362821</v>
      </c>
      <c r="C117">
        <v>4312</v>
      </c>
      <c r="D117" t="s">
        <v>633</v>
      </c>
      <c r="E117" t="s">
        <v>634</v>
      </c>
      <c r="F117">
        <v>5</v>
      </c>
      <c r="G117" t="s">
        <v>428</v>
      </c>
      <c r="H117">
        <v>1694362813.232143</v>
      </c>
      <c r="I117">
        <f>(J117)/1000</f>
        <v>0</v>
      </c>
      <c r="J117">
        <f>IF(DO117, AM117, AG117)</f>
        <v>0</v>
      </c>
      <c r="K117">
        <f>IF(DO117, AH117, AF117)</f>
        <v>0</v>
      </c>
      <c r="L117">
        <f>DQ117 - IF(AT117&gt;1, K117*DK117*100.0/(AV117*EE117), 0)</f>
        <v>0</v>
      </c>
      <c r="M117">
        <f>((S117-I117/2)*L117-K117)/(S117+I117/2)</f>
        <v>0</v>
      </c>
      <c r="N117">
        <f>M117*(DX117+DY117)/1000.0</f>
        <v>0</v>
      </c>
      <c r="O117">
        <f>(DQ117 - IF(AT117&gt;1, K117*DK117*100.0/(AV117*EE117), 0))*(DX117+DY117)/1000.0</f>
        <v>0</v>
      </c>
      <c r="P117">
        <f>2.0/((1/R117-1/Q117)+SIGN(R117)*SQRT((1/R117-1/Q117)*(1/R117-1/Q117) + 4*DL117/((DL117+1)*(DL117+1))*(2*1/R117*1/Q117-1/Q117*1/Q117)))</f>
        <v>0</v>
      </c>
      <c r="Q117">
        <f>IF(LEFT(DM117,1)&lt;&gt;"0",IF(LEFT(DM117,1)="1",3.0,DN117),$D$5+$E$5*(EE117*DX117/($K$5*1000))+$F$5*(EE117*DX117/($K$5*1000))*MAX(MIN(DK117,$J$5),$I$5)*MAX(MIN(DK117,$J$5),$I$5)+$G$5*MAX(MIN(DK117,$J$5),$I$5)*(EE117*DX117/($K$5*1000))+$H$5*(EE117*DX117/($K$5*1000))*(EE117*DX117/($K$5*1000)))</f>
        <v>0</v>
      </c>
      <c r="R117">
        <f>I117*(1000-(1000*0.61365*exp(17.502*V117/(240.97+V117))/(DX117+DY117)+DS117)/2)/(1000*0.61365*exp(17.502*V117/(240.97+V117))/(DX117+DY117)-DS117)</f>
        <v>0</v>
      </c>
      <c r="S117">
        <f>1/((DL117+1)/(P117/1.6)+1/(Q117/1.37)) + DL117/((DL117+1)/(P117/1.6) + DL117/(Q117/1.37))</f>
        <v>0</v>
      </c>
      <c r="T117">
        <f>(DG117*DJ117)</f>
        <v>0</v>
      </c>
      <c r="U117">
        <f>(DZ117+(T117+2*0.95*5.67E-8*(((DZ117+$B$9)+273)^4-(DZ117+273)^4)-44100*I117)/(1.84*29.3*Q117+8*0.95*5.67E-8*(DZ117+273)^3))</f>
        <v>0</v>
      </c>
      <c r="V117">
        <f>($C$9*EA117+$D$9*EB117+$E$9*U117)</f>
        <v>0</v>
      </c>
      <c r="W117">
        <f>0.61365*exp(17.502*V117/(240.97+V117))</f>
        <v>0</v>
      </c>
      <c r="X117">
        <f>(Y117/Z117*100)</f>
        <v>0</v>
      </c>
      <c r="Y117">
        <f>DS117*(DX117+DY117)/1000</f>
        <v>0</v>
      </c>
      <c r="Z117">
        <f>0.61365*exp(17.502*DZ117/(240.97+DZ117))</f>
        <v>0</v>
      </c>
      <c r="AA117">
        <f>(W117-DS117*(DX117+DY117)/1000)</f>
        <v>0</v>
      </c>
      <c r="AB117">
        <f>(-I117*44100)</f>
        <v>0</v>
      </c>
      <c r="AC117">
        <f>2*29.3*Q117*0.92*(DZ117-V117)</f>
        <v>0</v>
      </c>
      <c r="AD117">
        <f>2*0.95*5.67E-8*(((DZ117+$B$9)+273)^4-(V117+273)^4)</f>
        <v>0</v>
      </c>
      <c r="AE117">
        <f>T117+AD117+AB117+AC117</f>
        <v>0</v>
      </c>
      <c r="AF117">
        <f>DW117*AT117*(DR117-DQ117*(1000-AT117*DT117)/(1000-AT117*DS117))/(100*DK117)</f>
        <v>0</v>
      </c>
      <c r="AG117">
        <f>1000*DW117*AT117*(DS117-DT117)/(100*DK117*(1000-AT117*DS117))</f>
        <v>0</v>
      </c>
      <c r="AH117">
        <f>(AI117 - AJ117 - DX117*1E3/(8.314*(DZ117+273.15)) * AL117/DW117 * AK117) * DW117/(100*DK117) * (1000 - DT117)/1000</f>
        <v>0</v>
      </c>
      <c r="AI117">
        <v>423.6755708995161</v>
      </c>
      <c r="AJ117">
        <v>426.2876181818181</v>
      </c>
      <c r="AK117">
        <v>-1.012148711935556</v>
      </c>
      <c r="AL117">
        <v>66.24914726502084</v>
      </c>
      <c r="AM117">
        <f>(AO117 - AN117 + DX117*1E3/(8.314*(DZ117+273.15)) * AQ117/DW117 * AP117) * DW117/(100*DK117) * 1000/(1000 - AO117)</f>
        <v>0</v>
      </c>
      <c r="AN117">
        <v>28.46354134363417</v>
      </c>
      <c r="AO117">
        <v>28.98167636363637</v>
      </c>
      <c r="AP117">
        <v>2.507653732571893E-06</v>
      </c>
      <c r="AQ117">
        <v>100.9419130604213</v>
      </c>
      <c r="AR117">
        <v>0</v>
      </c>
      <c r="AS117">
        <v>0</v>
      </c>
      <c r="AT117">
        <f>IF(AR117*$H$15&gt;=AV117,1.0,(AV117/(AV117-AR117*$H$15)))</f>
        <v>0</v>
      </c>
      <c r="AU117">
        <f>(AT117-1)*100</f>
        <v>0</v>
      </c>
      <c r="AV117">
        <f>MAX(0,($B$15+$C$15*EE117)/(1+$D$15*EE117)*DX117/(DZ117+273)*$E$15)</f>
        <v>0</v>
      </c>
      <c r="AW117" t="s">
        <v>429</v>
      </c>
      <c r="AX117" t="s">
        <v>429</v>
      </c>
      <c r="AY117">
        <v>0</v>
      </c>
      <c r="AZ117">
        <v>0</v>
      </c>
      <c r="BA117">
        <f>1-AY117/AZ117</f>
        <v>0</v>
      </c>
      <c r="BB117">
        <v>0</v>
      </c>
      <c r="BC117" t="s">
        <v>429</v>
      </c>
      <c r="BD117" t="s">
        <v>429</v>
      </c>
      <c r="BE117">
        <v>0</v>
      </c>
      <c r="BF117">
        <v>0</v>
      </c>
      <c r="BG117">
        <f>1-BE117/BF117</f>
        <v>0</v>
      </c>
      <c r="BH117">
        <v>0.5</v>
      </c>
      <c r="BI117">
        <f>DH117</f>
        <v>0</v>
      </c>
      <c r="BJ117">
        <f>K117</f>
        <v>0</v>
      </c>
      <c r="BK117">
        <f>BG117*BH117*BI117</f>
        <v>0</v>
      </c>
      <c r="BL117">
        <f>(BJ117-BB117)/BI117</f>
        <v>0</v>
      </c>
      <c r="BM117">
        <f>(AZ117-BF117)/BF117</f>
        <v>0</v>
      </c>
      <c r="BN117">
        <f>AY117/(BA117+AY117/BF117)</f>
        <v>0</v>
      </c>
      <c r="BO117" t="s">
        <v>429</v>
      </c>
      <c r="BP117">
        <v>0</v>
      </c>
      <c r="BQ117">
        <f>IF(BP117&lt;&gt;0, BP117, BN117)</f>
        <v>0</v>
      </c>
      <c r="BR117">
        <f>1-BQ117/BF117</f>
        <v>0</v>
      </c>
      <c r="BS117">
        <f>(BF117-BE117)/(BF117-BQ117)</f>
        <v>0</v>
      </c>
      <c r="BT117">
        <f>(AZ117-BF117)/(AZ117-BQ117)</f>
        <v>0</v>
      </c>
      <c r="BU117">
        <f>(BF117-BE117)/(BF117-AY117)</f>
        <v>0</v>
      </c>
      <c r="BV117">
        <f>(AZ117-BF117)/(AZ117-AY117)</f>
        <v>0</v>
      </c>
      <c r="BW117">
        <f>(BS117*BQ117/BE117)</f>
        <v>0</v>
      </c>
      <c r="BX117">
        <f>(1-BW117)</f>
        <v>0</v>
      </c>
      <c r="DG117">
        <f>$B$13*EF117+$C$13*EG117+$F$13*ER117*(1-EU117)</f>
        <v>0</v>
      </c>
      <c r="DH117">
        <f>DG117*DI117</f>
        <v>0</v>
      </c>
      <c r="DI117">
        <f>($B$13*$D$11+$C$13*$D$11+$F$13*((FE117+EW117)/MAX(FE117+EW117+FF117, 0.1)*$I$11+FF117/MAX(FE117+EW117+FF117, 0.1)*$J$11))/($B$13+$C$13+$F$13)</f>
        <v>0</v>
      </c>
      <c r="DJ117">
        <f>($B$13*$K$11+$C$13*$K$11+$F$13*((FE117+EW117)/MAX(FE117+EW117+FF117, 0.1)*$P$11+FF117/MAX(FE117+EW117+FF117, 0.1)*$Q$11))/($B$13+$C$13+$F$13)</f>
        <v>0</v>
      </c>
      <c r="DK117">
        <v>0.28</v>
      </c>
      <c r="DL117">
        <v>0.5</v>
      </c>
      <c r="DM117" t="s">
        <v>430</v>
      </c>
      <c r="DN117">
        <v>2</v>
      </c>
      <c r="DO117" t="b">
        <v>1</v>
      </c>
      <c r="DP117">
        <v>1694362813.232143</v>
      </c>
      <c r="DQ117">
        <v>417.3000714285714</v>
      </c>
      <c r="DR117">
        <v>416.9135357142858</v>
      </c>
      <c r="DS117">
        <v>28.976</v>
      </c>
      <c r="DT117">
        <v>28.46464642857143</v>
      </c>
      <c r="DU117">
        <v>443.1660714285713</v>
      </c>
      <c r="DV117">
        <v>33.08507142857143</v>
      </c>
      <c r="DW117">
        <v>499.9574285714285</v>
      </c>
      <c r="DX117">
        <v>84.51188928571428</v>
      </c>
      <c r="DY117">
        <v>0.09986700357142857</v>
      </c>
      <c r="DZ117">
        <v>34.916925</v>
      </c>
      <c r="EA117">
        <v>36.29214642857143</v>
      </c>
      <c r="EB117">
        <v>999.9000000000002</v>
      </c>
      <c r="EC117">
        <v>0</v>
      </c>
      <c r="ED117">
        <v>0</v>
      </c>
      <c r="EE117">
        <v>10004.66285714286</v>
      </c>
      <c r="EF117">
        <v>0</v>
      </c>
      <c r="EG117">
        <v>1359.802857142857</v>
      </c>
      <c r="EH117">
        <v>0.3864271285714289</v>
      </c>
      <c r="EI117">
        <v>429.7525</v>
      </c>
      <c r="EJ117">
        <v>429.1285714285714</v>
      </c>
      <c r="EK117">
        <v>0.5113477142857142</v>
      </c>
      <c r="EL117">
        <v>416.9135357142858</v>
      </c>
      <c r="EM117">
        <v>28.46464642857143</v>
      </c>
      <c r="EN117">
        <v>2.448815714285714</v>
      </c>
      <c r="EO117">
        <v>2.405601428571429</v>
      </c>
      <c r="EP117">
        <v>20.69026428571429</v>
      </c>
      <c r="EQ117">
        <v>20.40152857142857</v>
      </c>
      <c r="ER117">
        <v>2000.045</v>
      </c>
      <c r="ES117">
        <v>0.9799934999999999</v>
      </c>
      <c r="ET117">
        <v>0.02000670714285714</v>
      </c>
      <c r="EU117">
        <v>0</v>
      </c>
      <c r="EV117">
        <v>51.60142142857143</v>
      </c>
      <c r="EW117">
        <v>5.00078</v>
      </c>
      <c r="EX117">
        <v>2826.990357142857</v>
      </c>
      <c r="EY117">
        <v>16379.96428571429</v>
      </c>
      <c r="EZ117">
        <v>54.21849999999999</v>
      </c>
      <c r="FA117">
        <v>55.50221428571428</v>
      </c>
      <c r="FB117">
        <v>54.78542857142856</v>
      </c>
      <c r="FC117">
        <v>54.6537857142857</v>
      </c>
      <c r="FD117">
        <v>54.47057142857141</v>
      </c>
      <c r="FE117">
        <v>1955.134285714286</v>
      </c>
      <c r="FF117">
        <v>39.91</v>
      </c>
      <c r="FG117">
        <v>0</v>
      </c>
      <c r="FH117">
        <v>1694362821.2</v>
      </c>
      <c r="FI117">
        <v>0</v>
      </c>
      <c r="FJ117">
        <v>51.62119615384616</v>
      </c>
      <c r="FK117">
        <v>0.09462906471775021</v>
      </c>
      <c r="FL117">
        <v>-113.6396579426833</v>
      </c>
      <c r="FM117">
        <v>2827.20076923077</v>
      </c>
      <c r="FN117">
        <v>15</v>
      </c>
      <c r="FO117">
        <v>1694359657.1</v>
      </c>
      <c r="FP117" t="s">
        <v>630</v>
      </c>
      <c r="FQ117">
        <v>1694359653.1</v>
      </c>
      <c r="FR117">
        <v>1694359657.1</v>
      </c>
      <c r="FS117">
        <v>2</v>
      </c>
      <c r="FT117">
        <v>0.004</v>
      </c>
      <c r="FU117">
        <v>-0.08500000000000001</v>
      </c>
      <c r="FV117">
        <v>-25.919</v>
      </c>
      <c r="FW117">
        <v>-3.999</v>
      </c>
      <c r="FX117">
        <v>420</v>
      </c>
      <c r="FY117">
        <v>26</v>
      </c>
      <c r="FZ117">
        <v>0.38</v>
      </c>
      <c r="GA117">
        <v>0.08</v>
      </c>
      <c r="GB117">
        <v>-0.5416604850000001</v>
      </c>
      <c r="GC117">
        <v>21.90151779287055</v>
      </c>
      <c r="GD117">
        <v>2.766941169797893</v>
      </c>
      <c r="GE117">
        <v>0</v>
      </c>
      <c r="GF117">
        <v>0.50939775</v>
      </c>
      <c r="GG117">
        <v>0.05160364727954867</v>
      </c>
      <c r="GH117">
        <v>0.005451893472684515</v>
      </c>
      <c r="GI117">
        <v>1</v>
      </c>
      <c r="GJ117">
        <v>1</v>
      </c>
      <c r="GK117">
        <v>2</v>
      </c>
      <c r="GL117" t="s">
        <v>432</v>
      </c>
      <c r="GM117">
        <v>3.10692</v>
      </c>
      <c r="GN117">
        <v>2.75837</v>
      </c>
      <c r="GO117">
        <v>0.0817671</v>
      </c>
      <c r="GP117">
        <v>0.07682410000000001</v>
      </c>
      <c r="GQ117">
        <v>0.122526</v>
      </c>
      <c r="GR117">
        <v>0.110886</v>
      </c>
      <c r="GS117">
        <v>22993.1</v>
      </c>
      <c r="GT117">
        <v>21785.4</v>
      </c>
      <c r="GU117">
        <v>25631.6</v>
      </c>
      <c r="GV117">
        <v>23982.1</v>
      </c>
      <c r="GW117">
        <v>36185.3</v>
      </c>
      <c r="GX117">
        <v>31268.9</v>
      </c>
      <c r="GY117">
        <v>44863.7</v>
      </c>
      <c r="GZ117">
        <v>38028.3</v>
      </c>
      <c r="HA117">
        <v>1.72485</v>
      </c>
      <c r="HB117">
        <v>1.55105</v>
      </c>
      <c r="HC117">
        <v>-0.0991672</v>
      </c>
      <c r="HD117">
        <v>0</v>
      </c>
      <c r="HE117">
        <v>37.8476</v>
      </c>
      <c r="HF117">
        <v>999.9</v>
      </c>
      <c r="HG117">
        <v>45.7</v>
      </c>
      <c r="HH117">
        <v>37.3</v>
      </c>
      <c r="HI117">
        <v>34.6591</v>
      </c>
      <c r="HJ117">
        <v>61.4735</v>
      </c>
      <c r="HK117">
        <v>23.2812</v>
      </c>
      <c r="HL117">
        <v>1</v>
      </c>
      <c r="HM117">
        <v>1.74494</v>
      </c>
      <c r="HN117">
        <v>9.28105</v>
      </c>
      <c r="HO117">
        <v>20.0575</v>
      </c>
      <c r="HP117">
        <v>5.20666</v>
      </c>
      <c r="HQ117">
        <v>11.9936</v>
      </c>
      <c r="HR117">
        <v>4.9599</v>
      </c>
      <c r="HS117">
        <v>3.27445</v>
      </c>
      <c r="HT117">
        <v>9999</v>
      </c>
      <c r="HU117">
        <v>9999</v>
      </c>
      <c r="HV117">
        <v>9999</v>
      </c>
      <c r="HW117">
        <v>155.9</v>
      </c>
      <c r="HX117">
        <v>1.86386</v>
      </c>
      <c r="HY117">
        <v>1.86005</v>
      </c>
      <c r="HZ117">
        <v>1.85837</v>
      </c>
      <c r="IA117">
        <v>1.85974</v>
      </c>
      <c r="IB117">
        <v>1.85974</v>
      </c>
      <c r="IC117">
        <v>1.85835</v>
      </c>
      <c r="ID117">
        <v>1.85744</v>
      </c>
      <c r="IE117">
        <v>1.85227</v>
      </c>
      <c r="IF117">
        <v>0</v>
      </c>
      <c r="IG117">
        <v>0</v>
      </c>
      <c r="IH117">
        <v>0</v>
      </c>
      <c r="II117">
        <v>0</v>
      </c>
      <c r="IJ117" t="s">
        <v>433</v>
      </c>
      <c r="IK117" t="s">
        <v>434</v>
      </c>
      <c r="IL117" t="s">
        <v>435</v>
      </c>
      <c r="IM117" t="s">
        <v>435</v>
      </c>
      <c r="IN117" t="s">
        <v>435</v>
      </c>
      <c r="IO117" t="s">
        <v>435</v>
      </c>
      <c r="IP117">
        <v>0</v>
      </c>
      <c r="IQ117">
        <v>100</v>
      </c>
      <c r="IR117">
        <v>100</v>
      </c>
      <c r="IS117">
        <v>-25.786</v>
      </c>
      <c r="IT117">
        <v>-4.1093</v>
      </c>
      <c r="IU117">
        <v>-16.20101556140452</v>
      </c>
      <c r="IV117">
        <v>-0.02477319321892663</v>
      </c>
      <c r="IW117">
        <v>7.220195862635366E-06</v>
      </c>
      <c r="IX117">
        <v>-1.200035831751892E-09</v>
      </c>
      <c r="IY117">
        <v>-1.772700294398243</v>
      </c>
      <c r="IZ117">
        <v>-0.1467083373758089</v>
      </c>
      <c r="JA117">
        <v>0.003522864546959643</v>
      </c>
      <c r="JB117">
        <v>-3.696506598922489E-05</v>
      </c>
      <c r="JC117">
        <v>4</v>
      </c>
      <c r="JD117">
        <v>1987</v>
      </c>
      <c r="JE117">
        <v>1</v>
      </c>
      <c r="JF117">
        <v>38</v>
      </c>
      <c r="JG117">
        <v>52.8</v>
      </c>
      <c r="JH117">
        <v>52.7</v>
      </c>
      <c r="JI117">
        <v>1.15967</v>
      </c>
      <c r="JJ117">
        <v>2.66846</v>
      </c>
      <c r="JK117">
        <v>1.49658</v>
      </c>
      <c r="JL117">
        <v>2.39136</v>
      </c>
      <c r="JM117">
        <v>1.54785</v>
      </c>
      <c r="JN117">
        <v>2.46338</v>
      </c>
      <c r="JO117">
        <v>41.7174</v>
      </c>
      <c r="JP117">
        <v>14.2809</v>
      </c>
      <c r="JQ117">
        <v>18</v>
      </c>
      <c r="JR117">
        <v>506.928</v>
      </c>
      <c r="JS117">
        <v>402.09</v>
      </c>
      <c r="JT117">
        <v>28.4275</v>
      </c>
      <c r="JU117">
        <v>46.6061</v>
      </c>
      <c r="JV117">
        <v>29.9997</v>
      </c>
      <c r="JW117">
        <v>46.1673</v>
      </c>
      <c r="JX117">
        <v>45.9565</v>
      </c>
      <c r="JY117">
        <v>23.1823</v>
      </c>
      <c r="JZ117">
        <v>0</v>
      </c>
      <c r="KA117">
        <v>100</v>
      </c>
      <c r="KB117">
        <v>21.1927</v>
      </c>
      <c r="KC117">
        <v>379.746</v>
      </c>
      <c r="KD117">
        <v>32.1164</v>
      </c>
      <c r="KE117">
        <v>98.00709999999999</v>
      </c>
      <c r="KF117">
        <v>91.6296</v>
      </c>
    </row>
    <row r="118" spans="1:292">
      <c r="A118">
        <v>100</v>
      </c>
      <c r="B118">
        <v>1694362826</v>
      </c>
      <c r="C118">
        <v>4317</v>
      </c>
      <c r="D118" t="s">
        <v>635</v>
      </c>
      <c r="E118" t="s">
        <v>636</v>
      </c>
      <c r="F118">
        <v>5</v>
      </c>
      <c r="G118" t="s">
        <v>428</v>
      </c>
      <c r="H118">
        <v>1694362818.5</v>
      </c>
      <c r="I118">
        <f>(J118)/1000</f>
        <v>0</v>
      </c>
      <c r="J118">
        <f>IF(DO118, AM118, AG118)</f>
        <v>0</v>
      </c>
      <c r="K118">
        <f>IF(DO118, AH118, AF118)</f>
        <v>0</v>
      </c>
      <c r="L118">
        <f>DQ118 - IF(AT118&gt;1, K118*DK118*100.0/(AV118*EE118), 0)</f>
        <v>0</v>
      </c>
      <c r="M118">
        <f>((S118-I118/2)*L118-K118)/(S118+I118/2)</f>
        <v>0</v>
      </c>
      <c r="N118">
        <f>M118*(DX118+DY118)/1000.0</f>
        <v>0</v>
      </c>
      <c r="O118">
        <f>(DQ118 - IF(AT118&gt;1, K118*DK118*100.0/(AV118*EE118), 0))*(DX118+DY118)/1000.0</f>
        <v>0</v>
      </c>
      <c r="P118">
        <f>2.0/((1/R118-1/Q118)+SIGN(R118)*SQRT((1/R118-1/Q118)*(1/R118-1/Q118) + 4*DL118/((DL118+1)*(DL118+1))*(2*1/R118*1/Q118-1/Q118*1/Q118)))</f>
        <v>0</v>
      </c>
      <c r="Q118">
        <f>IF(LEFT(DM118,1)&lt;&gt;"0",IF(LEFT(DM118,1)="1",3.0,DN118),$D$5+$E$5*(EE118*DX118/($K$5*1000))+$F$5*(EE118*DX118/($K$5*1000))*MAX(MIN(DK118,$J$5),$I$5)*MAX(MIN(DK118,$J$5),$I$5)+$G$5*MAX(MIN(DK118,$J$5),$I$5)*(EE118*DX118/($K$5*1000))+$H$5*(EE118*DX118/($K$5*1000))*(EE118*DX118/($K$5*1000)))</f>
        <v>0</v>
      </c>
      <c r="R118">
        <f>I118*(1000-(1000*0.61365*exp(17.502*V118/(240.97+V118))/(DX118+DY118)+DS118)/2)/(1000*0.61365*exp(17.502*V118/(240.97+V118))/(DX118+DY118)-DS118)</f>
        <v>0</v>
      </c>
      <c r="S118">
        <f>1/((DL118+1)/(P118/1.6)+1/(Q118/1.37)) + DL118/((DL118+1)/(P118/1.6) + DL118/(Q118/1.37))</f>
        <v>0</v>
      </c>
      <c r="T118">
        <f>(DG118*DJ118)</f>
        <v>0</v>
      </c>
      <c r="U118">
        <f>(DZ118+(T118+2*0.95*5.67E-8*(((DZ118+$B$9)+273)^4-(DZ118+273)^4)-44100*I118)/(1.84*29.3*Q118+8*0.95*5.67E-8*(DZ118+273)^3))</f>
        <v>0</v>
      </c>
      <c r="V118">
        <f>($C$9*EA118+$D$9*EB118+$E$9*U118)</f>
        <v>0</v>
      </c>
      <c r="W118">
        <f>0.61365*exp(17.502*V118/(240.97+V118))</f>
        <v>0</v>
      </c>
      <c r="X118">
        <f>(Y118/Z118*100)</f>
        <v>0</v>
      </c>
      <c r="Y118">
        <f>DS118*(DX118+DY118)/1000</f>
        <v>0</v>
      </c>
      <c r="Z118">
        <f>0.61365*exp(17.502*DZ118/(240.97+DZ118))</f>
        <v>0</v>
      </c>
      <c r="AA118">
        <f>(W118-DS118*(DX118+DY118)/1000)</f>
        <v>0</v>
      </c>
      <c r="AB118">
        <f>(-I118*44100)</f>
        <v>0</v>
      </c>
      <c r="AC118">
        <f>2*29.3*Q118*0.92*(DZ118-V118)</f>
        <v>0</v>
      </c>
      <c r="AD118">
        <f>2*0.95*5.67E-8*(((DZ118+$B$9)+273)^4-(V118+273)^4)</f>
        <v>0</v>
      </c>
      <c r="AE118">
        <f>T118+AD118+AB118+AC118</f>
        <v>0</v>
      </c>
      <c r="AF118">
        <f>DW118*AT118*(DR118-DQ118*(1000-AT118*DT118)/(1000-AT118*DS118))/(100*DK118)</f>
        <v>0</v>
      </c>
      <c r="AG118">
        <f>1000*DW118*AT118*(DS118-DT118)/(100*DK118*(1000-AT118*DS118))</f>
        <v>0</v>
      </c>
      <c r="AH118">
        <f>(AI118 - AJ118 - DX118*1E3/(8.314*(DZ118+273.15)) * AL118/DW118 * AK118) * DW118/(100*DK118) * (1000 - DT118)/1000</f>
        <v>0</v>
      </c>
      <c r="AI118">
        <v>409.1565265538192</v>
      </c>
      <c r="AJ118">
        <v>416.4427333333334</v>
      </c>
      <c r="AK118">
        <v>-2.136264532610513</v>
      </c>
      <c r="AL118">
        <v>66.24914726502084</v>
      </c>
      <c r="AM118">
        <f>(AO118 - AN118 + DX118*1E3/(8.314*(DZ118+273.15)) * AQ118/DW118 * AP118) * DW118/(100*DK118) * 1000/(1000 - AO118)</f>
        <v>0</v>
      </c>
      <c r="AN118">
        <v>28.46105205121431</v>
      </c>
      <c r="AO118">
        <v>28.98039212121213</v>
      </c>
      <c r="AP118">
        <v>-3.701801589145348E-07</v>
      </c>
      <c r="AQ118">
        <v>100.9419130604213</v>
      </c>
      <c r="AR118">
        <v>0</v>
      </c>
      <c r="AS118">
        <v>0</v>
      </c>
      <c r="AT118">
        <f>IF(AR118*$H$15&gt;=AV118,1.0,(AV118/(AV118-AR118*$H$15)))</f>
        <v>0</v>
      </c>
      <c r="AU118">
        <f>(AT118-1)*100</f>
        <v>0</v>
      </c>
      <c r="AV118">
        <f>MAX(0,($B$15+$C$15*EE118)/(1+$D$15*EE118)*DX118/(DZ118+273)*$E$15)</f>
        <v>0</v>
      </c>
      <c r="AW118" t="s">
        <v>429</v>
      </c>
      <c r="AX118" t="s">
        <v>429</v>
      </c>
      <c r="AY118">
        <v>0</v>
      </c>
      <c r="AZ118">
        <v>0</v>
      </c>
      <c r="BA118">
        <f>1-AY118/AZ118</f>
        <v>0</v>
      </c>
      <c r="BB118">
        <v>0</v>
      </c>
      <c r="BC118" t="s">
        <v>429</v>
      </c>
      <c r="BD118" t="s">
        <v>429</v>
      </c>
      <c r="BE118">
        <v>0</v>
      </c>
      <c r="BF118">
        <v>0</v>
      </c>
      <c r="BG118">
        <f>1-BE118/BF118</f>
        <v>0</v>
      </c>
      <c r="BH118">
        <v>0.5</v>
      </c>
      <c r="BI118">
        <f>DH118</f>
        <v>0</v>
      </c>
      <c r="BJ118">
        <f>K118</f>
        <v>0</v>
      </c>
      <c r="BK118">
        <f>BG118*BH118*BI118</f>
        <v>0</v>
      </c>
      <c r="BL118">
        <f>(BJ118-BB118)/BI118</f>
        <v>0</v>
      </c>
      <c r="BM118">
        <f>(AZ118-BF118)/BF118</f>
        <v>0</v>
      </c>
      <c r="BN118">
        <f>AY118/(BA118+AY118/BF118)</f>
        <v>0</v>
      </c>
      <c r="BO118" t="s">
        <v>429</v>
      </c>
      <c r="BP118">
        <v>0</v>
      </c>
      <c r="BQ118">
        <f>IF(BP118&lt;&gt;0, BP118, BN118)</f>
        <v>0</v>
      </c>
      <c r="BR118">
        <f>1-BQ118/BF118</f>
        <v>0</v>
      </c>
      <c r="BS118">
        <f>(BF118-BE118)/(BF118-BQ118)</f>
        <v>0</v>
      </c>
      <c r="BT118">
        <f>(AZ118-BF118)/(AZ118-BQ118)</f>
        <v>0</v>
      </c>
      <c r="BU118">
        <f>(BF118-BE118)/(BF118-AY118)</f>
        <v>0</v>
      </c>
      <c r="BV118">
        <f>(AZ118-BF118)/(AZ118-AY118)</f>
        <v>0</v>
      </c>
      <c r="BW118">
        <f>(BS118*BQ118/BE118)</f>
        <v>0</v>
      </c>
      <c r="BX118">
        <f>(1-BW118)</f>
        <v>0</v>
      </c>
      <c r="DG118">
        <f>$B$13*EF118+$C$13*EG118+$F$13*ER118*(1-EU118)</f>
        <v>0</v>
      </c>
      <c r="DH118">
        <f>DG118*DI118</f>
        <v>0</v>
      </c>
      <c r="DI118">
        <f>($B$13*$D$11+$C$13*$D$11+$F$13*((FE118+EW118)/MAX(FE118+EW118+FF118, 0.1)*$I$11+FF118/MAX(FE118+EW118+FF118, 0.1)*$J$11))/($B$13+$C$13+$F$13)</f>
        <v>0</v>
      </c>
      <c r="DJ118">
        <f>($B$13*$K$11+$C$13*$K$11+$F$13*((FE118+EW118)/MAX(FE118+EW118+FF118, 0.1)*$P$11+FF118/MAX(FE118+EW118+FF118, 0.1)*$Q$11))/($B$13+$C$13+$F$13)</f>
        <v>0</v>
      </c>
      <c r="DK118">
        <v>0.28</v>
      </c>
      <c r="DL118">
        <v>0.5</v>
      </c>
      <c r="DM118" t="s">
        <v>430</v>
      </c>
      <c r="DN118">
        <v>2</v>
      </c>
      <c r="DO118" t="b">
        <v>1</v>
      </c>
      <c r="DP118">
        <v>1694362818.5</v>
      </c>
      <c r="DQ118">
        <v>414.1628518518518</v>
      </c>
      <c r="DR118">
        <v>409.0788518518519</v>
      </c>
      <c r="DS118">
        <v>28.97983333333334</v>
      </c>
      <c r="DT118">
        <v>28.4634037037037</v>
      </c>
      <c r="DU118">
        <v>439.9675925925927</v>
      </c>
      <c r="DV118">
        <v>33.08904074074074</v>
      </c>
      <c r="DW118">
        <v>499.953962962963</v>
      </c>
      <c r="DX118">
        <v>84.5106</v>
      </c>
      <c r="DY118">
        <v>0.09991795555555555</v>
      </c>
      <c r="DZ118">
        <v>34.90151851851852</v>
      </c>
      <c r="EA118">
        <v>36.2665</v>
      </c>
      <c r="EB118">
        <v>999.9000000000001</v>
      </c>
      <c r="EC118">
        <v>0</v>
      </c>
      <c r="ED118">
        <v>0</v>
      </c>
      <c r="EE118">
        <v>10008.60222222222</v>
      </c>
      <c r="EF118">
        <v>0</v>
      </c>
      <c r="EG118">
        <v>1354.544074074074</v>
      </c>
      <c r="EH118">
        <v>5.08386442962963</v>
      </c>
      <c r="EI118">
        <v>426.5232962962963</v>
      </c>
      <c r="EJ118">
        <v>421.0638148148147</v>
      </c>
      <c r="EK118">
        <v>0.516414925925926</v>
      </c>
      <c r="EL118">
        <v>409.0788518518519</v>
      </c>
      <c r="EM118">
        <v>28.4634037037037</v>
      </c>
      <c r="EN118">
        <v>2.449101851851852</v>
      </c>
      <c r="EO118">
        <v>2.40545962962963</v>
      </c>
      <c r="EP118">
        <v>20.69215925925926</v>
      </c>
      <c r="EQ118">
        <v>20.40057777777778</v>
      </c>
      <c r="ER118">
        <v>2000.038148148148</v>
      </c>
      <c r="ES118">
        <v>0.9799933333333333</v>
      </c>
      <c r="ET118">
        <v>0.02000687037037037</v>
      </c>
      <c r="EU118">
        <v>0</v>
      </c>
      <c r="EV118">
        <v>51.62811481481481</v>
      </c>
      <c r="EW118">
        <v>5.00078</v>
      </c>
      <c r="EX118">
        <v>2836.535925925927</v>
      </c>
      <c r="EY118">
        <v>16379.90370370371</v>
      </c>
      <c r="EZ118">
        <v>54.21725925925924</v>
      </c>
      <c r="FA118">
        <v>55.49299999999999</v>
      </c>
      <c r="FB118">
        <v>54.77748148148147</v>
      </c>
      <c r="FC118">
        <v>54.65485185185184</v>
      </c>
      <c r="FD118">
        <v>54.47648148148147</v>
      </c>
      <c r="FE118">
        <v>1955.124074074074</v>
      </c>
      <c r="FF118">
        <v>39.91074074074074</v>
      </c>
      <c r="FG118">
        <v>0</v>
      </c>
      <c r="FH118">
        <v>1694362826</v>
      </c>
      <c r="FI118">
        <v>0</v>
      </c>
      <c r="FJ118">
        <v>51.62179615384615</v>
      </c>
      <c r="FK118">
        <v>-0.3856991360554419</v>
      </c>
      <c r="FL118">
        <v>546.332648463582</v>
      </c>
      <c r="FM118">
        <v>2837.846538461539</v>
      </c>
      <c r="FN118">
        <v>15</v>
      </c>
      <c r="FO118">
        <v>1694359657.1</v>
      </c>
      <c r="FP118" t="s">
        <v>630</v>
      </c>
      <c r="FQ118">
        <v>1694359653.1</v>
      </c>
      <c r="FR118">
        <v>1694359657.1</v>
      </c>
      <c r="FS118">
        <v>2</v>
      </c>
      <c r="FT118">
        <v>0.004</v>
      </c>
      <c r="FU118">
        <v>-0.08500000000000001</v>
      </c>
      <c r="FV118">
        <v>-25.919</v>
      </c>
      <c r="FW118">
        <v>-3.999</v>
      </c>
      <c r="FX118">
        <v>420</v>
      </c>
      <c r="FY118">
        <v>26</v>
      </c>
      <c r="FZ118">
        <v>0.38</v>
      </c>
      <c r="GA118">
        <v>0.08</v>
      </c>
      <c r="GB118">
        <v>2.699986265</v>
      </c>
      <c r="GC118">
        <v>52.85848760150094</v>
      </c>
      <c r="GD118">
        <v>5.462654303438194</v>
      </c>
      <c r="GE118">
        <v>0</v>
      </c>
      <c r="GF118">
        <v>0.51299385</v>
      </c>
      <c r="GG118">
        <v>0.06095725328330125</v>
      </c>
      <c r="GH118">
        <v>0.006071684002605873</v>
      </c>
      <c r="GI118">
        <v>1</v>
      </c>
      <c r="GJ118">
        <v>1</v>
      </c>
      <c r="GK118">
        <v>2</v>
      </c>
      <c r="GL118" t="s">
        <v>432</v>
      </c>
      <c r="GM118">
        <v>3.10686</v>
      </c>
      <c r="GN118">
        <v>2.75827</v>
      </c>
      <c r="GO118">
        <v>0.08031919999999999</v>
      </c>
      <c r="GP118">
        <v>0.0745449</v>
      </c>
      <c r="GQ118">
        <v>0.122526</v>
      </c>
      <c r="GR118">
        <v>0.110882</v>
      </c>
      <c r="GS118">
        <v>23029.7</v>
      </c>
      <c r="GT118">
        <v>21839.2</v>
      </c>
      <c r="GU118">
        <v>25632</v>
      </c>
      <c r="GV118">
        <v>23982.3</v>
      </c>
      <c r="GW118">
        <v>36185.7</v>
      </c>
      <c r="GX118">
        <v>31269.1</v>
      </c>
      <c r="GY118">
        <v>44864.5</v>
      </c>
      <c r="GZ118">
        <v>38028.6</v>
      </c>
      <c r="HA118">
        <v>1.7247</v>
      </c>
      <c r="HB118">
        <v>1.55105</v>
      </c>
      <c r="HC118">
        <v>-0.099428</v>
      </c>
      <c r="HD118">
        <v>0</v>
      </c>
      <c r="HE118">
        <v>37.835</v>
      </c>
      <c r="HF118">
        <v>999.9</v>
      </c>
      <c r="HG118">
        <v>45.7</v>
      </c>
      <c r="HH118">
        <v>37.3</v>
      </c>
      <c r="HI118">
        <v>34.6589</v>
      </c>
      <c r="HJ118">
        <v>61.1835</v>
      </c>
      <c r="HK118">
        <v>23.3454</v>
      </c>
      <c r="HL118">
        <v>1</v>
      </c>
      <c r="HM118">
        <v>1.74472</v>
      </c>
      <c r="HN118">
        <v>9.28105</v>
      </c>
      <c r="HO118">
        <v>20.0575</v>
      </c>
      <c r="HP118">
        <v>5.20621</v>
      </c>
      <c r="HQ118">
        <v>11.9942</v>
      </c>
      <c r="HR118">
        <v>4.95975</v>
      </c>
      <c r="HS118">
        <v>3.27445</v>
      </c>
      <c r="HT118">
        <v>9999</v>
      </c>
      <c r="HU118">
        <v>9999</v>
      </c>
      <c r="HV118">
        <v>9999</v>
      </c>
      <c r="HW118">
        <v>155.9</v>
      </c>
      <c r="HX118">
        <v>1.86386</v>
      </c>
      <c r="HY118">
        <v>1.86005</v>
      </c>
      <c r="HZ118">
        <v>1.85837</v>
      </c>
      <c r="IA118">
        <v>1.85974</v>
      </c>
      <c r="IB118">
        <v>1.85974</v>
      </c>
      <c r="IC118">
        <v>1.85835</v>
      </c>
      <c r="ID118">
        <v>1.85742</v>
      </c>
      <c r="IE118">
        <v>1.85226</v>
      </c>
      <c r="IF118">
        <v>0</v>
      </c>
      <c r="IG118">
        <v>0</v>
      </c>
      <c r="IH118">
        <v>0</v>
      </c>
      <c r="II118">
        <v>0</v>
      </c>
      <c r="IJ118" t="s">
        <v>433</v>
      </c>
      <c r="IK118" t="s">
        <v>434</v>
      </c>
      <c r="IL118" t="s">
        <v>435</v>
      </c>
      <c r="IM118" t="s">
        <v>435</v>
      </c>
      <c r="IN118" t="s">
        <v>435</v>
      </c>
      <c r="IO118" t="s">
        <v>435</v>
      </c>
      <c r="IP118">
        <v>0</v>
      </c>
      <c r="IQ118">
        <v>100</v>
      </c>
      <c r="IR118">
        <v>100</v>
      </c>
      <c r="IS118">
        <v>-25.591</v>
      </c>
      <c r="IT118">
        <v>-4.1092</v>
      </c>
      <c r="IU118">
        <v>-16.20101556140452</v>
      </c>
      <c r="IV118">
        <v>-0.02477319321892663</v>
      </c>
      <c r="IW118">
        <v>7.220195862635366E-06</v>
      </c>
      <c r="IX118">
        <v>-1.200035831751892E-09</v>
      </c>
      <c r="IY118">
        <v>-1.772700294398243</v>
      </c>
      <c r="IZ118">
        <v>-0.1467083373758089</v>
      </c>
      <c r="JA118">
        <v>0.003522864546959643</v>
      </c>
      <c r="JB118">
        <v>-3.696506598922489E-05</v>
      </c>
      <c r="JC118">
        <v>4</v>
      </c>
      <c r="JD118">
        <v>1987</v>
      </c>
      <c r="JE118">
        <v>1</v>
      </c>
      <c r="JF118">
        <v>38</v>
      </c>
      <c r="JG118">
        <v>52.9</v>
      </c>
      <c r="JH118">
        <v>52.8</v>
      </c>
      <c r="JI118">
        <v>1.11694</v>
      </c>
      <c r="JJ118">
        <v>2.66846</v>
      </c>
      <c r="JK118">
        <v>1.49658</v>
      </c>
      <c r="JL118">
        <v>2.39258</v>
      </c>
      <c r="JM118">
        <v>1.54907</v>
      </c>
      <c r="JN118">
        <v>2.44995</v>
      </c>
      <c r="JO118">
        <v>41.7436</v>
      </c>
      <c r="JP118">
        <v>14.2809</v>
      </c>
      <c r="JQ118">
        <v>18</v>
      </c>
      <c r="JR118">
        <v>506.828</v>
      </c>
      <c r="JS118">
        <v>402.09</v>
      </c>
      <c r="JT118">
        <v>28.418</v>
      </c>
      <c r="JU118">
        <v>46.6042</v>
      </c>
      <c r="JV118">
        <v>29.9998</v>
      </c>
      <c r="JW118">
        <v>46.1673</v>
      </c>
      <c r="JX118">
        <v>45.9565</v>
      </c>
      <c r="JY118">
        <v>22.4681</v>
      </c>
      <c r="JZ118">
        <v>0</v>
      </c>
      <c r="KA118">
        <v>100</v>
      </c>
      <c r="KB118">
        <v>21.1936</v>
      </c>
      <c r="KC118">
        <v>366.381</v>
      </c>
      <c r="KD118">
        <v>32.1164</v>
      </c>
      <c r="KE118">
        <v>98.00879999999999</v>
      </c>
      <c r="KF118">
        <v>91.63030000000001</v>
      </c>
    </row>
    <row r="119" spans="1:292">
      <c r="A119">
        <v>101</v>
      </c>
      <c r="B119">
        <v>1694362831</v>
      </c>
      <c r="C119">
        <v>4322</v>
      </c>
      <c r="D119" t="s">
        <v>637</v>
      </c>
      <c r="E119" t="s">
        <v>638</v>
      </c>
      <c r="F119">
        <v>5</v>
      </c>
      <c r="G119" t="s">
        <v>428</v>
      </c>
      <c r="H119">
        <v>1694362823.214286</v>
      </c>
      <c r="I119">
        <f>(J119)/1000</f>
        <v>0</v>
      </c>
      <c r="J119">
        <f>IF(DO119, AM119, AG119)</f>
        <v>0</v>
      </c>
      <c r="K119">
        <f>IF(DO119, AH119, AF119)</f>
        <v>0</v>
      </c>
      <c r="L119">
        <f>DQ119 - IF(AT119&gt;1, K119*DK119*100.0/(AV119*EE119), 0)</f>
        <v>0</v>
      </c>
      <c r="M119">
        <f>((S119-I119/2)*L119-K119)/(S119+I119/2)</f>
        <v>0</v>
      </c>
      <c r="N119">
        <f>M119*(DX119+DY119)/1000.0</f>
        <v>0</v>
      </c>
      <c r="O119">
        <f>(DQ119 - IF(AT119&gt;1, K119*DK119*100.0/(AV119*EE119), 0))*(DX119+DY119)/1000.0</f>
        <v>0</v>
      </c>
      <c r="P119">
        <f>2.0/((1/R119-1/Q119)+SIGN(R119)*SQRT((1/R119-1/Q119)*(1/R119-1/Q119) + 4*DL119/((DL119+1)*(DL119+1))*(2*1/R119*1/Q119-1/Q119*1/Q119)))</f>
        <v>0</v>
      </c>
      <c r="Q119">
        <f>IF(LEFT(DM119,1)&lt;&gt;"0",IF(LEFT(DM119,1)="1",3.0,DN119),$D$5+$E$5*(EE119*DX119/($K$5*1000))+$F$5*(EE119*DX119/($K$5*1000))*MAX(MIN(DK119,$J$5),$I$5)*MAX(MIN(DK119,$J$5),$I$5)+$G$5*MAX(MIN(DK119,$J$5),$I$5)*(EE119*DX119/($K$5*1000))+$H$5*(EE119*DX119/($K$5*1000))*(EE119*DX119/($K$5*1000)))</f>
        <v>0</v>
      </c>
      <c r="R119">
        <f>I119*(1000-(1000*0.61365*exp(17.502*V119/(240.97+V119))/(DX119+DY119)+DS119)/2)/(1000*0.61365*exp(17.502*V119/(240.97+V119))/(DX119+DY119)-DS119)</f>
        <v>0</v>
      </c>
      <c r="S119">
        <f>1/((DL119+1)/(P119/1.6)+1/(Q119/1.37)) + DL119/((DL119+1)/(P119/1.6) + DL119/(Q119/1.37))</f>
        <v>0</v>
      </c>
      <c r="T119">
        <f>(DG119*DJ119)</f>
        <v>0</v>
      </c>
      <c r="U119">
        <f>(DZ119+(T119+2*0.95*5.67E-8*(((DZ119+$B$9)+273)^4-(DZ119+273)^4)-44100*I119)/(1.84*29.3*Q119+8*0.95*5.67E-8*(DZ119+273)^3))</f>
        <v>0</v>
      </c>
      <c r="V119">
        <f>($C$9*EA119+$D$9*EB119+$E$9*U119)</f>
        <v>0</v>
      </c>
      <c r="W119">
        <f>0.61365*exp(17.502*V119/(240.97+V119))</f>
        <v>0</v>
      </c>
      <c r="X119">
        <f>(Y119/Z119*100)</f>
        <v>0</v>
      </c>
      <c r="Y119">
        <f>DS119*(DX119+DY119)/1000</f>
        <v>0</v>
      </c>
      <c r="Z119">
        <f>0.61365*exp(17.502*DZ119/(240.97+DZ119))</f>
        <v>0</v>
      </c>
      <c r="AA119">
        <f>(W119-DS119*(DX119+DY119)/1000)</f>
        <v>0</v>
      </c>
      <c r="AB119">
        <f>(-I119*44100)</f>
        <v>0</v>
      </c>
      <c r="AC119">
        <f>2*29.3*Q119*0.92*(DZ119-V119)</f>
        <v>0</v>
      </c>
      <c r="AD119">
        <f>2*0.95*5.67E-8*(((DZ119+$B$9)+273)^4-(V119+273)^4)</f>
        <v>0</v>
      </c>
      <c r="AE119">
        <f>T119+AD119+AB119+AC119</f>
        <v>0</v>
      </c>
      <c r="AF119">
        <f>DW119*AT119*(DR119-DQ119*(1000-AT119*DT119)/(1000-AT119*DS119))/(100*DK119)</f>
        <v>0</v>
      </c>
      <c r="AG119">
        <f>1000*DW119*AT119*(DS119-DT119)/(100*DK119*(1000-AT119*DS119))</f>
        <v>0</v>
      </c>
      <c r="AH119">
        <f>(AI119 - AJ119 - DX119*1E3/(8.314*(DZ119+273.15)) * AL119/DW119 * AK119) * DW119/(100*DK119) * (1000 - DT119)/1000</f>
        <v>0</v>
      </c>
      <c r="AI119">
        <v>392.5614646613283</v>
      </c>
      <c r="AJ119">
        <v>402.8989818181817</v>
      </c>
      <c r="AK119">
        <v>-2.796974959586274</v>
      </c>
      <c r="AL119">
        <v>66.24914726502084</v>
      </c>
      <c r="AM119">
        <f>(AO119 - AN119 + DX119*1E3/(8.314*(DZ119+273.15)) * AQ119/DW119 * AP119) * DW119/(100*DK119) * 1000/(1000 - AO119)</f>
        <v>0</v>
      </c>
      <c r="AN119">
        <v>28.45630732644883</v>
      </c>
      <c r="AO119">
        <v>28.9794109090909</v>
      </c>
      <c r="AP119">
        <v>6.571950561135619E-07</v>
      </c>
      <c r="AQ119">
        <v>100.9419130604213</v>
      </c>
      <c r="AR119">
        <v>0</v>
      </c>
      <c r="AS119">
        <v>0</v>
      </c>
      <c r="AT119">
        <f>IF(AR119*$H$15&gt;=AV119,1.0,(AV119/(AV119-AR119*$H$15)))</f>
        <v>0</v>
      </c>
      <c r="AU119">
        <f>(AT119-1)*100</f>
        <v>0</v>
      </c>
      <c r="AV119">
        <f>MAX(0,($B$15+$C$15*EE119)/(1+$D$15*EE119)*DX119/(DZ119+273)*$E$15)</f>
        <v>0</v>
      </c>
      <c r="AW119" t="s">
        <v>429</v>
      </c>
      <c r="AX119" t="s">
        <v>429</v>
      </c>
      <c r="AY119">
        <v>0</v>
      </c>
      <c r="AZ119">
        <v>0</v>
      </c>
      <c r="BA119">
        <f>1-AY119/AZ119</f>
        <v>0</v>
      </c>
      <c r="BB119">
        <v>0</v>
      </c>
      <c r="BC119" t="s">
        <v>429</v>
      </c>
      <c r="BD119" t="s">
        <v>429</v>
      </c>
      <c r="BE119">
        <v>0</v>
      </c>
      <c r="BF119">
        <v>0</v>
      </c>
      <c r="BG119">
        <f>1-BE119/BF119</f>
        <v>0</v>
      </c>
      <c r="BH119">
        <v>0.5</v>
      </c>
      <c r="BI119">
        <f>DH119</f>
        <v>0</v>
      </c>
      <c r="BJ119">
        <f>K119</f>
        <v>0</v>
      </c>
      <c r="BK119">
        <f>BG119*BH119*BI119</f>
        <v>0</v>
      </c>
      <c r="BL119">
        <f>(BJ119-BB119)/BI119</f>
        <v>0</v>
      </c>
      <c r="BM119">
        <f>(AZ119-BF119)/BF119</f>
        <v>0</v>
      </c>
      <c r="BN119">
        <f>AY119/(BA119+AY119/BF119)</f>
        <v>0</v>
      </c>
      <c r="BO119" t="s">
        <v>429</v>
      </c>
      <c r="BP119">
        <v>0</v>
      </c>
      <c r="BQ119">
        <f>IF(BP119&lt;&gt;0, BP119, BN119)</f>
        <v>0</v>
      </c>
      <c r="BR119">
        <f>1-BQ119/BF119</f>
        <v>0</v>
      </c>
      <c r="BS119">
        <f>(BF119-BE119)/(BF119-BQ119)</f>
        <v>0</v>
      </c>
      <c r="BT119">
        <f>(AZ119-BF119)/(AZ119-BQ119)</f>
        <v>0</v>
      </c>
      <c r="BU119">
        <f>(BF119-BE119)/(BF119-AY119)</f>
        <v>0</v>
      </c>
      <c r="BV119">
        <f>(AZ119-BF119)/(AZ119-AY119)</f>
        <v>0</v>
      </c>
      <c r="BW119">
        <f>(BS119*BQ119/BE119)</f>
        <v>0</v>
      </c>
      <c r="BX119">
        <f>(1-BW119)</f>
        <v>0</v>
      </c>
      <c r="DG119">
        <f>$B$13*EF119+$C$13*EG119+$F$13*ER119*(1-EU119)</f>
        <v>0</v>
      </c>
      <c r="DH119">
        <f>DG119*DI119</f>
        <v>0</v>
      </c>
      <c r="DI119">
        <f>($B$13*$D$11+$C$13*$D$11+$F$13*((FE119+EW119)/MAX(FE119+EW119+FF119, 0.1)*$I$11+FF119/MAX(FE119+EW119+FF119, 0.1)*$J$11))/($B$13+$C$13+$F$13)</f>
        <v>0</v>
      </c>
      <c r="DJ119">
        <f>($B$13*$K$11+$C$13*$K$11+$F$13*((FE119+EW119)/MAX(FE119+EW119+FF119, 0.1)*$P$11+FF119/MAX(FE119+EW119+FF119, 0.1)*$Q$11))/($B$13+$C$13+$F$13)</f>
        <v>0</v>
      </c>
      <c r="DK119">
        <v>0.28</v>
      </c>
      <c r="DL119">
        <v>0.5</v>
      </c>
      <c r="DM119" t="s">
        <v>430</v>
      </c>
      <c r="DN119">
        <v>2</v>
      </c>
      <c r="DO119" t="b">
        <v>1</v>
      </c>
      <c r="DP119">
        <v>1694362823.214286</v>
      </c>
      <c r="DQ119">
        <v>407.4851071428571</v>
      </c>
      <c r="DR119">
        <v>397.0210714285715</v>
      </c>
      <c r="DS119">
        <v>28.980625</v>
      </c>
      <c r="DT119">
        <v>28.45990357142857</v>
      </c>
      <c r="DU119">
        <v>433.1591785714285</v>
      </c>
      <c r="DV119">
        <v>33.08985357142857</v>
      </c>
      <c r="DW119">
        <v>499.9970714285715</v>
      </c>
      <c r="DX119">
        <v>84.51001428571429</v>
      </c>
      <c r="DY119">
        <v>0.09999912142857144</v>
      </c>
      <c r="DZ119">
        <v>34.88818571428572</v>
      </c>
      <c r="EA119">
        <v>36.24686785714285</v>
      </c>
      <c r="EB119">
        <v>999.9000000000002</v>
      </c>
      <c r="EC119">
        <v>0</v>
      </c>
      <c r="ED119">
        <v>0</v>
      </c>
      <c r="EE119">
        <v>10016.13285714286</v>
      </c>
      <c r="EF119">
        <v>0</v>
      </c>
      <c r="EG119">
        <v>1388.287142857143</v>
      </c>
      <c r="EH119">
        <v>10.46396027142857</v>
      </c>
      <c r="EI119">
        <v>419.6466428571428</v>
      </c>
      <c r="EJ119">
        <v>408.6512142857142</v>
      </c>
      <c r="EK119">
        <v>0.5207098928571429</v>
      </c>
      <c r="EL119">
        <v>397.0210714285715</v>
      </c>
      <c r="EM119">
        <v>28.45990357142857</v>
      </c>
      <c r="EN119">
        <v>2.449151785714286</v>
      </c>
      <c r="EO119">
        <v>2.405146428571429</v>
      </c>
      <c r="EP119">
        <v>20.69249285714286</v>
      </c>
      <c r="EQ119">
        <v>20.398475</v>
      </c>
      <c r="ER119">
        <v>2000.0075</v>
      </c>
      <c r="ES119">
        <v>0.9799928571428571</v>
      </c>
      <c r="ET119">
        <v>0.02000734285714286</v>
      </c>
      <c r="EU119">
        <v>0</v>
      </c>
      <c r="EV119">
        <v>51.56574285714287</v>
      </c>
      <c r="EW119">
        <v>5.00078</v>
      </c>
      <c r="EX119">
        <v>2867.634642857143</v>
      </c>
      <c r="EY119">
        <v>16379.64642857143</v>
      </c>
      <c r="EZ119">
        <v>54.20057142857142</v>
      </c>
      <c r="FA119">
        <v>55.47299999999999</v>
      </c>
      <c r="FB119">
        <v>54.7652857142857</v>
      </c>
      <c r="FC119">
        <v>54.64035714285713</v>
      </c>
      <c r="FD119">
        <v>54.47296428571428</v>
      </c>
      <c r="FE119">
        <v>1955.090357142857</v>
      </c>
      <c r="FF119">
        <v>39.91285714285714</v>
      </c>
      <c r="FG119">
        <v>0</v>
      </c>
      <c r="FH119">
        <v>1694362830.8</v>
      </c>
      <c r="FI119">
        <v>0</v>
      </c>
      <c r="FJ119">
        <v>51.58026153846154</v>
      </c>
      <c r="FK119">
        <v>0.07156240775077492</v>
      </c>
      <c r="FL119">
        <v>428.9928209480785</v>
      </c>
      <c r="FM119">
        <v>2868.422307692308</v>
      </c>
      <c r="FN119">
        <v>15</v>
      </c>
      <c r="FO119">
        <v>1694359657.1</v>
      </c>
      <c r="FP119" t="s">
        <v>630</v>
      </c>
      <c r="FQ119">
        <v>1694359653.1</v>
      </c>
      <c r="FR119">
        <v>1694359657.1</v>
      </c>
      <c r="FS119">
        <v>2</v>
      </c>
      <c r="FT119">
        <v>0.004</v>
      </c>
      <c r="FU119">
        <v>-0.08500000000000001</v>
      </c>
      <c r="FV119">
        <v>-25.919</v>
      </c>
      <c r="FW119">
        <v>-3.999</v>
      </c>
      <c r="FX119">
        <v>420</v>
      </c>
      <c r="FY119">
        <v>26</v>
      </c>
      <c r="FZ119">
        <v>0.38</v>
      </c>
      <c r="GA119">
        <v>0.08</v>
      </c>
      <c r="GB119">
        <v>7.068785515</v>
      </c>
      <c r="GC119">
        <v>69.29908555272047</v>
      </c>
      <c r="GD119">
        <v>6.741543042109436</v>
      </c>
      <c r="GE119">
        <v>0</v>
      </c>
      <c r="GF119">
        <v>0.517758375</v>
      </c>
      <c r="GG119">
        <v>0.05149228142589127</v>
      </c>
      <c r="GH119">
        <v>0.005191701155148964</v>
      </c>
      <c r="GI119">
        <v>1</v>
      </c>
      <c r="GJ119">
        <v>1</v>
      </c>
      <c r="GK119">
        <v>2</v>
      </c>
      <c r="GL119" t="s">
        <v>432</v>
      </c>
      <c r="GM119">
        <v>3.1069</v>
      </c>
      <c r="GN119">
        <v>2.7583</v>
      </c>
      <c r="GO119">
        <v>0.0783561</v>
      </c>
      <c r="GP119">
        <v>0.0721373</v>
      </c>
      <c r="GQ119">
        <v>0.12252</v>
      </c>
      <c r="GR119">
        <v>0.110857</v>
      </c>
      <c r="GS119">
        <v>23079</v>
      </c>
      <c r="GT119">
        <v>21896</v>
      </c>
      <c r="GU119">
        <v>25632.2</v>
      </c>
      <c r="GV119">
        <v>23982.3</v>
      </c>
      <c r="GW119">
        <v>36185.7</v>
      </c>
      <c r="GX119">
        <v>31269.8</v>
      </c>
      <c r="GY119">
        <v>44864.5</v>
      </c>
      <c r="GZ119">
        <v>38028.6</v>
      </c>
      <c r="HA119">
        <v>1.725</v>
      </c>
      <c r="HB119">
        <v>1.55105</v>
      </c>
      <c r="HC119">
        <v>-0.0995062</v>
      </c>
      <c r="HD119">
        <v>0</v>
      </c>
      <c r="HE119">
        <v>37.8229</v>
      </c>
      <c r="HF119">
        <v>999.9</v>
      </c>
      <c r="HG119">
        <v>45.7</v>
      </c>
      <c r="HH119">
        <v>37.3</v>
      </c>
      <c r="HI119">
        <v>34.6581</v>
      </c>
      <c r="HJ119">
        <v>61.3135</v>
      </c>
      <c r="HK119">
        <v>23.3734</v>
      </c>
      <c r="HL119">
        <v>1</v>
      </c>
      <c r="HM119">
        <v>1.74442</v>
      </c>
      <c r="HN119">
        <v>9.28105</v>
      </c>
      <c r="HO119">
        <v>20.0574</v>
      </c>
      <c r="HP119">
        <v>5.20651</v>
      </c>
      <c r="HQ119">
        <v>11.9944</v>
      </c>
      <c r="HR119">
        <v>4.9597</v>
      </c>
      <c r="HS119">
        <v>3.27458</v>
      </c>
      <c r="HT119">
        <v>9999</v>
      </c>
      <c r="HU119">
        <v>9999</v>
      </c>
      <c r="HV119">
        <v>9999</v>
      </c>
      <c r="HW119">
        <v>155.9</v>
      </c>
      <c r="HX119">
        <v>1.86385</v>
      </c>
      <c r="HY119">
        <v>1.86005</v>
      </c>
      <c r="HZ119">
        <v>1.85837</v>
      </c>
      <c r="IA119">
        <v>1.85974</v>
      </c>
      <c r="IB119">
        <v>1.85974</v>
      </c>
      <c r="IC119">
        <v>1.85835</v>
      </c>
      <c r="ID119">
        <v>1.85743</v>
      </c>
      <c r="IE119">
        <v>1.85226</v>
      </c>
      <c r="IF119">
        <v>0</v>
      </c>
      <c r="IG119">
        <v>0</v>
      </c>
      <c r="IH119">
        <v>0</v>
      </c>
      <c r="II119">
        <v>0</v>
      </c>
      <c r="IJ119" t="s">
        <v>433</v>
      </c>
      <c r="IK119" t="s">
        <v>434</v>
      </c>
      <c r="IL119" t="s">
        <v>435</v>
      </c>
      <c r="IM119" t="s">
        <v>435</v>
      </c>
      <c r="IN119" t="s">
        <v>435</v>
      </c>
      <c r="IO119" t="s">
        <v>435</v>
      </c>
      <c r="IP119">
        <v>0</v>
      </c>
      <c r="IQ119">
        <v>100</v>
      </c>
      <c r="IR119">
        <v>100</v>
      </c>
      <c r="IS119">
        <v>-25.327</v>
      </c>
      <c r="IT119">
        <v>-4.1092</v>
      </c>
      <c r="IU119">
        <v>-16.20101556140452</v>
      </c>
      <c r="IV119">
        <v>-0.02477319321892663</v>
      </c>
      <c r="IW119">
        <v>7.220195862635366E-06</v>
      </c>
      <c r="IX119">
        <v>-1.200035831751892E-09</v>
      </c>
      <c r="IY119">
        <v>-1.772700294398243</v>
      </c>
      <c r="IZ119">
        <v>-0.1467083373758089</v>
      </c>
      <c r="JA119">
        <v>0.003522864546959643</v>
      </c>
      <c r="JB119">
        <v>-3.696506598922489E-05</v>
      </c>
      <c r="JC119">
        <v>4</v>
      </c>
      <c r="JD119">
        <v>1987</v>
      </c>
      <c r="JE119">
        <v>1</v>
      </c>
      <c r="JF119">
        <v>38</v>
      </c>
      <c r="JG119">
        <v>53</v>
      </c>
      <c r="JH119">
        <v>52.9</v>
      </c>
      <c r="JI119">
        <v>1.08398</v>
      </c>
      <c r="JJ119">
        <v>2.67334</v>
      </c>
      <c r="JK119">
        <v>1.49658</v>
      </c>
      <c r="JL119">
        <v>2.39258</v>
      </c>
      <c r="JM119">
        <v>1.54907</v>
      </c>
      <c r="JN119">
        <v>2.44751</v>
      </c>
      <c r="JO119">
        <v>41.7436</v>
      </c>
      <c r="JP119">
        <v>14.2721</v>
      </c>
      <c r="JQ119">
        <v>18</v>
      </c>
      <c r="JR119">
        <v>507.029</v>
      </c>
      <c r="JS119">
        <v>402.09</v>
      </c>
      <c r="JT119">
        <v>28.4095</v>
      </c>
      <c r="JU119">
        <v>46.6009</v>
      </c>
      <c r="JV119">
        <v>29.9998</v>
      </c>
      <c r="JW119">
        <v>46.1673</v>
      </c>
      <c r="JX119">
        <v>45.9565</v>
      </c>
      <c r="JY119">
        <v>21.7994</v>
      </c>
      <c r="JZ119">
        <v>0</v>
      </c>
      <c r="KA119">
        <v>100</v>
      </c>
      <c r="KB119">
        <v>21.1936</v>
      </c>
      <c r="KC119">
        <v>346.166</v>
      </c>
      <c r="KD119">
        <v>32.1164</v>
      </c>
      <c r="KE119">
        <v>98.0091</v>
      </c>
      <c r="KF119">
        <v>91.6305</v>
      </c>
    </row>
    <row r="120" spans="1:292">
      <c r="A120">
        <v>102</v>
      </c>
      <c r="B120">
        <v>1694362836</v>
      </c>
      <c r="C120">
        <v>4327</v>
      </c>
      <c r="D120" t="s">
        <v>639</v>
      </c>
      <c r="E120" t="s">
        <v>640</v>
      </c>
      <c r="F120">
        <v>5</v>
      </c>
      <c r="G120" t="s">
        <v>428</v>
      </c>
      <c r="H120">
        <v>1694362828.5</v>
      </c>
      <c r="I120">
        <f>(J120)/1000</f>
        <v>0</v>
      </c>
      <c r="J120">
        <f>IF(DO120, AM120, AG120)</f>
        <v>0</v>
      </c>
      <c r="K120">
        <f>IF(DO120, AH120, AF120)</f>
        <v>0</v>
      </c>
      <c r="L120">
        <f>DQ120 - IF(AT120&gt;1, K120*DK120*100.0/(AV120*EE120), 0)</f>
        <v>0</v>
      </c>
      <c r="M120">
        <f>((S120-I120/2)*L120-K120)/(S120+I120/2)</f>
        <v>0</v>
      </c>
      <c r="N120">
        <f>M120*(DX120+DY120)/1000.0</f>
        <v>0</v>
      </c>
      <c r="O120">
        <f>(DQ120 - IF(AT120&gt;1, K120*DK120*100.0/(AV120*EE120), 0))*(DX120+DY120)/1000.0</f>
        <v>0</v>
      </c>
      <c r="P120">
        <f>2.0/((1/R120-1/Q120)+SIGN(R120)*SQRT((1/R120-1/Q120)*(1/R120-1/Q120) + 4*DL120/((DL120+1)*(DL120+1))*(2*1/R120*1/Q120-1/Q120*1/Q120)))</f>
        <v>0</v>
      </c>
      <c r="Q120">
        <f>IF(LEFT(DM120,1)&lt;&gt;"0",IF(LEFT(DM120,1)="1",3.0,DN120),$D$5+$E$5*(EE120*DX120/($K$5*1000))+$F$5*(EE120*DX120/($K$5*1000))*MAX(MIN(DK120,$J$5),$I$5)*MAX(MIN(DK120,$J$5),$I$5)+$G$5*MAX(MIN(DK120,$J$5),$I$5)*(EE120*DX120/($K$5*1000))+$H$5*(EE120*DX120/($K$5*1000))*(EE120*DX120/($K$5*1000)))</f>
        <v>0</v>
      </c>
      <c r="R120">
        <f>I120*(1000-(1000*0.61365*exp(17.502*V120/(240.97+V120))/(DX120+DY120)+DS120)/2)/(1000*0.61365*exp(17.502*V120/(240.97+V120))/(DX120+DY120)-DS120)</f>
        <v>0</v>
      </c>
      <c r="S120">
        <f>1/((DL120+1)/(P120/1.6)+1/(Q120/1.37)) + DL120/((DL120+1)/(P120/1.6) + DL120/(Q120/1.37))</f>
        <v>0</v>
      </c>
      <c r="T120">
        <f>(DG120*DJ120)</f>
        <v>0</v>
      </c>
      <c r="U120">
        <f>(DZ120+(T120+2*0.95*5.67E-8*(((DZ120+$B$9)+273)^4-(DZ120+273)^4)-44100*I120)/(1.84*29.3*Q120+8*0.95*5.67E-8*(DZ120+273)^3))</f>
        <v>0</v>
      </c>
      <c r="V120">
        <f>($C$9*EA120+$D$9*EB120+$E$9*U120)</f>
        <v>0</v>
      </c>
      <c r="W120">
        <f>0.61365*exp(17.502*V120/(240.97+V120))</f>
        <v>0</v>
      </c>
      <c r="X120">
        <f>(Y120/Z120*100)</f>
        <v>0</v>
      </c>
      <c r="Y120">
        <f>DS120*(DX120+DY120)/1000</f>
        <v>0</v>
      </c>
      <c r="Z120">
        <f>0.61365*exp(17.502*DZ120/(240.97+DZ120))</f>
        <v>0</v>
      </c>
      <c r="AA120">
        <f>(W120-DS120*(DX120+DY120)/1000)</f>
        <v>0</v>
      </c>
      <c r="AB120">
        <f>(-I120*44100)</f>
        <v>0</v>
      </c>
      <c r="AC120">
        <f>2*29.3*Q120*0.92*(DZ120-V120)</f>
        <v>0</v>
      </c>
      <c r="AD120">
        <f>2*0.95*5.67E-8*(((DZ120+$B$9)+273)^4-(V120+273)^4)</f>
        <v>0</v>
      </c>
      <c r="AE120">
        <f>T120+AD120+AB120+AC120</f>
        <v>0</v>
      </c>
      <c r="AF120">
        <f>DW120*AT120*(DR120-DQ120*(1000-AT120*DT120)/(1000-AT120*DS120))/(100*DK120)</f>
        <v>0</v>
      </c>
      <c r="AG120">
        <f>1000*DW120*AT120*(DS120-DT120)/(100*DK120*(1000-AT120*DS120))</f>
        <v>0</v>
      </c>
      <c r="AH120">
        <f>(AI120 - AJ120 - DX120*1E3/(8.314*(DZ120+273.15)) * AL120/DW120 * AK120) * DW120/(100*DK120) * (1000 - DT120)/1000</f>
        <v>0</v>
      </c>
      <c r="AI120">
        <v>376.5567660952675</v>
      </c>
      <c r="AJ120">
        <v>387.8951818181817</v>
      </c>
      <c r="AK120">
        <v>-3.024672796250735</v>
      </c>
      <c r="AL120">
        <v>66.24914726502084</v>
      </c>
      <c r="AM120">
        <f>(AO120 - AN120 + DX120*1E3/(8.314*(DZ120+273.15)) * AQ120/DW120 * AP120) * DW120/(100*DK120) * 1000/(1000 - AO120)</f>
        <v>0</v>
      </c>
      <c r="AN120">
        <v>28.44959293499812</v>
      </c>
      <c r="AO120">
        <v>28.97327333333332</v>
      </c>
      <c r="AP120">
        <v>-3.632403287520284E-06</v>
      </c>
      <c r="AQ120">
        <v>100.9419130604213</v>
      </c>
      <c r="AR120">
        <v>0</v>
      </c>
      <c r="AS120">
        <v>0</v>
      </c>
      <c r="AT120">
        <f>IF(AR120*$H$15&gt;=AV120,1.0,(AV120/(AV120-AR120*$H$15)))</f>
        <v>0</v>
      </c>
      <c r="AU120">
        <f>(AT120-1)*100</f>
        <v>0</v>
      </c>
      <c r="AV120">
        <f>MAX(0,($B$15+$C$15*EE120)/(1+$D$15*EE120)*DX120/(DZ120+273)*$E$15)</f>
        <v>0</v>
      </c>
      <c r="AW120" t="s">
        <v>429</v>
      </c>
      <c r="AX120" t="s">
        <v>429</v>
      </c>
      <c r="AY120">
        <v>0</v>
      </c>
      <c r="AZ120">
        <v>0</v>
      </c>
      <c r="BA120">
        <f>1-AY120/AZ120</f>
        <v>0</v>
      </c>
      <c r="BB120">
        <v>0</v>
      </c>
      <c r="BC120" t="s">
        <v>429</v>
      </c>
      <c r="BD120" t="s">
        <v>429</v>
      </c>
      <c r="BE120">
        <v>0</v>
      </c>
      <c r="BF120">
        <v>0</v>
      </c>
      <c r="BG120">
        <f>1-BE120/BF120</f>
        <v>0</v>
      </c>
      <c r="BH120">
        <v>0.5</v>
      </c>
      <c r="BI120">
        <f>DH120</f>
        <v>0</v>
      </c>
      <c r="BJ120">
        <f>K120</f>
        <v>0</v>
      </c>
      <c r="BK120">
        <f>BG120*BH120*BI120</f>
        <v>0</v>
      </c>
      <c r="BL120">
        <f>(BJ120-BB120)/BI120</f>
        <v>0</v>
      </c>
      <c r="BM120">
        <f>(AZ120-BF120)/BF120</f>
        <v>0</v>
      </c>
      <c r="BN120">
        <f>AY120/(BA120+AY120/BF120)</f>
        <v>0</v>
      </c>
      <c r="BO120" t="s">
        <v>429</v>
      </c>
      <c r="BP120">
        <v>0</v>
      </c>
      <c r="BQ120">
        <f>IF(BP120&lt;&gt;0, BP120, BN120)</f>
        <v>0</v>
      </c>
      <c r="BR120">
        <f>1-BQ120/BF120</f>
        <v>0</v>
      </c>
      <c r="BS120">
        <f>(BF120-BE120)/(BF120-BQ120)</f>
        <v>0</v>
      </c>
      <c r="BT120">
        <f>(AZ120-BF120)/(AZ120-BQ120)</f>
        <v>0</v>
      </c>
      <c r="BU120">
        <f>(BF120-BE120)/(BF120-AY120)</f>
        <v>0</v>
      </c>
      <c r="BV120">
        <f>(AZ120-BF120)/(AZ120-AY120)</f>
        <v>0</v>
      </c>
      <c r="BW120">
        <f>(BS120*BQ120/BE120)</f>
        <v>0</v>
      </c>
      <c r="BX120">
        <f>(1-BW120)</f>
        <v>0</v>
      </c>
      <c r="DG120">
        <f>$B$13*EF120+$C$13*EG120+$F$13*ER120*(1-EU120)</f>
        <v>0</v>
      </c>
      <c r="DH120">
        <f>DG120*DI120</f>
        <v>0</v>
      </c>
      <c r="DI120">
        <f>($B$13*$D$11+$C$13*$D$11+$F$13*((FE120+EW120)/MAX(FE120+EW120+FF120, 0.1)*$I$11+FF120/MAX(FE120+EW120+FF120, 0.1)*$J$11))/($B$13+$C$13+$F$13)</f>
        <v>0</v>
      </c>
      <c r="DJ120">
        <f>($B$13*$K$11+$C$13*$K$11+$F$13*((FE120+EW120)/MAX(FE120+EW120+FF120, 0.1)*$P$11+FF120/MAX(FE120+EW120+FF120, 0.1)*$Q$11))/($B$13+$C$13+$F$13)</f>
        <v>0</v>
      </c>
      <c r="DK120">
        <v>0.28</v>
      </c>
      <c r="DL120">
        <v>0.5</v>
      </c>
      <c r="DM120" t="s">
        <v>430</v>
      </c>
      <c r="DN120">
        <v>2</v>
      </c>
      <c r="DO120" t="b">
        <v>1</v>
      </c>
      <c r="DP120">
        <v>1694362828.5</v>
      </c>
      <c r="DQ120">
        <v>395.9473703703704</v>
      </c>
      <c r="DR120">
        <v>380.993037037037</v>
      </c>
      <c r="DS120">
        <v>28.97884444444445</v>
      </c>
      <c r="DT120">
        <v>28.45485185185185</v>
      </c>
      <c r="DU120">
        <v>421.3944814814815</v>
      </c>
      <c r="DV120">
        <v>33.0880037037037</v>
      </c>
      <c r="DW120">
        <v>499.9861851851851</v>
      </c>
      <c r="DX120">
        <v>84.50902962962962</v>
      </c>
      <c r="DY120">
        <v>0.09993601851851851</v>
      </c>
      <c r="DZ120">
        <v>34.87307407407408</v>
      </c>
      <c r="EA120">
        <v>36.22580370370371</v>
      </c>
      <c r="EB120">
        <v>999.9000000000001</v>
      </c>
      <c r="EC120">
        <v>0</v>
      </c>
      <c r="ED120">
        <v>0</v>
      </c>
      <c r="EE120">
        <v>10010.75925925926</v>
      </c>
      <c r="EF120">
        <v>0</v>
      </c>
      <c r="EG120">
        <v>1434.921111111111</v>
      </c>
      <c r="EH120">
        <v>14.95423259259259</v>
      </c>
      <c r="EI120">
        <v>407.7638518518519</v>
      </c>
      <c r="EJ120">
        <v>392.1517777777778</v>
      </c>
      <c r="EK120">
        <v>0.5239817037037037</v>
      </c>
      <c r="EL120">
        <v>380.993037037037</v>
      </c>
      <c r="EM120">
        <v>28.45485185185185</v>
      </c>
      <c r="EN120">
        <v>2.448972222222222</v>
      </c>
      <c r="EO120">
        <v>2.404691111111112</v>
      </c>
      <c r="EP120">
        <v>20.69129259259259</v>
      </c>
      <c r="EQ120">
        <v>20.39540740740741</v>
      </c>
      <c r="ER120">
        <v>1999.993703703704</v>
      </c>
      <c r="ES120">
        <v>0.9799925555555554</v>
      </c>
      <c r="ET120">
        <v>0.02000763333333334</v>
      </c>
      <c r="EU120">
        <v>0</v>
      </c>
      <c r="EV120">
        <v>51.58098888888889</v>
      </c>
      <c r="EW120">
        <v>5.00078</v>
      </c>
      <c r="EX120">
        <v>2885.246666666667</v>
      </c>
      <c r="EY120">
        <v>16379.53703703703</v>
      </c>
      <c r="EZ120">
        <v>54.16866666666665</v>
      </c>
      <c r="FA120">
        <v>55.45099999999999</v>
      </c>
      <c r="FB120">
        <v>54.75199999999999</v>
      </c>
      <c r="FC120">
        <v>54.62018518518519</v>
      </c>
      <c r="FD120">
        <v>54.48359259259259</v>
      </c>
      <c r="FE120">
        <v>1955.073703703703</v>
      </c>
      <c r="FF120">
        <v>39.9162962962963</v>
      </c>
      <c r="FG120">
        <v>0</v>
      </c>
      <c r="FH120">
        <v>1694362836.2</v>
      </c>
      <c r="FI120">
        <v>0</v>
      </c>
      <c r="FJ120">
        <v>51.56642799999999</v>
      </c>
      <c r="FK120">
        <v>0.1917615447870123</v>
      </c>
      <c r="FL120">
        <v>-202.6915384552501</v>
      </c>
      <c r="FM120">
        <v>2883.2984</v>
      </c>
      <c r="FN120">
        <v>15</v>
      </c>
      <c r="FO120">
        <v>1694359657.1</v>
      </c>
      <c r="FP120" t="s">
        <v>630</v>
      </c>
      <c r="FQ120">
        <v>1694359653.1</v>
      </c>
      <c r="FR120">
        <v>1694359657.1</v>
      </c>
      <c r="FS120">
        <v>2</v>
      </c>
      <c r="FT120">
        <v>0.004</v>
      </c>
      <c r="FU120">
        <v>-0.08500000000000001</v>
      </c>
      <c r="FV120">
        <v>-25.919</v>
      </c>
      <c r="FW120">
        <v>-3.999</v>
      </c>
      <c r="FX120">
        <v>420</v>
      </c>
      <c r="FY120">
        <v>26</v>
      </c>
      <c r="FZ120">
        <v>0.38</v>
      </c>
      <c r="GA120">
        <v>0.08</v>
      </c>
      <c r="GB120">
        <v>11.792810715</v>
      </c>
      <c r="GC120">
        <v>53.75442581538461</v>
      </c>
      <c r="GD120">
        <v>5.404256494265845</v>
      </c>
      <c r="GE120">
        <v>0</v>
      </c>
      <c r="GF120">
        <v>0.521999275</v>
      </c>
      <c r="GG120">
        <v>0.04095796998123776</v>
      </c>
      <c r="GH120">
        <v>0.004151195984216472</v>
      </c>
      <c r="GI120">
        <v>1</v>
      </c>
      <c r="GJ120">
        <v>1</v>
      </c>
      <c r="GK120">
        <v>2</v>
      </c>
      <c r="GL120" t="s">
        <v>432</v>
      </c>
      <c r="GM120">
        <v>3.10684</v>
      </c>
      <c r="GN120">
        <v>2.75814</v>
      </c>
      <c r="GO120">
        <v>0.07617259999999999</v>
      </c>
      <c r="GP120">
        <v>0.0697554</v>
      </c>
      <c r="GQ120">
        <v>0.122501</v>
      </c>
      <c r="GR120">
        <v>0.110836</v>
      </c>
      <c r="GS120">
        <v>23133.6</v>
      </c>
      <c r="GT120">
        <v>21952.2</v>
      </c>
      <c r="GU120">
        <v>25632.3</v>
      </c>
      <c r="GV120">
        <v>23982.4</v>
      </c>
      <c r="GW120">
        <v>36186.4</v>
      </c>
      <c r="GX120">
        <v>31270.2</v>
      </c>
      <c r="GY120">
        <v>44864.6</v>
      </c>
      <c r="GZ120">
        <v>38028.6</v>
      </c>
      <c r="HA120">
        <v>1.7246</v>
      </c>
      <c r="HB120">
        <v>1.55105</v>
      </c>
      <c r="HC120">
        <v>-0.0992045</v>
      </c>
      <c r="HD120">
        <v>0</v>
      </c>
      <c r="HE120">
        <v>37.8091</v>
      </c>
      <c r="HF120">
        <v>999.9</v>
      </c>
      <c r="HG120">
        <v>45.7</v>
      </c>
      <c r="HH120">
        <v>37.3</v>
      </c>
      <c r="HI120">
        <v>34.657</v>
      </c>
      <c r="HJ120">
        <v>61.2935</v>
      </c>
      <c r="HK120">
        <v>23.2812</v>
      </c>
      <c r="HL120">
        <v>1</v>
      </c>
      <c r="HM120">
        <v>1.74414</v>
      </c>
      <c r="HN120">
        <v>9.28105</v>
      </c>
      <c r="HO120">
        <v>20.057</v>
      </c>
      <c r="HP120">
        <v>5.20291</v>
      </c>
      <c r="HQ120">
        <v>11.9945</v>
      </c>
      <c r="HR120">
        <v>4.9587</v>
      </c>
      <c r="HS120">
        <v>3.27395</v>
      </c>
      <c r="HT120">
        <v>9999</v>
      </c>
      <c r="HU120">
        <v>9999</v>
      </c>
      <c r="HV120">
        <v>9999</v>
      </c>
      <c r="HW120">
        <v>155.9</v>
      </c>
      <c r="HX120">
        <v>1.86386</v>
      </c>
      <c r="HY120">
        <v>1.86005</v>
      </c>
      <c r="HZ120">
        <v>1.85837</v>
      </c>
      <c r="IA120">
        <v>1.85974</v>
      </c>
      <c r="IB120">
        <v>1.85974</v>
      </c>
      <c r="IC120">
        <v>1.85836</v>
      </c>
      <c r="ID120">
        <v>1.8574</v>
      </c>
      <c r="IE120">
        <v>1.85226</v>
      </c>
      <c r="IF120">
        <v>0</v>
      </c>
      <c r="IG120">
        <v>0</v>
      </c>
      <c r="IH120">
        <v>0</v>
      </c>
      <c r="II120">
        <v>0</v>
      </c>
      <c r="IJ120" t="s">
        <v>433</v>
      </c>
      <c r="IK120" t="s">
        <v>434</v>
      </c>
      <c r="IL120" t="s">
        <v>435</v>
      </c>
      <c r="IM120" t="s">
        <v>435</v>
      </c>
      <c r="IN120" t="s">
        <v>435</v>
      </c>
      <c r="IO120" t="s">
        <v>435</v>
      </c>
      <c r="IP120">
        <v>0</v>
      </c>
      <c r="IQ120">
        <v>100</v>
      </c>
      <c r="IR120">
        <v>100</v>
      </c>
      <c r="IS120">
        <v>-25.036</v>
      </c>
      <c r="IT120">
        <v>-4.1089</v>
      </c>
      <c r="IU120">
        <v>-16.20101556140452</v>
      </c>
      <c r="IV120">
        <v>-0.02477319321892663</v>
      </c>
      <c r="IW120">
        <v>7.220195862635366E-06</v>
      </c>
      <c r="IX120">
        <v>-1.200035831751892E-09</v>
      </c>
      <c r="IY120">
        <v>-1.772700294398243</v>
      </c>
      <c r="IZ120">
        <v>-0.1467083373758089</v>
      </c>
      <c r="JA120">
        <v>0.003522864546959643</v>
      </c>
      <c r="JB120">
        <v>-3.696506598922489E-05</v>
      </c>
      <c r="JC120">
        <v>4</v>
      </c>
      <c r="JD120">
        <v>1987</v>
      </c>
      <c r="JE120">
        <v>1</v>
      </c>
      <c r="JF120">
        <v>38</v>
      </c>
      <c r="JG120">
        <v>53</v>
      </c>
      <c r="JH120">
        <v>53</v>
      </c>
      <c r="JI120">
        <v>1.0437</v>
      </c>
      <c r="JJ120">
        <v>2.66724</v>
      </c>
      <c r="JK120">
        <v>1.49658</v>
      </c>
      <c r="JL120">
        <v>2.39136</v>
      </c>
      <c r="JM120">
        <v>1.54785</v>
      </c>
      <c r="JN120">
        <v>2.46338</v>
      </c>
      <c r="JO120">
        <v>41.7436</v>
      </c>
      <c r="JP120">
        <v>14.2721</v>
      </c>
      <c r="JQ120">
        <v>18</v>
      </c>
      <c r="JR120">
        <v>506.761</v>
      </c>
      <c r="JS120">
        <v>402.09</v>
      </c>
      <c r="JT120">
        <v>28.3994</v>
      </c>
      <c r="JU120">
        <v>46.5964</v>
      </c>
      <c r="JV120">
        <v>29.9998</v>
      </c>
      <c r="JW120">
        <v>46.1673</v>
      </c>
      <c r="JX120">
        <v>45.9565</v>
      </c>
      <c r="JY120">
        <v>21.0037</v>
      </c>
      <c r="JZ120">
        <v>0</v>
      </c>
      <c r="KA120">
        <v>100</v>
      </c>
      <c r="KB120">
        <v>21.1936</v>
      </c>
      <c r="KC120">
        <v>332.791</v>
      </c>
      <c r="KD120">
        <v>32.1164</v>
      </c>
      <c r="KE120">
        <v>98.0093</v>
      </c>
      <c r="KF120">
        <v>91.6306</v>
      </c>
    </row>
    <row r="121" spans="1:292">
      <c r="A121">
        <v>103</v>
      </c>
      <c r="B121">
        <v>1694362841</v>
      </c>
      <c r="C121">
        <v>4332</v>
      </c>
      <c r="D121" t="s">
        <v>641</v>
      </c>
      <c r="E121" t="s">
        <v>642</v>
      </c>
      <c r="F121">
        <v>5</v>
      </c>
      <c r="G121" t="s">
        <v>428</v>
      </c>
      <c r="H121">
        <v>1694362833.214286</v>
      </c>
      <c r="I121">
        <f>(J121)/1000</f>
        <v>0</v>
      </c>
      <c r="J121">
        <f>IF(DO121, AM121, AG121)</f>
        <v>0</v>
      </c>
      <c r="K121">
        <f>IF(DO121, AH121, AF121)</f>
        <v>0</v>
      </c>
      <c r="L121">
        <f>DQ121 - IF(AT121&gt;1, K121*DK121*100.0/(AV121*EE121), 0)</f>
        <v>0</v>
      </c>
      <c r="M121">
        <f>((S121-I121/2)*L121-K121)/(S121+I121/2)</f>
        <v>0</v>
      </c>
      <c r="N121">
        <f>M121*(DX121+DY121)/1000.0</f>
        <v>0</v>
      </c>
      <c r="O121">
        <f>(DQ121 - IF(AT121&gt;1, K121*DK121*100.0/(AV121*EE121), 0))*(DX121+DY121)/1000.0</f>
        <v>0</v>
      </c>
      <c r="P121">
        <f>2.0/((1/R121-1/Q121)+SIGN(R121)*SQRT((1/R121-1/Q121)*(1/R121-1/Q121) + 4*DL121/((DL121+1)*(DL121+1))*(2*1/R121*1/Q121-1/Q121*1/Q121)))</f>
        <v>0</v>
      </c>
      <c r="Q121">
        <f>IF(LEFT(DM121,1)&lt;&gt;"0",IF(LEFT(DM121,1)="1",3.0,DN121),$D$5+$E$5*(EE121*DX121/($K$5*1000))+$F$5*(EE121*DX121/($K$5*1000))*MAX(MIN(DK121,$J$5),$I$5)*MAX(MIN(DK121,$J$5),$I$5)+$G$5*MAX(MIN(DK121,$J$5),$I$5)*(EE121*DX121/($K$5*1000))+$H$5*(EE121*DX121/($K$5*1000))*(EE121*DX121/($K$5*1000)))</f>
        <v>0</v>
      </c>
      <c r="R121">
        <f>I121*(1000-(1000*0.61365*exp(17.502*V121/(240.97+V121))/(DX121+DY121)+DS121)/2)/(1000*0.61365*exp(17.502*V121/(240.97+V121))/(DX121+DY121)-DS121)</f>
        <v>0</v>
      </c>
      <c r="S121">
        <f>1/((DL121+1)/(P121/1.6)+1/(Q121/1.37)) + DL121/((DL121+1)/(P121/1.6) + DL121/(Q121/1.37))</f>
        <v>0</v>
      </c>
      <c r="T121">
        <f>(DG121*DJ121)</f>
        <v>0</v>
      </c>
      <c r="U121">
        <f>(DZ121+(T121+2*0.95*5.67E-8*(((DZ121+$B$9)+273)^4-(DZ121+273)^4)-44100*I121)/(1.84*29.3*Q121+8*0.95*5.67E-8*(DZ121+273)^3))</f>
        <v>0</v>
      </c>
      <c r="V121">
        <f>($C$9*EA121+$D$9*EB121+$E$9*U121)</f>
        <v>0</v>
      </c>
      <c r="W121">
        <f>0.61365*exp(17.502*V121/(240.97+V121))</f>
        <v>0</v>
      </c>
      <c r="X121">
        <f>(Y121/Z121*100)</f>
        <v>0</v>
      </c>
      <c r="Y121">
        <f>DS121*(DX121+DY121)/1000</f>
        <v>0</v>
      </c>
      <c r="Z121">
        <f>0.61365*exp(17.502*DZ121/(240.97+DZ121))</f>
        <v>0</v>
      </c>
      <c r="AA121">
        <f>(W121-DS121*(DX121+DY121)/1000)</f>
        <v>0</v>
      </c>
      <c r="AB121">
        <f>(-I121*44100)</f>
        <v>0</v>
      </c>
      <c r="AC121">
        <f>2*29.3*Q121*0.92*(DZ121-V121)</f>
        <v>0</v>
      </c>
      <c r="AD121">
        <f>2*0.95*5.67E-8*(((DZ121+$B$9)+273)^4-(V121+273)^4)</f>
        <v>0</v>
      </c>
      <c r="AE121">
        <f>T121+AD121+AB121+AC121</f>
        <v>0</v>
      </c>
      <c r="AF121">
        <f>DW121*AT121*(DR121-DQ121*(1000-AT121*DT121)/(1000-AT121*DS121))/(100*DK121)</f>
        <v>0</v>
      </c>
      <c r="AG121">
        <f>1000*DW121*AT121*(DS121-DT121)/(100*DK121*(1000-AT121*DS121))</f>
        <v>0</v>
      </c>
      <c r="AH121">
        <f>(AI121 - AJ121 - DX121*1E3/(8.314*(DZ121+273.15)) * AL121/DW121 * AK121) * DW121/(100*DK121) * (1000 - DT121)/1000</f>
        <v>0</v>
      </c>
      <c r="AI121">
        <v>360.0177678031516</v>
      </c>
      <c r="AJ121">
        <v>372.0653575757574</v>
      </c>
      <c r="AK121">
        <v>-3.197047181341095</v>
      </c>
      <c r="AL121">
        <v>66.24914726502084</v>
      </c>
      <c r="AM121">
        <f>(AO121 - AN121 + DX121*1E3/(8.314*(DZ121+273.15)) * AQ121/DW121 * AP121) * DW121/(100*DK121) * 1000/(1000 - AO121)</f>
        <v>0</v>
      </c>
      <c r="AN121">
        <v>28.44296172880622</v>
      </c>
      <c r="AO121">
        <v>28.96858909090908</v>
      </c>
      <c r="AP121">
        <v>-1.027974024743179E-06</v>
      </c>
      <c r="AQ121">
        <v>100.9419130604213</v>
      </c>
      <c r="AR121">
        <v>0</v>
      </c>
      <c r="AS121">
        <v>0</v>
      </c>
      <c r="AT121">
        <f>IF(AR121*$H$15&gt;=AV121,1.0,(AV121/(AV121-AR121*$H$15)))</f>
        <v>0</v>
      </c>
      <c r="AU121">
        <f>(AT121-1)*100</f>
        <v>0</v>
      </c>
      <c r="AV121">
        <f>MAX(0,($B$15+$C$15*EE121)/(1+$D$15*EE121)*DX121/(DZ121+273)*$E$15)</f>
        <v>0</v>
      </c>
      <c r="AW121" t="s">
        <v>429</v>
      </c>
      <c r="AX121" t="s">
        <v>429</v>
      </c>
      <c r="AY121">
        <v>0</v>
      </c>
      <c r="AZ121">
        <v>0</v>
      </c>
      <c r="BA121">
        <f>1-AY121/AZ121</f>
        <v>0</v>
      </c>
      <c r="BB121">
        <v>0</v>
      </c>
      <c r="BC121" t="s">
        <v>429</v>
      </c>
      <c r="BD121" t="s">
        <v>429</v>
      </c>
      <c r="BE121">
        <v>0</v>
      </c>
      <c r="BF121">
        <v>0</v>
      </c>
      <c r="BG121">
        <f>1-BE121/BF121</f>
        <v>0</v>
      </c>
      <c r="BH121">
        <v>0.5</v>
      </c>
      <c r="BI121">
        <f>DH121</f>
        <v>0</v>
      </c>
      <c r="BJ121">
        <f>K121</f>
        <v>0</v>
      </c>
      <c r="BK121">
        <f>BG121*BH121*BI121</f>
        <v>0</v>
      </c>
      <c r="BL121">
        <f>(BJ121-BB121)/BI121</f>
        <v>0</v>
      </c>
      <c r="BM121">
        <f>(AZ121-BF121)/BF121</f>
        <v>0</v>
      </c>
      <c r="BN121">
        <f>AY121/(BA121+AY121/BF121)</f>
        <v>0</v>
      </c>
      <c r="BO121" t="s">
        <v>429</v>
      </c>
      <c r="BP121">
        <v>0</v>
      </c>
      <c r="BQ121">
        <f>IF(BP121&lt;&gt;0, BP121, BN121)</f>
        <v>0</v>
      </c>
      <c r="BR121">
        <f>1-BQ121/BF121</f>
        <v>0</v>
      </c>
      <c r="BS121">
        <f>(BF121-BE121)/(BF121-BQ121)</f>
        <v>0</v>
      </c>
      <c r="BT121">
        <f>(AZ121-BF121)/(AZ121-BQ121)</f>
        <v>0</v>
      </c>
      <c r="BU121">
        <f>(BF121-BE121)/(BF121-AY121)</f>
        <v>0</v>
      </c>
      <c r="BV121">
        <f>(AZ121-BF121)/(AZ121-AY121)</f>
        <v>0</v>
      </c>
      <c r="BW121">
        <f>(BS121*BQ121/BE121)</f>
        <v>0</v>
      </c>
      <c r="BX121">
        <f>(1-BW121)</f>
        <v>0</v>
      </c>
      <c r="DG121">
        <f>$B$13*EF121+$C$13*EG121+$F$13*ER121*(1-EU121)</f>
        <v>0</v>
      </c>
      <c r="DH121">
        <f>DG121*DI121</f>
        <v>0</v>
      </c>
      <c r="DI121">
        <f>($B$13*$D$11+$C$13*$D$11+$F$13*((FE121+EW121)/MAX(FE121+EW121+FF121, 0.1)*$I$11+FF121/MAX(FE121+EW121+FF121, 0.1)*$J$11))/($B$13+$C$13+$F$13)</f>
        <v>0</v>
      </c>
      <c r="DJ121">
        <f>($B$13*$K$11+$C$13*$K$11+$F$13*((FE121+EW121)/MAX(FE121+EW121+FF121, 0.1)*$P$11+FF121/MAX(FE121+EW121+FF121, 0.1)*$Q$11))/($B$13+$C$13+$F$13)</f>
        <v>0</v>
      </c>
      <c r="DK121">
        <v>0.28</v>
      </c>
      <c r="DL121">
        <v>0.5</v>
      </c>
      <c r="DM121" t="s">
        <v>430</v>
      </c>
      <c r="DN121">
        <v>2</v>
      </c>
      <c r="DO121" t="b">
        <v>1</v>
      </c>
      <c r="DP121">
        <v>1694362833.214286</v>
      </c>
      <c r="DQ121">
        <v>383.0389642857143</v>
      </c>
      <c r="DR121">
        <v>366.0105</v>
      </c>
      <c r="DS121">
        <v>28.97564285714286</v>
      </c>
      <c r="DT121">
        <v>28.44911428571428</v>
      </c>
      <c r="DU121">
        <v>408.2305</v>
      </c>
      <c r="DV121">
        <v>33.08469285714285</v>
      </c>
      <c r="DW121">
        <v>500.0095</v>
      </c>
      <c r="DX121">
        <v>84.50811785714288</v>
      </c>
      <c r="DY121">
        <v>0.1000046571428572</v>
      </c>
      <c r="DZ121">
        <v>34.85793928571429</v>
      </c>
      <c r="EA121">
        <v>36.21734642857142</v>
      </c>
      <c r="EB121">
        <v>999.9000000000002</v>
      </c>
      <c r="EC121">
        <v>0</v>
      </c>
      <c r="ED121">
        <v>0</v>
      </c>
      <c r="EE121">
        <v>10004.26464285714</v>
      </c>
      <c r="EF121">
        <v>0</v>
      </c>
      <c r="EG121">
        <v>1417.086071428571</v>
      </c>
      <c r="EH121">
        <v>17.02838928571429</v>
      </c>
      <c r="EI121">
        <v>394.4688928571429</v>
      </c>
      <c r="EJ121">
        <v>376.72825</v>
      </c>
      <c r="EK121">
        <v>0.5265241428571429</v>
      </c>
      <c r="EL121">
        <v>366.0105</v>
      </c>
      <c r="EM121">
        <v>28.44911428571428</v>
      </c>
      <c r="EN121">
        <v>2.448676071428572</v>
      </c>
      <c r="EO121">
        <v>2.404180714285714</v>
      </c>
      <c r="EP121">
        <v>20.689325</v>
      </c>
      <c r="EQ121">
        <v>20.39195714285714</v>
      </c>
      <c r="ER121">
        <v>1999.986785714285</v>
      </c>
      <c r="ES121">
        <v>0.9799924285714283</v>
      </c>
      <c r="ET121">
        <v>0.02000776071428572</v>
      </c>
      <c r="EU121">
        <v>0</v>
      </c>
      <c r="EV121">
        <v>51.57469642857143</v>
      </c>
      <c r="EW121">
        <v>5.00078</v>
      </c>
      <c r="EX121">
        <v>2872.912499999999</v>
      </c>
      <c r="EY121">
        <v>16379.48214285714</v>
      </c>
      <c r="EZ121">
        <v>54.16714285714285</v>
      </c>
      <c r="FA121">
        <v>55.43699999999998</v>
      </c>
      <c r="FB121">
        <v>54.74742857142856</v>
      </c>
      <c r="FC121">
        <v>54.61585714285714</v>
      </c>
      <c r="FD121">
        <v>54.47307142857142</v>
      </c>
      <c r="FE121">
        <v>1955.066785714285</v>
      </c>
      <c r="FF121">
        <v>39.91857142857143</v>
      </c>
      <c r="FG121">
        <v>0</v>
      </c>
      <c r="FH121">
        <v>1694362841</v>
      </c>
      <c r="FI121">
        <v>0</v>
      </c>
      <c r="FJ121">
        <v>51.590776</v>
      </c>
      <c r="FK121">
        <v>0.7454923126625723</v>
      </c>
      <c r="FL121">
        <v>-201.7369225991917</v>
      </c>
      <c r="FM121">
        <v>2871.5872</v>
      </c>
      <c r="FN121">
        <v>15</v>
      </c>
      <c r="FO121">
        <v>1694359657.1</v>
      </c>
      <c r="FP121" t="s">
        <v>630</v>
      </c>
      <c r="FQ121">
        <v>1694359653.1</v>
      </c>
      <c r="FR121">
        <v>1694359657.1</v>
      </c>
      <c r="FS121">
        <v>2</v>
      </c>
      <c r="FT121">
        <v>0.004</v>
      </c>
      <c r="FU121">
        <v>-0.08500000000000001</v>
      </c>
      <c r="FV121">
        <v>-25.919</v>
      </c>
      <c r="FW121">
        <v>-3.999</v>
      </c>
      <c r="FX121">
        <v>420</v>
      </c>
      <c r="FY121">
        <v>26</v>
      </c>
      <c r="FZ121">
        <v>0.38</v>
      </c>
      <c r="GA121">
        <v>0.08</v>
      </c>
      <c r="GB121">
        <v>15.47706219512195</v>
      </c>
      <c r="GC121">
        <v>27.89311505226482</v>
      </c>
      <c r="GD121">
        <v>2.957510110415073</v>
      </c>
      <c r="GE121">
        <v>0</v>
      </c>
      <c r="GF121">
        <v>0.5247119756097561</v>
      </c>
      <c r="GG121">
        <v>0.03321418118467054</v>
      </c>
      <c r="GH121">
        <v>0.003615669809335032</v>
      </c>
      <c r="GI121">
        <v>1</v>
      </c>
      <c r="GJ121">
        <v>1</v>
      </c>
      <c r="GK121">
        <v>2</v>
      </c>
      <c r="GL121" t="s">
        <v>432</v>
      </c>
      <c r="GM121">
        <v>3.10695</v>
      </c>
      <c r="GN121">
        <v>2.75808</v>
      </c>
      <c r="GO121">
        <v>0.0738325</v>
      </c>
      <c r="GP121">
        <v>0.0672035</v>
      </c>
      <c r="GQ121">
        <v>0.122486</v>
      </c>
      <c r="GR121">
        <v>0.110821</v>
      </c>
      <c r="GS121">
        <v>23192.4</v>
      </c>
      <c r="GT121">
        <v>22012.4</v>
      </c>
      <c r="GU121">
        <v>25632.6</v>
      </c>
      <c r="GV121">
        <v>23982.6</v>
      </c>
      <c r="GW121">
        <v>36187</v>
      </c>
      <c r="GX121">
        <v>31270.8</v>
      </c>
      <c r="GY121">
        <v>44865.1</v>
      </c>
      <c r="GZ121">
        <v>38029.1</v>
      </c>
      <c r="HA121">
        <v>1.7249</v>
      </c>
      <c r="HB121">
        <v>1.5506</v>
      </c>
      <c r="HC121">
        <v>-0.0993945</v>
      </c>
      <c r="HD121">
        <v>0</v>
      </c>
      <c r="HE121">
        <v>37.7968</v>
      </c>
      <c r="HF121">
        <v>999.9</v>
      </c>
      <c r="HG121">
        <v>45.7</v>
      </c>
      <c r="HH121">
        <v>37.3</v>
      </c>
      <c r="HI121">
        <v>34.6636</v>
      </c>
      <c r="HJ121">
        <v>61.3335</v>
      </c>
      <c r="HK121">
        <v>23.3333</v>
      </c>
      <c r="HL121">
        <v>1</v>
      </c>
      <c r="HM121">
        <v>1.74384</v>
      </c>
      <c r="HN121">
        <v>9.28105</v>
      </c>
      <c r="HO121">
        <v>20.0574</v>
      </c>
      <c r="HP121">
        <v>5.20651</v>
      </c>
      <c r="HQ121">
        <v>11.9945</v>
      </c>
      <c r="HR121">
        <v>4.95965</v>
      </c>
      <c r="HS121">
        <v>3.27443</v>
      </c>
      <c r="HT121">
        <v>9999</v>
      </c>
      <c r="HU121">
        <v>9999</v>
      </c>
      <c r="HV121">
        <v>9999</v>
      </c>
      <c r="HW121">
        <v>155.9</v>
      </c>
      <c r="HX121">
        <v>1.86386</v>
      </c>
      <c r="HY121">
        <v>1.86005</v>
      </c>
      <c r="HZ121">
        <v>1.85837</v>
      </c>
      <c r="IA121">
        <v>1.85974</v>
      </c>
      <c r="IB121">
        <v>1.85974</v>
      </c>
      <c r="IC121">
        <v>1.85835</v>
      </c>
      <c r="ID121">
        <v>1.85742</v>
      </c>
      <c r="IE121">
        <v>1.85226</v>
      </c>
      <c r="IF121">
        <v>0</v>
      </c>
      <c r="IG121">
        <v>0</v>
      </c>
      <c r="IH121">
        <v>0</v>
      </c>
      <c r="II121">
        <v>0</v>
      </c>
      <c r="IJ121" t="s">
        <v>433</v>
      </c>
      <c r="IK121" t="s">
        <v>434</v>
      </c>
      <c r="IL121" t="s">
        <v>435</v>
      </c>
      <c r="IM121" t="s">
        <v>435</v>
      </c>
      <c r="IN121" t="s">
        <v>435</v>
      </c>
      <c r="IO121" t="s">
        <v>435</v>
      </c>
      <c r="IP121">
        <v>0</v>
      </c>
      <c r="IQ121">
        <v>100</v>
      </c>
      <c r="IR121">
        <v>100</v>
      </c>
      <c r="IS121">
        <v>-24.726</v>
      </c>
      <c r="IT121">
        <v>-4.1088</v>
      </c>
      <c r="IU121">
        <v>-16.20101556140452</v>
      </c>
      <c r="IV121">
        <v>-0.02477319321892663</v>
      </c>
      <c r="IW121">
        <v>7.220195862635366E-06</v>
      </c>
      <c r="IX121">
        <v>-1.200035831751892E-09</v>
      </c>
      <c r="IY121">
        <v>-1.772700294398243</v>
      </c>
      <c r="IZ121">
        <v>-0.1467083373758089</v>
      </c>
      <c r="JA121">
        <v>0.003522864546959643</v>
      </c>
      <c r="JB121">
        <v>-3.696506598922489E-05</v>
      </c>
      <c r="JC121">
        <v>4</v>
      </c>
      <c r="JD121">
        <v>1987</v>
      </c>
      <c r="JE121">
        <v>1</v>
      </c>
      <c r="JF121">
        <v>38</v>
      </c>
      <c r="JG121">
        <v>53.1</v>
      </c>
      <c r="JH121">
        <v>53.1</v>
      </c>
      <c r="JI121">
        <v>1.0083</v>
      </c>
      <c r="JJ121">
        <v>2.677</v>
      </c>
      <c r="JK121">
        <v>1.49658</v>
      </c>
      <c r="JL121">
        <v>2.39136</v>
      </c>
      <c r="JM121">
        <v>1.54907</v>
      </c>
      <c r="JN121">
        <v>2.42554</v>
      </c>
      <c r="JO121">
        <v>41.7436</v>
      </c>
      <c r="JP121">
        <v>14.2546</v>
      </c>
      <c r="JQ121">
        <v>18</v>
      </c>
      <c r="JR121">
        <v>506.962</v>
      </c>
      <c r="JS121">
        <v>401.809</v>
      </c>
      <c r="JT121">
        <v>28.3893</v>
      </c>
      <c r="JU121">
        <v>46.5957</v>
      </c>
      <c r="JV121">
        <v>29.9998</v>
      </c>
      <c r="JW121">
        <v>46.1673</v>
      </c>
      <c r="JX121">
        <v>45.9565</v>
      </c>
      <c r="JY121">
        <v>20.2709</v>
      </c>
      <c r="JZ121">
        <v>0</v>
      </c>
      <c r="KA121">
        <v>100</v>
      </c>
      <c r="KB121">
        <v>21.1926</v>
      </c>
      <c r="KC121">
        <v>312.734</v>
      </c>
      <c r="KD121">
        <v>32.1164</v>
      </c>
      <c r="KE121">
        <v>98.0104</v>
      </c>
      <c r="KF121">
        <v>91.6315</v>
      </c>
    </row>
    <row r="122" spans="1:292">
      <c r="A122">
        <v>104</v>
      </c>
      <c r="B122">
        <v>1694362846</v>
      </c>
      <c r="C122">
        <v>4337</v>
      </c>
      <c r="D122" t="s">
        <v>643</v>
      </c>
      <c r="E122" t="s">
        <v>644</v>
      </c>
      <c r="F122">
        <v>5</v>
      </c>
      <c r="G122" t="s">
        <v>428</v>
      </c>
      <c r="H122">
        <v>1694362838.5</v>
      </c>
      <c r="I122">
        <f>(J122)/1000</f>
        <v>0</v>
      </c>
      <c r="J122">
        <f>IF(DO122, AM122, AG122)</f>
        <v>0</v>
      </c>
      <c r="K122">
        <f>IF(DO122, AH122, AF122)</f>
        <v>0</v>
      </c>
      <c r="L122">
        <f>DQ122 - IF(AT122&gt;1, K122*DK122*100.0/(AV122*EE122), 0)</f>
        <v>0</v>
      </c>
      <c r="M122">
        <f>((S122-I122/2)*L122-K122)/(S122+I122/2)</f>
        <v>0</v>
      </c>
      <c r="N122">
        <f>M122*(DX122+DY122)/1000.0</f>
        <v>0</v>
      </c>
      <c r="O122">
        <f>(DQ122 - IF(AT122&gt;1, K122*DK122*100.0/(AV122*EE122), 0))*(DX122+DY122)/1000.0</f>
        <v>0</v>
      </c>
      <c r="P122">
        <f>2.0/((1/R122-1/Q122)+SIGN(R122)*SQRT((1/R122-1/Q122)*(1/R122-1/Q122) + 4*DL122/((DL122+1)*(DL122+1))*(2*1/R122*1/Q122-1/Q122*1/Q122)))</f>
        <v>0</v>
      </c>
      <c r="Q122">
        <f>IF(LEFT(DM122,1)&lt;&gt;"0",IF(LEFT(DM122,1)="1",3.0,DN122),$D$5+$E$5*(EE122*DX122/($K$5*1000))+$F$5*(EE122*DX122/($K$5*1000))*MAX(MIN(DK122,$J$5),$I$5)*MAX(MIN(DK122,$J$5),$I$5)+$G$5*MAX(MIN(DK122,$J$5),$I$5)*(EE122*DX122/($K$5*1000))+$H$5*(EE122*DX122/($K$5*1000))*(EE122*DX122/($K$5*1000)))</f>
        <v>0</v>
      </c>
      <c r="R122">
        <f>I122*(1000-(1000*0.61365*exp(17.502*V122/(240.97+V122))/(DX122+DY122)+DS122)/2)/(1000*0.61365*exp(17.502*V122/(240.97+V122))/(DX122+DY122)-DS122)</f>
        <v>0</v>
      </c>
      <c r="S122">
        <f>1/((DL122+1)/(P122/1.6)+1/(Q122/1.37)) + DL122/((DL122+1)/(P122/1.6) + DL122/(Q122/1.37))</f>
        <v>0</v>
      </c>
      <c r="T122">
        <f>(DG122*DJ122)</f>
        <v>0</v>
      </c>
      <c r="U122">
        <f>(DZ122+(T122+2*0.95*5.67E-8*(((DZ122+$B$9)+273)^4-(DZ122+273)^4)-44100*I122)/(1.84*29.3*Q122+8*0.95*5.67E-8*(DZ122+273)^3))</f>
        <v>0</v>
      </c>
      <c r="V122">
        <f>($C$9*EA122+$D$9*EB122+$E$9*U122)</f>
        <v>0</v>
      </c>
      <c r="W122">
        <f>0.61365*exp(17.502*V122/(240.97+V122))</f>
        <v>0</v>
      </c>
      <c r="X122">
        <f>(Y122/Z122*100)</f>
        <v>0</v>
      </c>
      <c r="Y122">
        <f>DS122*(DX122+DY122)/1000</f>
        <v>0</v>
      </c>
      <c r="Z122">
        <f>0.61365*exp(17.502*DZ122/(240.97+DZ122))</f>
        <v>0</v>
      </c>
      <c r="AA122">
        <f>(W122-DS122*(DX122+DY122)/1000)</f>
        <v>0</v>
      </c>
      <c r="AB122">
        <f>(-I122*44100)</f>
        <v>0</v>
      </c>
      <c r="AC122">
        <f>2*29.3*Q122*0.92*(DZ122-V122)</f>
        <v>0</v>
      </c>
      <c r="AD122">
        <f>2*0.95*5.67E-8*(((DZ122+$B$9)+273)^4-(V122+273)^4)</f>
        <v>0</v>
      </c>
      <c r="AE122">
        <f>T122+AD122+AB122+AC122</f>
        <v>0</v>
      </c>
      <c r="AF122">
        <f>DW122*AT122*(DR122-DQ122*(1000-AT122*DT122)/(1000-AT122*DS122))/(100*DK122)</f>
        <v>0</v>
      </c>
      <c r="AG122">
        <f>1000*DW122*AT122*(DS122-DT122)/(100*DK122*(1000-AT122*DS122))</f>
        <v>0</v>
      </c>
      <c r="AH122">
        <f>(AI122 - AJ122 - DX122*1E3/(8.314*(DZ122+273.15)) * AL122/DW122 * AK122) * DW122/(100*DK122) * (1000 - DT122)/1000</f>
        <v>0</v>
      </c>
      <c r="AI122">
        <v>343.1066613145261</v>
      </c>
      <c r="AJ122">
        <v>355.6832303030301</v>
      </c>
      <c r="AK122">
        <v>-3.304422588028862</v>
      </c>
      <c r="AL122">
        <v>66.24914726502084</v>
      </c>
      <c r="AM122">
        <f>(AO122 - AN122 + DX122*1E3/(8.314*(DZ122+273.15)) * AQ122/DW122 * AP122) * DW122/(100*DK122) * 1000/(1000 - AO122)</f>
        <v>0</v>
      </c>
      <c r="AN122">
        <v>28.4361812200803</v>
      </c>
      <c r="AO122">
        <v>28.9604618181818</v>
      </c>
      <c r="AP122">
        <v>-3.855272230185102E-06</v>
      </c>
      <c r="AQ122">
        <v>100.9419130604213</v>
      </c>
      <c r="AR122">
        <v>0</v>
      </c>
      <c r="AS122">
        <v>0</v>
      </c>
      <c r="AT122">
        <f>IF(AR122*$H$15&gt;=AV122,1.0,(AV122/(AV122-AR122*$H$15)))</f>
        <v>0</v>
      </c>
      <c r="AU122">
        <f>(AT122-1)*100</f>
        <v>0</v>
      </c>
      <c r="AV122">
        <f>MAX(0,($B$15+$C$15*EE122)/(1+$D$15*EE122)*DX122/(DZ122+273)*$E$15)</f>
        <v>0</v>
      </c>
      <c r="AW122" t="s">
        <v>429</v>
      </c>
      <c r="AX122" t="s">
        <v>429</v>
      </c>
      <c r="AY122">
        <v>0</v>
      </c>
      <c r="AZ122">
        <v>0</v>
      </c>
      <c r="BA122">
        <f>1-AY122/AZ122</f>
        <v>0</v>
      </c>
      <c r="BB122">
        <v>0</v>
      </c>
      <c r="BC122" t="s">
        <v>429</v>
      </c>
      <c r="BD122" t="s">
        <v>429</v>
      </c>
      <c r="BE122">
        <v>0</v>
      </c>
      <c r="BF122">
        <v>0</v>
      </c>
      <c r="BG122">
        <f>1-BE122/BF122</f>
        <v>0</v>
      </c>
      <c r="BH122">
        <v>0.5</v>
      </c>
      <c r="BI122">
        <f>DH122</f>
        <v>0</v>
      </c>
      <c r="BJ122">
        <f>K122</f>
        <v>0</v>
      </c>
      <c r="BK122">
        <f>BG122*BH122*BI122</f>
        <v>0</v>
      </c>
      <c r="BL122">
        <f>(BJ122-BB122)/BI122</f>
        <v>0</v>
      </c>
      <c r="BM122">
        <f>(AZ122-BF122)/BF122</f>
        <v>0</v>
      </c>
      <c r="BN122">
        <f>AY122/(BA122+AY122/BF122)</f>
        <v>0</v>
      </c>
      <c r="BO122" t="s">
        <v>429</v>
      </c>
      <c r="BP122">
        <v>0</v>
      </c>
      <c r="BQ122">
        <f>IF(BP122&lt;&gt;0, BP122, BN122)</f>
        <v>0</v>
      </c>
      <c r="BR122">
        <f>1-BQ122/BF122</f>
        <v>0</v>
      </c>
      <c r="BS122">
        <f>(BF122-BE122)/(BF122-BQ122)</f>
        <v>0</v>
      </c>
      <c r="BT122">
        <f>(AZ122-BF122)/(AZ122-BQ122)</f>
        <v>0</v>
      </c>
      <c r="BU122">
        <f>(BF122-BE122)/(BF122-AY122)</f>
        <v>0</v>
      </c>
      <c r="BV122">
        <f>(AZ122-BF122)/(AZ122-AY122)</f>
        <v>0</v>
      </c>
      <c r="BW122">
        <f>(BS122*BQ122/BE122)</f>
        <v>0</v>
      </c>
      <c r="BX122">
        <f>(1-BW122)</f>
        <v>0</v>
      </c>
      <c r="DG122">
        <f>$B$13*EF122+$C$13*EG122+$F$13*ER122*(1-EU122)</f>
        <v>0</v>
      </c>
      <c r="DH122">
        <f>DG122*DI122</f>
        <v>0</v>
      </c>
      <c r="DI122">
        <f>($B$13*$D$11+$C$13*$D$11+$F$13*((FE122+EW122)/MAX(FE122+EW122+FF122, 0.1)*$I$11+FF122/MAX(FE122+EW122+FF122, 0.1)*$J$11))/($B$13+$C$13+$F$13)</f>
        <v>0</v>
      </c>
      <c r="DJ122">
        <f>($B$13*$K$11+$C$13*$K$11+$F$13*((FE122+EW122)/MAX(FE122+EW122+FF122, 0.1)*$P$11+FF122/MAX(FE122+EW122+FF122, 0.1)*$Q$11))/($B$13+$C$13+$F$13)</f>
        <v>0</v>
      </c>
      <c r="DK122">
        <v>0.28</v>
      </c>
      <c r="DL122">
        <v>0.5</v>
      </c>
      <c r="DM122" t="s">
        <v>430</v>
      </c>
      <c r="DN122">
        <v>2</v>
      </c>
      <c r="DO122" t="b">
        <v>1</v>
      </c>
      <c r="DP122">
        <v>1694362838.5</v>
      </c>
      <c r="DQ122">
        <v>367.2877777777778</v>
      </c>
      <c r="DR122">
        <v>349.0681481481482</v>
      </c>
      <c r="DS122">
        <v>28.97017407407407</v>
      </c>
      <c r="DT122">
        <v>28.4419037037037</v>
      </c>
      <c r="DU122">
        <v>392.1648148148147</v>
      </c>
      <c r="DV122">
        <v>33.07902222222223</v>
      </c>
      <c r="DW122">
        <v>499.9954814814815</v>
      </c>
      <c r="DX122">
        <v>84.50659259259261</v>
      </c>
      <c r="DY122">
        <v>0.09999454814814814</v>
      </c>
      <c r="DZ122">
        <v>34.84084814814815</v>
      </c>
      <c r="EA122">
        <v>36.20090740740741</v>
      </c>
      <c r="EB122">
        <v>999.9000000000001</v>
      </c>
      <c r="EC122">
        <v>0</v>
      </c>
      <c r="ED122">
        <v>0</v>
      </c>
      <c r="EE122">
        <v>9994.07</v>
      </c>
      <c r="EF122">
        <v>0</v>
      </c>
      <c r="EG122">
        <v>1396.732222222222</v>
      </c>
      <c r="EH122">
        <v>18.21956666666667</v>
      </c>
      <c r="EI122">
        <v>378.2455555555556</v>
      </c>
      <c r="EJ122">
        <v>359.2871851851852</v>
      </c>
      <c r="EK122">
        <v>0.5282568888888889</v>
      </c>
      <c r="EL122">
        <v>349.0681481481482</v>
      </c>
      <c r="EM122">
        <v>28.4419037037037</v>
      </c>
      <c r="EN122">
        <v>2.44817</v>
      </c>
      <c r="EO122">
        <v>2.403528518518518</v>
      </c>
      <c r="EP122">
        <v>20.68596666666667</v>
      </c>
      <c r="EQ122">
        <v>20.38756296296296</v>
      </c>
      <c r="ER122">
        <v>1999.981851851852</v>
      </c>
      <c r="ES122">
        <v>0.9799923333333331</v>
      </c>
      <c r="ET122">
        <v>0.02000785925925926</v>
      </c>
      <c r="EU122">
        <v>0</v>
      </c>
      <c r="EV122">
        <v>51.67207777777779</v>
      </c>
      <c r="EW122">
        <v>5.00078</v>
      </c>
      <c r="EX122">
        <v>2860.36888888889</v>
      </c>
      <c r="EY122">
        <v>16379.43333333333</v>
      </c>
      <c r="EZ122">
        <v>54.16637037037036</v>
      </c>
      <c r="FA122">
        <v>55.4301111111111</v>
      </c>
      <c r="FB122">
        <v>54.75659259259259</v>
      </c>
      <c r="FC122">
        <v>54.61562962962963</v>
      </c>
      <c r="FD122">
        <v>54.46277777777778</v>
      </c>
      <c r="FE122">
        <v>1955.061851851852</v>
      </c>
      <c r="FF122">
        <v>39.91962962962963</v>
      </c>
      <c r="FG122">
        <v>0</v>
      </c>
      <c r="FH122">
        <v>1694362845.8</v>
      </c>
      <c r="FI122">
        <v>0</v>
      </c>
      <c r="FJ122">
        <v>51.68353199999999</v>
      </c>
      <c r="FK122">
        <v>1.389915394075989</v>
      </c>
      <c r="FL122">
        <v>-80.17384607545176</v>
      </c>
      <c r="FM122">
        <v>2859.6712</v>
      </c>
      <c r="FN122">
        <v>15</v>
      </c>
      <c r="FO122">
        <v>1694359657.1</v>
      </c>
      <c r="FP122" t="s">
        <v>630</v>
      </c>
      <c r="FQ122">
        <v>1694359653.1</v>
      </c>
      <c r="FR122">
        <v>1694359657.1</v>
      </c>
      <c r="FS122">
        <v>2</v>
      </c>
      <c r="FT122">
        <v>0.004</v>
      </c>
      <c r="FU122">
        <v>-0.08500000000000001</v>
      </c>
      <c r="FV122">
        <v>-25.919</v>
      </c>
      <c r="FW122">
        <v>-3.999</v>
      </c>
      <c r="FX122">
        <v>420</v>
      </c>
      <c r="FY122">
        <v>26</v>
      </c>
      <c r="FZ122">
        <v>0.38</v>
      </c>
      <c r="GA122">
        <v>0.08</v>
      </c>
      <c r="GB122">
        <v>17.16308780487805</v>
      </c>
      <c r="GC122">
        <v>15.95176724738674</v>
      </c>
      <c r="GD122">
        <v>1.656835619294646</v>
      </c>
      <c r="GE122">
        <v>0</v>
      </c>
      <c r="GF122">
        <v>0.5266333658536585</v>
      </c>
      <c r="GG122">
        <v>0.02378247386759563</v>
      </c>
      <c r="GH122">
        <v>0.002797562307822857</v>
      </c>
      <c r="GI122">
        <v>1</v>
      </c>
      <c r="GJ122">
        <v>1</v>
      </c>
      <c r="GK122">
        <v>2</v>
      </c>
      <c r="GL122" t="s">
        <v>432</v>
      </c>
      <c r="GM122">
        <v>3.10675</v>
      </c>
      <c r="GN122">
        <v>2.75812</v>
      </c>
      <c r="GO122">
        <v>0.0713765</v>
      </c>
      <c r="GP122">
        <v>0.0645816</v>
      </c>
      <c r="GQ122">
        <v>0.122465</v>
      </c>
      <c r="GR122">
        <v>0.110792</v>
      </c>
      <c r="GS122">
        <v>23253.9</v>
      </c>
      <c r="GT122">
        <v>22074</v>
      </c>
      <c r="GU122">
        <v>25632.9</v>
      </c>
      <c r="GV122">
        <v>23982.5</v>
      </c>
      <c r="GW122">
        <v>36187.9</v>
      </c>
      <c r="GX122">
        <v>31271.6</v>
      </c>
      <c r="GY122">
        <v>44865.5</v>
      </c>
      <c r="GZ122">
        <v>38029.1</v>
      </c>
      <c r="HA122">
        <v>1.72495</v>
      </c>
      <c r="HB122">
        <v>1.55095</v>
      </c>
      <c r="HC122">
        <v>-0.09968879999999999</v>
      </c>
      <c r="HD122">
        <v>0</v>
      </c>
      <c r="HE122">
        <v>37.7818</v>
      </c>
      <c r="HF122">
        <v>999.9</v>
      </c>
      <c r="HG122">
        <v>45.6</v>
      </c>
      <c r="HH122">
        <v>37.3</v>
      </c>
      <c r="HI122">
        <v>34.5821</v>
      </c>
      <c r="HJ122">
        <v>61.1635</v>
      </c>
      <c r="HK122">
        <v>23.4655</v>
      </c>
      <c r="HL122">
        <v>1</v>
      </c>
      <c r="HM122">
        <v>1.74383</v>
      </c>
      <c r="HN122">
        <v>9.28105</v>
      </c>
      <c r="HO122">
        <v>20.0572</v>
      </c>
      <c r="HP122">
        <v>5.20666</v>
      </c>
      <c r="HQ122">
        <v>11.9944</v>
      </c>
      <c r="HR122">
        <v>4.95975</v>
      </c>
      <c r="HS122">
        <v>3.2744</v>
      </c>
      <c r="HT122">
        <v>9999</v>
      </c>
      <c r="HU122">
        <v>9999</v>
      </c>
      <c r="HV122">
        <v>9999</v>
      </c>
      <c r="HW122">
        <v>155.9</v>
      </c>
      <c r="HX122">
        <v>1.86386</v>
      </c>
      <c r="HY122">
        <v>1.86005</v>
      </c>
      <c r="HZ122">
        <v>1.85837</v>
      </c>
      <c r="IA122">
        <v>1.85974</v>
      </c>
      <c r="IB122">
        <v>1.85974</v>
      </c>
      <c r="IC122">
        <v>1.85835</v>
      </c>
      <c r="ID122">
        <v>1.85742</v>
      </c>
      <c r="IE122">
        <v>1.85226</v>
      </c>
      <c r="IF122">
        <v>0</v>
      </c>
      <c r="IG122">
        <v>0</v>
      </c>
      <c r="IH122">
        <v>0</v>
      </c>
      <c r="II122">
        <v>0</v>
      </c>
      <c r="IJ122" t="s">
        <v>433</v>
      </c>
      <c r="IK122" t="s">
        <v>434</v>
      </c>
      <c r="IL122" t="s">
        <v>435</v>
      </c>
      <c r="IM122" t="s">
        <v>435</v>
      </c>
      <c r="IN122" t="s">
        <v>435</v>
      </c>
      <c r="IO122" t="s">
        <v>435</v>
      </c>
      <c r="IP122">
        <v>0</v>
      </c>
      <c r="IQ122">
        <v>100</v>
      </c>
      <c r="IR122">
        <v>100</v>
      </c>
      <c r="IS122">
        <v>-24.403</v>
      </c>
      <c r="IT122">
        <v>-4.1085</v>
      </c>
      <c r="IU122">
        <v>-16.20101556140452</v>
      </c>
      <c r="IV122">
        <v>-0.02477319321892663</v>
      </c>
      <c r="IW122">
        <v>7.220195862635366E-06</v>
      </c>
      <c r="IX122">
        <v>-1.200035831751892E-09</v>
      </c>
      <c r="IY122">
        <v>-1.772700294398243</v>
      </c>
      <c r="IZ122">
        <v>-0.1467083373758089</v>
      </c>
      <c r="JA122">
        <v>0.003522864546959643</v>
      </c>
      <c r="JB122">
        <v>-3.696506598922489E-05</v>
      </c>
      <c r="JC122">
        <v>4</v>
      </c>
      <c r="JD122">
        <v>1987</v>
      </c>
      <c r="JE122">
        <v>1</v>
      </c>
      <c r="JF122">
        <v>38</v>
      </c>
      <c r="JG122">
        <v>53.2</v>
      </c>
      <c r="JH122">
        <v>53.1</v>
      </c>
      <c r="JI122">
        <v>0.966797</v>
      </c>
      <c r="JJ122">
        <v>2.6709</v>
      </c>
      <c r="JK122">
        <v>1.49658</v>
      </c>
      <c r="JL122">
        <v>2.39136</v>
      </c>
      <c r="JM122">
        <v>1.54907</v>
      </c>
      <c r="JN122">
        <v>2.47559</v>
      </c>
      <c r="JO122">
        <v>41.7699</v>
      </c>
      <c r="JP122">
        <v>14.2721</v>
      </c>
      <c r="JQ122">
        <v>18</v>
      </c>
      <c r="JR122">
        <v>506.995</v>
      </c>
      <c r="JS122">
        <v>402.053</v>
      </c>
      <c r="JT122">
        <v>28.3769</v>
      </c>
      <c r="JU122">
        <v>46.5925</v>
      </c>
      <c r="JV122">
        <v>29.9998</v>
      </c>
      <c r="JW122">
        <v>46.1673</v>
      </c>
      <c r="JX122">
        <v>45.9615</v>
      </c>
      <c r="JY122">
        <v>19.4547</v>
      </c>
      <c r="JZ122">
        <v>0</v>
      </c>
      <c r="KA122">
        <v>100</v>
      </c>
      <c r="KB122">
        <v>21.1926</v>
      </c>
      <c r="KC122">
        <v>299.372</v>
      </c>
      <c r="KD122">
        <v>32.1164</v>
      </c>
      <c r="KE122">
        <v>98.01130000000001</v>
      </c>
      <c r="KF122">
        <v>91.6315</v>
      </c>
    </row>
    <row r="123" spans="1:292">
      <c r="A123">
        <v>105</v>
      </c>
      <c r="B123">
        <v>1694362851</v>
      </c>
      <c r="C123">
        <v>4342</v>
      </c>
      <c r="D123" t="s">
        <v>645</v>
      </c>
      <c r="E123" t="s">
        <v>646</v>
      </c>
      <c r="F123">
        <v>5</v>
      </c>
      <c r="G123" t="s">
        <v>428</v>
      </c>
      <c r="H123">
        <v>1694362843.214286</v>
      </c>
      <c r="I123">
        <f>(J123)/1000</f>
        <v>0</v>
      </c>
      <c r="J123">
        <f>IF(DO123, AM123, AG123)</f>
        <v>0</v>
      </c>
      <c r="K123">
        <f>IF(DO123, AH123, AF123)</f>
        <v>0</v>
      </c>
      <c r="L123">
        <f>DQ123 - IF(AT123&gt;1, K123*DK123*100.0/(AV123*EE123), 0)</f>
        <v>0</v>
      </c>
      <c r="M123">
        <f>((S123-I123/2)*L123-K123)/(S123+I123/2)</f>
        <v>0</v>
      </c>
      <c r="N123">
        <f>M123*(DX123+DY123)/1000.0</f>
        <v>0</v>
      </c>
      <c r="O123">
        <f>(DQ123 - IF(AT123&gt;1, K123*DK123*100.0/(AV123*EE123), 0))*(DX123+DY123)/1000.0</f>
        <v>0</v>
      </c>
      <c r="P123">
        <f>2.0/((1/R123-1/Q123)+SIGN(R123)*SQRT((1/R123-1/Q123)*(1/R123-1/Q123) + 4*DL123/((DL123+1)*(DL123+1))*(2*1/R123*1/Q123-1/Q123*1/Q123)))</f>
        <v>0</v>
      </c>
      <c r="Q123">
        <f>IF(LEFT(DM123,1)&lt;&gt;"0",IF(LEFT(DM123,1)="1",3.0,DN123),$D$5+$E$5*(EE123*DX123/($K$5*1000))+$F$5*(EE123*DX123/($K$5*1000))*MAX(MIN(DK123,$J$5),$I$5)*MAX(MIN(DK123,$J$5),$I$5)+$G$5*MAX(MIN(DK123,$J$5),$I$5)*(EE123*DX123/($K$5*1000))+$H$5*(EE123*DX123/($K$5*1000))*(EE123*DX123/($K$5*1000)))</f>
        <v>0</v>
      </c>
      <c r="R123">
        <f>I123*(1000-(1000*0.61365*exp(17.502*V123/(240.97+V123))/(DX123+DY123)+DS123)/2)/(1000*0.61365*exp(17.502*V123/(240.97+V123))/(DX123+DY123)-DS123)</f>
        <v>0</v>
      </c>
      <c r="S123">
        <f>1/((DL123+1)/(P123/1.6)+1/(Q123/1.37)) + DL123/((DL123+1)/(P123/1.6) + DL123/(Q123/1.37))</f>
        <v>0</v>
      </c>
      <c r="T123">
        <f>(DG123*DJ123)</f>
        <v>0</v>
      </c>
      <c r="U123">
        <f>(DZ123+(T123+2*0.95*5.67E-8*(((DZ123+$B$9)+273)^4-(DZ123+273)^4)-44100*I123)/(1.84*29.3*Q123+8*0.95*5.67E-8*(DZ123+273)^3))</f>
        <v>0</v>
      </c>
      <c r="V123">
        <f>($C$9*EA123+$D$9*EB123+$E$9*U123)</f>
        <v>0</v>
      </c>
      <c r="W123">
        <f>0.61365*exp(17.502*V123/(240.97+V123))</f>
        <v>0</v>
      </c>
      <c r="X123">
        <f>(Y123/Z123*100)</f>
        <v>0</v>
      </c>
      <c r="Y123">
        <f>DS123*(DX123+DY123)/1000</f>
        <v>0</v>
      </c>
      <c r="Z123">
        <f>0.61365*exp(17.502*DZ123/(240.97+DZ123))</f>
        <v>0</v>
      </c>
      <c r="AA123">
        <f>(W123-DS123*(DX123+DY123)/1000)</f>
        <v>0</v>
      </c>
      <c r="AB123">
        <f>(-I123*44100)</f>
        <v>0</v>
      </c>
      <c r="AC123">
        <f>2*29.3*Q123*0.92*(DZ123-V123)</f>
        <v>0</v>
      </c>
      <c r="AD123">
        <f>2*0.95*5.67E-8*(((DZ123+$B$9)+273)^4-(V123+273)^4)</f>
        <v>0</v>
      </c>
      <c r="AE123">
        <f>T123+AD123+AB123+AC123</f>
        <v>0</v>
      </c>
      <c r="AF123">
        <f>DW123*AT123*(DR123-DQ123*(1000-AT123*DT123)/(1000-AT123*DS123))/(100*DK123)</f>
        <v>0</v>
      </c>
      <c r="AG123">
        <f>1000*DW123*AT123*(DS123-DT123)/(100*DK123*(1000-AT123*DS123))</f>
        <v>0</v>
      </c>
      <c r="AH123">
        <f>(AI123 - AJ123 - DX123*1E3/(8.314*(DZ123+273.15)) * AL123/DW123 * AK123) * DW123/(100*DK123) * (1000 - DT123)/1000</f>
        <v>0</v>
      </c>
      <c r="AI123">
        <v>326.147946817809</v>
      </c>
      <c r="AJ123">
        <v>338.9265454545454</v>
      </c>
      <c r="AK123">
        <v>-3.372733565249724</v>
      </c>
      <c r="AL123">
        <v>66.24914726502084</v>
      </c>
      <c r="AM123">
        <f>(AO123 - AN123 + DX123*1E3/(8.314*(DZ123+273.15)) * AQ123/DW123 * AP123) * DW123/(100*DK123) * 1000/(1000 - AO123)</f>
        <v>0</v>
      </c>
      <c r="AN123">
        <v>28.42382800073754</v>
      </c>
      <c r="AO123">
        <v>28.95135515151514</v>
      </c>
      <c r="AP123">
        <v>-3.867232428142314E-06</v>
      </c>
      <c r="AQ123">
        <v>100.9419130604213</v>
      </c>
      <c r="AR123">
        <v>0</v>
      </c>
      <c r="AS123">
        <v>0</v>
      </c>
      <c r="AT123">
        <f>IF(AR123*$H$15&gt;=AV123,1.0,(AV123/(AV123-AR123*$H$15)))</f>
        <v>0</v>
      </c>
      <c r="AU123">
        <f>(AT123-1)*100</f>
        <v>0</v>
      </c>
      <c r="AV123">
        <f>MAX(0,($B$15+$C$15*EE123)/(1+$D$15*EE123)*DX123/(DZ123+273)*$E$15)</f>
        <v>0</v>
      </c>
      <c r="AW123" t="s">
        <v>429</v>
      </c>
      <c r="AX123" t="s">
        <v>429</v>
      </c>
      <c r="AY123">
        <v>0</v>
      </c>
      <c r="AZ123">
        <v>0</v>
      </c>
      <c r="BA123">
        <f>1-AY123/AZ123</f>
        <v>0</v>
      </c>
      <c r="BB123">
        <v>0</v>
      </c>
      <c r="BC123" t="s">
        <v>429</v>
      </c>
      <c r="BD123" t="s">
        <v>429</v>
      </c>
      <c r="BE123">
        <v>0</v>
      </c>
      <c r="BF123">
        <v>0</v>
      </c>
      <c r="BG123">
        <f>1-BE123/BF123</f>
        <v>0</v>
      </c>
      <c r="BH123">
        <v>0.5</v>
      </c>
      <c r="BI123">
        <f>DH123</f>
        <v>0</v>
      </c>
      <c r="BJ123">
        <f>K123</f>
        <v>0</v>
      </c>
      <c r="BK123">
        <f>BG123*BH123*BI123</f>
        <v>0</v>
      </c>
      <c r="BL123">
        <f>(BJ123-BB123)/BI123</f>
        <v>0</v>
      </c>
      <c r="BM123">
        <f>(AZ123-BF123)/BF123</f>
        <v>0</v>
      </c>
      <c r="BN123">
        <f>AY123/(BA123+AY123/BF123)</f>
        <v>0</v>
      </c>
      <c r="BO123" t="s">
        <v>429</v>
      </c>
      <c r="BP123">
        <v>0</v>
      </c>
      <c r="BQ123">
        <f>IF(BP123&lt;&gt;0, BP123, BN123)</f>
        <v>0</v>
      </c>
      <c r="BR123">
        <f>1-BQ123/BF123</f>
        <v>0</v>
      </c>
      <c r="BS123">
        <f>(BF123-BE123)/(BF123-BQ123)</f>
        <v>0</v>
      </c>
      <c r="BT123">
        <f>(AZ123-BF123)/(AZ123-BQ123)</f>
        <v>0</v>
      </c>
      <c r="BU123">
        <f>(BF123-BE123)/(BF123-AY123)</f>
        <v>0</v>
      </c>
      <c r="BV123">
        <f>(AZ123-BF123)/(AZ123-AY123)</f>
        <v>0</v>
      </c>
      <c r="BW123">
        <f>(BS123*BQ123/BE123)</f>
        <v>0</v>
      </c>
      <c r="BX123">
        <f>(1-BW123)</f>
        <v>0</v>
      </c>
      <c r="DG123">
        <f>$B$13*EF123+$C$13*EG123+$F$13*ER123*(1-EU123)</f>
        <v>0</v>
      </c>
      <c r="DH123">
        <f>DG123*DI123</f>
        <v>0</v>
      </c>
      <c r="DI123">
        <f>($B$13*$D$11+$C$13*$D$11+$F$13*((FE123+EW123)/MAX(FE123+EW123+FF123, 0.1)*$I$11+FF123/MAX(FE123+EW123+FF123, 0.1)*$J$11))/($B$13+$C$13+$F$13)</f>
        <v>0</v>
      </c>
      <c r="DJ123">
        <f>($B$13*$K$11+$C$13*$K$11+$F$13*((FE123+EW123)/MAX(FE123+EW123+FF123, 0.1)*$P$11+FF123/MAX(FE123+EW123+FF123, 0.1)*$Q$11))/($B$13+$C$13+$F$13)</f>
        <v>0</v>
      </c>
      <c r="DK123">
        <v>0.28</v>
      </c>
      <c r="DL123">
        <v>0.5</v>
      </c>
      <c r="DM123" t="s">
        <v>430</v>
      </c>
      <c r="DN123">
        <v>2</v>
      </c>
      <c r="DO123" t="b">
        <v>1</v>
      </c>
      <c r="DP123">
        <v>1694362843.214286</v>
      </c>
      <c r="DQ123">
        <v>352.5579642857143</v>
      </c>
      <c r="DR123">
        <v>333.6781785714285</v>
      </c>
      <c r="DS123">
        <v>28.96342142857143</v>
      </c>
      <c r="DT123">
        <v>28.43348928571428</v>
      </c>
      <c r="DU123">
        <v>377.1381428571428</v>
      </c>
      <c r="DV123">
        <v>33.07203214285715</v>
      </c>
      <c r="DW123">
        <v>499.9972142857142</v>
      </c>
      <c r="DX123">
        <v>84.50607142857143</v>
      </c>
      <c r="DY123">
        <v>0.1000686535714286</v>
      </c>
      <c r="DZ123">
        <v>34.82457857142857</v>
      </c>
      <c r="EA123">
        <v>36.18517857142857</v>
      </c>
      <c r="EB123">
        <v>999.9000000000002</v>
      </c>
      <c r="EC123">
        <v>0</v>
      </c>
      <c r="ED123">
        <v>0</v>
      </c>
      <c r="EE123">
        <v>9989.370714285715</v>
      </c>
      <c r="EF123">
        <v>0</v>
      </c>
      <c r="EG123">
        <v>1369.260357142857</v>
      </c>
      <c r="EH123">
        <v>18.87979642857143</v>
      </c>
      <c r="EI123">
        <v>363.0738571428571</v>
      </c>
      <c r="EJ123">
        <v>343.4437142857144</v>
      </c>
      <c r="EK123">
        <v>0.5299185357142857</v>
      </c>
      <c r="EL123">
        <v>333.6781785714285</v>
      </c>
      <c r="EM123">
        <v>28.43348928571428</v>
      </c>
      <c r="EN123">
        <v>2.447585</v>
      </c>
      <c r="EO123">
        <v>2.402803214285715</v>
      </c>
      <c r="EP123">
        <v>20.68208571428572</v>
      </c>
      <c r="EQ123">
        <v>20.38267142857143</v>
      </c>
      <c r="ER123">
        <v>1999.983928571429</v>
      </c>
      <c r="ES123">
        <v>0.9799924285714284</v>
      </c>
      <c r="ET123">
        <v>0.02000776785714286</v>
      </c>
      <c r="EU123">
        <v>0</v>
      </c>
      <c r="EV123">
        <v>51.75016785714286</v>
      </c>
      <c r="EW123">
        <v>5.00078</v>
      </c>
      <c r="EX123">
        <v>2846.743214285715</v>
      </c>
      <c r="EY123">
        <v>16379.44642857143</v>
      </c>
      <c r="EZ123">
        <v>54.17382142857142</v>
      </c>
      <c r="FA123">
        <v>55.41264285714285</v>
      </c>
      <c r="FB123">
        <v>54.75185714285713</v>
      </c>
      <c r="FC123">
        <v>54.60914285714284</v>
      </c>
      <c r="FD123">
        <v>54.45060714285713</v>
      </c>
      <c r="FE123">
        <v>1955.064642857143</v>
      </c>
      <c r="FF123">
        <v>39.91678571428572</v>
      </c>
      <c r="FG123">
        <v>0</v>
      </c>
      <c r="FH123">
        <v>1694362851.2</v>
      </c>
      <c r="FI123">
        <v>0</v>
      </c>
      <c r="FJ123">
        <v>51.77188076923078</v>
      </c>
      <c r="FK123">
        <v>1.177172658745276</v>
      </c>
      <c r="FL123">
        <v>-152.1258122090319</v>
      </c>
      <c r="FM123">
        <v>2846.007692307692</v>
      </c>
      <c r="FN123">
        <v>15</v>
      </c>
      <c r="FO123">
        <v>1694359657.1</v>
      </c>
      <c r="FP123" t="s">
        <v>630</v>
      </c>
      <c r="FQ123">
        <v>1694359653.1</v>
      </c>
      <c r="FR123">
        <v>1694359657.1</v>
      </c>
      <c r="FS123">
        <v>2</v>
      </c>
      <c r="FT123">
        <v>0.004</v>
      </c>
      <c r="FU123">
        <v>-0.08500000000000001</v>
      </c>
      <c r="FV123">
        <v>-25.919</v>
      </c>
      <c r="FW123">
        <v>-3.999</v>
      </c>
      <c r="FX123">
        <v>420</v>
      </c>
      <c r="FY123">
        <v>26</v>
      </c>
      <c r="FZ123">
        <v>0.38</v>
      </c>
      <c r="GA123">
        <v>0.08</v>
      </c>
      <c r="GB123">
        <v>18.44064634146342</v>
      </c>
      <c r="GC123">
        <v>8.68769059233451</v>
      </c>
      <c r="GD123">
        <v>0.8751413842840566</v>
      </c>
      <c r="GE123">
        <v>0</v>
      </c>
      <c r="GF123">
        <v>0.5292179024390244</v>
      </c>
      <c r="GG123">
        <v>0.01908959581881665</v>
      </c>
      <c r="GH123">
        <v>0.002170999812437536</v>
      </c>
      <c r="GI123">
        <v>1</v>
      </c>
      <c r="GJ123">
        <v>1</v>
      </c>
      <c r="GK123">
        <v>2</v>
      </c>
      <c r="GL123" t="s">
        <v>432</v>
      </c>
      <c r="GM123">
        <v>3.1069</v>
      </c>
      <c r="GN123">
        <v>2.75814</v>
      </c>
      <c r="GO123">
        <v>0.0688115</v>
      </c>
      <c r="GP123">
        <v>0.0618906</v>
      </c>
      <c r="GQ123">
        <v>0.122445</v>
      </c>
      <c r="GR123">
        <v>0.110756</v>
      </c>
      <c r="GS123">
        <v>23318.1</v>
      </c>
      <c r="GT123">
        <v>22137.4</v>
      </c>
      <c r="GU123">
        <v>25632.9</v>
      </c>
      <c r="GV123">
        <v>23982.6</v>
      </c>
      <c r="GW123">
        <v>36188.7</v>
      </c>
      <c r="GX123">
        <v>31272.4</v>
      </c>
      <c r="GY123">
        <v>44865.9</v>
      </c>
      <c r="GZ123">
        <v>38028.9</v>
      </c>
      <c r="HA123">
        <v>1.72525</v>
      </c>
      <c r="HB123">
        <v>1.55085</v>
      </c>
      <c r="HC123">
        <v>-0.10125</v>
      </c>
      <c r="HD123">
        <v>0</v>
      </c>
      <c r="HE123">
        <v>37.767</v>
      </c>
      <c r="HF123">
        <v>999.9</v>
      </c>
      <c r="HG123">
        <v>45.6</v>
      </c>
      <c r="HH123">
        <v>37.3</v>
      </c>
      <c r="HI123">
        <v>34.5815</v>
      </c>
      <c r="HJ123">
        <v>61.2635</v>
      </c>
      <c r="HK123">
        <v>23.3013</v>
      </c>
      <c r="HL123">
        <v>1</v>
      </c>
      <c r="HM123">
        <v>1.74322</v>
      </c>
      <c r="HN123">
        <v>9.28105</v>
      </c>
      <c r="HO123">
        <v>20.0573</v>
      </c>
      <c r="HP123">
        <v>5.20636</v>
      </c>
      <c r="HQ123">
        <v>11.9936</v>
      </c>
      <c r="HR123">
        <v>4.95985</v>
      </c>
      <c r="HS123">
        <v>3.2744</v>
      </c>
      <c r="HT123">
        <v>9999</v>
      </c>
      <c r="HU123">
        <v>9999</v>
      </c>
      <c r="HV123">
        <v>9999</v>
      </c>
      <c r="HW123">
        <v>155.9</v>
      </c>
      <c r="HX123">
        <v>1.86386</v>
      </c>
      <c r="HY123">
        <v>1.86005</v>
      </c>
      <c r="HZ123">
        <v>1.85837</v>
      </c>
      <c r="IA123">
        <v>1.85974</v>
      </c>
      <c r="IB123">
        <v>1.85974</v>
      </c>
      <c r="IC123">
        <v>1.85835</v>
      </c>
      <c r="ID123">
        <v>1.85741</v>
      </c>
      <c r="IE123">
        <v>1.85227</v>
      </c>
      <c r="IF123">
        <v>0</v>
      </c>
      <c r="IG123">
        <v>0</v>
      </c>
      <c r="IH123">
        <v>0</v>
      </c>
      <c r="II123">
        <v>0</v>
      </c>
      <c r="IJ123" t="s">
        <v>433</v>
      </c>
      <c r="IK123" t="s">
        <v>434</v>
      </c>
      <c r="IL123" t="s">
        <v>435</v>
      </c>
      <c r="IM123" t="s">
        <v>435</v>
      </c>
      <c r="IN123" t="s">
        <v>435</v>
      </c>
      <c r="IO123" t="s">
        <v>435</v>
      </c>
      <c r="IP123">
        <v>0</v>
      </c>
      <c r="IQ123">
        <v>100</v>
      </c>
      <c r="IR123">
        <v>100</v>
      </c>
      <c r="IS123">
        <v>-24.07</v>
      </c>
      <c r="IT123">
        <v>-4.1081</v>
      </c>
      <c r="IU123">
        <v>-16.20101556140452</v>
      </c>
      <c r="IV123">
        <v>-0.02477319321892663</v>
      </c>
      <c r="IW123">
        <v>7.220195862635366E-06</v>
      </c>
      <c r="IX123">
        <v>-1.200035831751892E-09</v>
      </c>
      <c r="IY123">
        <v>-1.772700294398243</v>
      </c>
      <c r="IZ123">
        <v>-0.1467083373758089</v>
      </c>
      <c r="JA123">
        <v>0.003522864546959643</v>
      </c>
      <c r="JB123">
        <v>-3.696506598922489E-05</v>
      </c>
      <c r="JC123">
        <v>4</v>
      </c>
      <c r="JD123">
        <v>1987</v>
      </c>
      <c r="JE123">
        <v>1</v>
      </c>
      <c r="JF123">
        <v>38</v>
      </c>
      <c r="JG123">
        <v>53.3</v>
      </c>
      <c r="JH123">
        <v>53.2</v>
      </c>
      <c r="JI123">
        <v>0.930176</v>
      </c>
      <c r="JJ123">
        <v>2.68188</v>
      </c>
      <c r="JK123">
        <v>1.49658</v>
      </c>
      <c r="JL123">
        <v>2.39136</v>
      </c>
      <c r="JM123">
        <v>1.54907</v>
      </c>
      <c r="JN123">
        <v>2.3938</v>
      </c>
      <c r="JO123">
        <v>41.7699</v>
      </c>
      <c r="JP123">
        <v>14.2459</v>
      </c>
      <c r="JQ123">
        <v>18</v>
      </c>
      <c r="JR123">
        <v>507.196</v>
      </c>
      <c r="JS123">
        <v>401.99</v>
      </c>
      <c r="JT123">
        <v>28.3665</v>
      </c>
      <c r="JU123">
        <v>46.5905</v>
      </c>
      <c r="JV123">
        <v>29.9998</v>
      </c>
      <c r="JW123">
        <v>46.1673</v>
      </c>
      <c r="JX123">
        <v>45.9615</v>
      </c>
      <c r="JY123">
        <v>18.7066</v>
      </c>
      <c r="JZ123">
        <v>0</v>
      </c>
      <c r="KA123">
        <v>100</v>
      </c>
      <c r="KB123">
        <v>21.1905</v>
      </c>
      <c r="KC123">
        <v>279.331</v>
      </c>
      <c r="KD123">
        <v>32.1164</v>
      </c>
      <c r="KE123">
        <v>98.012</v>
      </c>
      <c r="KF123">
        <v>91.6313</v>
      </c>
    </row>
    <row r="124" spans="1:292">
      <c r="A124">
        <v>106</v>
      </c>
      <c r="B124">
        <v>1694362856</v>
      </c>
      <c r="C124">
        <v>4347</v>
      </c>
      <c r="D124" t="s">
        <v>647</v>
      </c>
      <c r="E124" t="s">
        <v>648</v>
      </c>
      <c r="F124">
        <v>5</v>
      </c>
      <c r="G124" t="s">
        <v>428</v>
      </c>
      <c r="H124">
        <v>1694362848.5</v>
      </c>
      <c r="I124">
        <f>(J124)/1000</f>
        <v>0</v>
      </c>
      <c r="J124">
        <f>IF(DO124, AM124, AG124)</f>
        <v>0</v>
      </c>
      <c r="K124">
        <f>IF(DO124, AH124, AF124)</f>
        <v>0</v>
      </c>
      <c r="L124">
        <f>DQ124 - IF(AT124&gt;1, K124*DK124*100.0/(AV124*EE124), 0)</f>
        <v>0</v>
      </c>
      <c r="M124">
        <f>((S124-I124/2)*L124-K124)/(S124+I124/2)</f>
        <v>0</v>
      </c>
      <c r="N124">
        <f>M124*(DX124+DY124)/1000.0</f>
        <v>0</v>
      </c>
      <c r="O124">
        <f>(DQ124 - IF(AT124&gt;1, K124*DK124*100.0/(AV124*EE124), 0))*(DX124+DY124)/1000.0</f>
        <v>0</v>
      </c>
      <c r="P124">
        <f>2.0/((1/R124-1/Q124)+SIGN(R124)*SQRT((1/R124-1/Q124)*(1/R124-1/Q124) + 4*DL124/((DL124+1)*(DL124+1))*(2*1/R124*1/Q124-1/Q124*1/Q124)))</f>
        <v>0</v>
      </c>
      <c r="Q124">
        <f>IF(LEFT(DM124,1)&lt;&gt;"0",IF(LEFT(DM124,1)="1",3.0,DN124),$D$5+$E$5*(EE124*DX124/($K$5*1000))+$F$5*(EE124*DX124/($K$5*1000))*MAX(MIN(DK124,$J$5),$I$5)*MAX(MIN(DK124,$J$5),$I$5)+$G$5*MAX(MIN(DK124,$J$5),$I$5)*(EE124*DX124/($K$5*1000))+$H$5*(EE124*DX124/($K$5*1000))*(EE124*DX124/($K$5*1000)))</f>
        <v>0</v>
      </c>
      <c r="R124">
        <f>I124*(1000-(1000*0.61365*exp(17.502*V124/(240.97+V124))/(DX124+DY124)+DS124)/2)/(1000*0.61365*exp(17.502*V124/(240.97+V124))/(DX124+DY124)-DS124)</f>
        <v>0</v>
      </c>
      <c r="S124">
        <f>1/((DL124+1)/(P124/1.6)+1/(Q124/1.37)) + DL124/((DL124+1)/(P124/1.6) + DL124/(Q124/1.37))</f>
        <v>0</v>
      </c>
      <c r="T124">
        <f>(DG124*DJ124)</f>
        <v>0</v>
      </c>
      <c r="U124">
        <f>(DZ124+(T124+2*0.95*5.67E-8*(((DZ124+$B$9)+273)^4-(DZ124+273)^4)-44100*I124)/(1.84*29.3*Q124+8*0.95*5.67E-8*(DZ124+273)^3))</f>
        <v>0</v>
      </c>
      <c r="V124">
        <f>($C$9*EA124+$D$9*EB124+$E$9*U124)</f>
        <v>0</v>
      </c>
      <c r="W124">
        <f>0.61365*exp(17.502*V124/(240.97+V124))</f>
        <v>0</v>
      </c>
      <c r="X124">
        <f>(Y124/Z124*100)</f>
        <v>0</v>
      </c>
      <c r="Y124">
        <f>DS124*(DX124+DY124)/1000</f>
        <v>0</v>
      </c>
      <c r="Z124">
        <f>0.61365*exp(17.502*DZ124/(240.97+DZ124))</f>
        <v>0</v>
      </c>
      <c r="AA124">
        <f>(W124-DS124*(DX124+DY124)/1000)</f>
        <v>0</v>
      </c>
      <c r="AB124">
        <f>(-I124*44100)</f>
        <v>0</v>
      </c>
      <c r="AC124">
        <f>2*29.3*Q124*0.92*(DZ124-V124)</f>
        <v>0</v>
      </c>
      <c r="AD124">
        <f>2*0.95*5.67E-8*(((DZ124+$B$9)+273)^4-(V124+273)^4)</f>
        <v>0</v>
      </c>
      <c r="AE124">
        <f>T124+AD124+AB124+AC124</f>
        <v>0</v>
      </c>
      <c r="AF124">
        <f>DW124*AT124*(DR124-DQ124*(1000-AT124*DT124)/(1000-AT124*DS124))/(100*DK124)</f>
        <v>0</v>
      </c>
      <c r="AG124">
        <f>1000*DW124*AT124*(DS124-DT124)/(100*DK124*(1000-AT124*DS124))</f>
        <v>0</v>
      </c>
      <c r="AH124">
        <f>(AI124 - AJ124 - DX124*1E3/(8.314*(DZ124+273.15)) * AL124/DW124 * AK124) * DW124/(100*DK124) * (1000 - DT124)/1000</f>
        <v>0</v>
      </c>
      <c r="AI124">
        <v>309.0411659311029</v>
      </c>
      <c r="AJ124">
        <v>322.104187878788</v>
      </c>
      <c r="AK124">
        <v>-3.358947390119019</v>
      </c>
      <c r="AL124">
        <v>66.24914726502084</v>
      </c>
      <c r="AM124">
        <f>(AO124 - AN124 + DX124*1E3/(8.314*(DZ124+273.15)) * AQ124/DW124 * AP124) * DW124/(100*DK124) * 1000/(1000 - AO124)</f>
        <v>0</v>
      </c>
      <c r="AN124">
        <v>28.41109515858445</v>
      </c>
      <c r="AO124">
        <v>28.94221515151514</v>
      </c>
      <c r="AP124">
        <v>-3.226920871232205E-06</v>
      </c>
      <c r="AQ124">
        <v>100.9419130604213</v>
      </c>
      <c r="AR124">
        <v>0</v>
      </c>
      <c r="AS124">
        <v>0</v>
      </c>
      <c r="AT124">
        <f>IF(AR124*$H$15&gt;=AV124,1.0,(AV124/(AV124-AR124*$H$15)))</f>
        <v>0</v>
      </c>
      <c r="AU124">
        <f>(AT124-1)*100</f>
        <v>0</v>
      </c>
      <c r="AV124">
        <f>MAX(0,($B$15+$C$15*EE124)/(1+$D$15*EE124)*DX124/(DZ124+273)*$E$15)</f>
        <v>0</v>
      </c>
      <c r="AW124" t="s">
        <v>429</v>
      </c>
      <c r="AX124" t="s">
        <v>429</v>
      </c>
      <c r="AY124">
        <v>0</v>
      </c>
      <c r="AZ124">
        <v>0</v>
      </c>
      <c r="BA124">
        <f>1-AY124/AZ124</f>
        <v>0</v>
      </c>
      <c r="BB124">
        <v>0</v>
      </c>
      <c r="BC124" t="s">
        <v>429</v>
      </c>
      <c r="BD124" t="s">
        <v>429</v>
      </c>
      <c r="BE124">
        <v>0</v>
      </c>
      <c r="BF124">
        <v>0</v>
      </c>
      <c r="BG124">
        <f>1-BE124/BF124</f>
        <v>0</v>
      </c>
      <c r="BH124">
        <v>0.5</v>
      </c>
      <c r="BI124">
        <f>DH124</f>
        <v>0</v>
      </c>
      <c r="BJ124">
        <f>K124</f>
        <v>0</v>
      </c>
      <c r="BK124">
        <f>BG124*BH124*BI124</f>
        <v>0</v>
      </c>
      <c r="BL124">
        <f>(BJ124-BB124)/BI124</f>
        <v>0</v>
      </c>
      <c r="BM124">
        <f>(AZ124-BF124)/BF124</f>
        <v>0</v>
      </c>
      <c r="BN124">
        <f>AY124/(BA124+AY124/BF124)</f>
        <v>0</v>
      </c>
      <c r="BO124" t="s">
        <v>429</v>
      </c>
      <c r="BP124">
        <v>0</v>
      </c>
      <c r="BQ124">
        <f>IF(BP124&lt;&gt;0, BP124, BN124)</f>
        <v>0</v>
      </c>
      <c r="BR124">
        <f>1-BQ124/BF124</f>
        <v>0</v>
      </c>
      <c r="BS124">
        <f>(BF124-BE124)/(BF124-BQ124)</f>
        <v>0</v>
      </c>
      <c r="BT124">
        <f>(AZ124-BF124)/(AZ124-BQ124)</f>
        <v>0</v>
      </c>
      <c r="BU124">
        <f>(BF124-BE124)/(BF124-AY124)</f>
        <v>0</v>
      </c>
      <c r="BV124">
        <f>(AZ124-BF124)/(AZ124-AY124)</f>
        <v>0</v>
      </c>
      <c r="BW124">
        <f>(BS124*BQ124/BE124)</f>
        <v>0</v>
      </c>
      <c r="BX124">
        <f>(1-BW124)</f>
        <v>0</v>
      </c>
      <c r="DG124">
        <f>$B$13*EF124+$C$13*EG124+$F$13*ER124*(1-EU124)</f>
        <v>0</v>
      </c>
      <c r="DH124">
        <f>DG124*DI124</f>
        <v>0</v>
      </c>
      <c r="DI124">
        <f>($B$13*$D$11+$C$13*$D$11+$F$13*((FE124+EW124)/MAX(FE124+EW124+FF124, 0.1)*$I$11+FF124/MAX(FE124+EW124+FF124, 0.1)*$J$11))/($B$13+$C$13+$F$13)</f>
        <v>0</v>
      </c>
      <c r="DJ124">
        <f>($B$13*$K$11+$C$13*$K$11+$F$13*((FE124+EW124)/MAX(FE124+EW124+FF124, 0.1)*$P$11+FF124/MAX(FE124+EW124+FF124, 0.1)*$Q$11))/($B$13+$C$13+$F$13)</f>
        <v>0</v>
      </c>
      <c r="DK124">
        <v>0.28</v>
      </c>
      <c r="DL124">
        <v>0.5</v>
      </c>
      <c r="DM124" t="s">
        <v>430</v>
      </c>
      <c r="DN124">
        <v>2</v>
      </c>
      <c r="DO124" t="b">
        <v>1</v>
      </c>
      <c r="DP124">
        <v>1694362848.5</v>
      </c>
      <c r="DQ124">
        <v>335.5967777777777</v>
      </c>
      <c r="DR124">
        <v>316.2364444444444</v>
      </c>
      <c r="DS124">
        <v>28.95504074074074</v>
      </c>
      <c r="DT124">
        <v>28.42222222222222</v>
      </c>
      <c r="DU124">
        <v>359.8318518518518</v>
      </c>
      <c r="DV124">
        <v>33.06335185185185</v>
      </c>
      <c r="DW124">
        <v>499.9805185185186</v>
      </c>
      <c r="DX124">
        <v>84.50595555555556</v>
      </c>
      <c r="DY124">
        <v>0.100006437037037</v>
      </c>
      <c r="DZ124">
        <v>34.80773703703704</v>
      </c>
      <c r="EA124">
        <v>36.16228148148148</v>
      </c>
      <c r="EB124">
        <v>999.9000000000001</v>
      </c>
      <c r="EC124">
        <v>0</v>
      </c>
      <c r="ED124">
        <v>0</v>
      </c>
      <c r="EE124">
        <v>9991.912962962964</v>
      </c>
      <c r="EF124">
        <v>0</v>
      </c>
      <c r="EG124">
        <v>1349.666666666667</v>
      </c>
      <c r="EH124">
        <v>19.36028888888888</v>
      </c>
      <c r="EI124">
        <v>345.6038518518519</v>
      </c>
      <c r="EJ124">
        <v>325.4878148148148</v>
      </c>
      <c r="EK124">
        <v>0.5328145925925926</v>
      </c>
      <c r="EL124">
        <v>316.2364444444444</v>
      </c>
      <c r="EM124">
        <v>28.42222222222222</v>
      </c>
      <c r="EN124">
        <v>2.446873333333333</v>
      </c>
      <c r="EO124">
        <v>2.401847037037037</v>
      </c>
      <c r="EP124">
        <v>20.67737407407407</v>
      </c>
      <c r="EQ124">
        <v>20.37622962962963</v>
      </c>
      <c r="ER124">
        <v>1999.981111111111</v>
      </c>
      <c r="ES124">
        <v>0.9799924444444443</v>
      </c>
      <c r="ET124">
        <v>0.02000775185185186</v>
      </c>
      <c r="EU124">
        <v>0</v>
      </c>
      <c r="EV124">
        <v>51.84492592592592</v>
      </c>
      <c r="EW124">
        <v>5.00078</v>
      </c>
      <c r="EX124">
        <v>2837.410370370371</v>
      </c>
      <c r="EY124">
        <v>16379.42222222222</v>
      </c>
      <c r="EZ124">
        <v>54.15014814814814</v>
      </c>
      <c r="FA124">
        <v>55.39107407407408</v>
      </c>
      <c r="FB124">
        <v>54.75196296296296</v>
      </c>
      <c r="FC124">
        <v>54.58081481481481</v>
      </c>
      <c r="FD124">
        <v>54.44414814814814</v>
      </c>
      <c r="FE124">
        <v>1955.061851851852</v>
      </c>
      <c r="FF124">
        <v>39.91518518518519</v>
      </c>
      <c r="FG124">
        <v>0</v>
      </c>
      <c r="FH124">
        <v>1694362856</v>
      </c>
      <c r="FI124">
        <v>0</v>
      </c>
      <c r="FJ124">
        <v>51.87624615384615</v>
      </c>
      <c r="FK124">
        <v>1.024328206643067</v>
      </c>
      <c r="FL124">
        <v>-152.9483757438844</v>
      </c>
      <c r="FM124">
        <v>2838.636923076923</v>
      </c>
      <c r="FN124">
        <v>15</v>
      </c>
      <c r="FO124">
        <v>1694359657.1</v>
      </c>
      <c r="FP124" t="s">
        <v>630</v>
      </c>
      <c r="FQ124">
        <v>1694359653.1</v>
      </c>
      <c r="FR124">
        <v>1694359657.1</v>
      </c>
      <c r="FS124">
        <v>2</v>
      </c>
      <c r="FT124">
        <v>0.004</v>
      </c>
      <c r="FU124">
        <v>-0.08500000000000001</v>
      </c>
      <c r="FV124">
        <v>-25.919</v>
      </c>
      <c r="FW124">
        <v>-3.999</v>
      </c>
      <c r="FX124">
        <v>420</v>
      </c>
      <c r="FY124">
        <v>26</v>
      </c>
      <c r="FZ124">
        <v>0.38</v>
      </c>
      <c r="GA124">
        <v>0.08</v>
      </c>
      <c r="GB124">
        <v>18.93273658536586</v>
      </c>
      <c r="GC124">
        <v>6.246255052264815</v>
      </c>
      <c r="GD124">
        <v>0.6459794328660169</v>
      </c>
      <c r="GE124">
        <v>0</v>
      </c>
      <c r="GF124">
        <v>0.5309309999999999</v>
      </c>
      <c r="GG124">
        <v>0.03096691986062802</v>
      </c>
      <c r="GH124">
        <v>0.003251198195637582</v>
      </c>
      <c r="GI124">
        <v>1</v>
      </c>
      <c r="GJ124">
        <v>1</v>
      </c>
      <c r="GK124">
        <v>2</v>
      </c>
      <c r="GL124" t="s">
        <v>432</v>
      </c>
      <c r="GM124">
        <v>3.10681</v>
      </c>
      <c r="GN124">
        <v>2.75825</v>
      </c>
      <c r="GO124">
        <v>0.06619609999999999</v>
      </c>
      <c r="GP124">
        <v>0.0591691</v>
      </c>
      <c r="GQ124">
        <v>0.122419</v>
      </c>
      <c r="GR124">
        <v>0.110726</v>
      </c>
      <c r="GS124">
        <v>23383.6</v>
      </c>
      <c r="GT124">
        <v>22201.8</v>
      </c>
      <c r="GU124">
        <v>25633.2</v>
      </c>
      <c r="GV124">
        <v>23983</v>
      </c>
      <c r="GW124">
        <v>36189.4</v>
      </c>
      <c r="GX124">
        <v>31273.6</v>
      </c>
      <c r="GY124">
        <v>44865.9</v>
      </c>
      <c r="GZ124">
        <v>38029.4</v>
      </c>
      <c r="HA124">
        <v>1.72515</v>
      </c>
      <c r="HB124">
        <v>1.55065</v>
      </c>
      <c r="HC124">
        <v>-0.0997633</v>
      </c>
      <c r="HD124">
        <v>0</v>
      </c>
      <c r="HE124">
        <v>37.7504</v>
      </c>
      <c r="HF124">
        <v>999.9</v>
      </c>
      <c r="HG124">
        <v>45.6</v>
      </c>
      <c r="HH124">
        <v>37.3</v>
      </c>
      <c r="HI124">
        <v>34.5863</v>
      </c>
      <c r="HJ124">
        <v>61.0935</v>
      </c>
      <c r="HK124">
        <v>23.4415</v>
      </c>
      <c r="HL124">
        <v>1</v>
      </c>
      <c r="HM124">
        <v>1.74324</v>
      </c>
      <c r="HN124">
        <v>9.28105</v>
      </c>
      <c r="HO124">
        <v>20.057</v>
      </c>
      <c r="HP124">
        <v>5.20561</v>
      </c>
      <c r="HQ124">
        <v>11.9938</v>
      </c>
      <c r="HR124">
        <v>4.9594</v>
      </c>
      <c r="HS124">
        <v>3.2743</v>
      </c>
      <c r="HT124">
        <v>9999</v>
      </c>
      <c r="HU124">
        <v>9999</v>
      </c>
      <c r="HV124">
        <v>9999</v>
      </c>
      <c r="HW124">
        <v>155.9</v>
      </c>
      <c r="HX124">
        <v>1.86386</v>
      </c>
      <c r="HY124">
        <v>1.86005</v>
      </c>
      <c r="HZ124">
        <v>1.85837</v>
      </c>
      <c r="IA124">
        <v>1.85974</v>
      </c>
      <c r="IB124">
        <v>1.85974</v>
      </c>
      <c r="IC124">
        <v>1.85834</v>
      </c>
      <c r="ID124">
        <v>1.85744</v>
      </c>
      <c r="IE124">
        <v>1.85227</v>
      </c>
      <c r="IF124">
        <v>0</v>
      </c>
      <c r="IG124">
        <v>0</v>
      </c>
      <c r="IH124">
        <v>0</v>
      </c>
      <c r="II124">
        <v>0</v>
      </c>
      <c r="IJ124" t="s">
        <v>433</v>
      </c>
      <c r="IK124" t="s">
        <v>434</v>
      </c>
      <c r="IL124" t="s">
        <v>435</v>
      </c>
      <c r="IM124" t="s">
        <v>435</v>
      </c>
      <c r="IN124" t="s">
        <v>435</v>
      </c>
      <c r="IO124" t="s">
        <v>435</v>
      </c>
      <c r="IP124">
        <v>0</v>
      </c>
      <c r="IQ124">
        <v>100</v>
      </c>
      <c r="IR124">
        <v>100</v>
      </c>
      <c r="IS124">
        <v>-23.732</v>
      </c>
      <c r="IT124">
        <v>-4.1079</v>
      </c>
      <c r="IU124">
        <v>-16.20101556140452</v>
      </c>
      <c r="IV124">
        <v>-0.02477319321892663</v>
      </c>
      <c r="IW124">
        <v>7.220195862635366E-06</v>
      </c>
      <c r="IX124">
        <v>-1.200035831751892E-09</v>
      </c>
      <c r="IY124">
        <v>-1.772700294398243</v>
      </c>
      <c r="IZ124">
        <v>-0.1467083373758089</v>
      </c>
      <c r="JA124">
        <v>0.003522864546959643</v>
      </c>
      <c r="JB124">
        <v>-3.696506598922489E-05</v>
      </c>
      <c r="JC124">
        <v>4</v>
      </c>
      <c r="JD124">
        <v>1987</v>
      </c>
      <c r="JE124">
        <v>1</v>
      </c>
      <c r="JF124">
        <v>38</v>
      </c>
      <c r="JG124">
        <v>53.4</v>
      </c>
      <c r="JH124">
        <v>53.3</v>
      </c>
      <c r="JI124">
        <v>0.888672</v>
      </c>
      <c r="JJ124">
        <v>2.67456</v>
      </c>
      <c r="JK124">
        <v>1.49658</v>
      </c>
      <c r="JL124">
        <v>2.39136</v>
      </c>
      <c r="JM124">
        <v>1.54785</v>
      </c>
      <c r="JN124">
        <v>2.48169</v>
      </c>
      <c r="JO124">
        <v>41.7699</v>
      </c>
      <c r="JP124">
        <v>14.2634</v>
      </c>
      <c r="JQ124">
        <v>18</v>
      </c>
      <c r="JR124">
        <v>507.129</v>
      </c>
      <c r="JS124">
        <v>401.865</v>
      </c>
      <c r="JT124">
        <v>28.3526</v>
      </c>
      <c r="JU124">
        <v>46.5886</v>
      </c>
      <c r="JV124">
        <v>29.9999</v>
      </c>
      <c r="JW124">
        <v>46.1673</v>
      </c>
      <c r="JX124">
        <v>45.9615</v>
      </c>
      <c r="JY124">
        <v>17.8756</v>
      </c>
      <c r="JZ124">
        <v>0</v>
      </c>
      <c r="KA124">
        <v>100</v>
      </c>
      <c r="KB124">
        <v>21.1864</v>
      </c>
      <c r="KC124">
        <v>265.96</v>
      </c>
      <c r="KD124">
        <v>32.1164</v>
      </c>
      <c r="KE124">
        <v>98.0123</v>
      </c>
      <c r="KF124">
        <v>91.6326</v>
      </c>
    </row>
    <row r="125" spans="1:292">
      <c r="A125">
        <v>107</v>
      </c>
      <c r="B125">
        <v>1694362861</v>
      </c>
      <c r="C125">
        <v>4352</v>
      </c>
      <c r="D125" t="s">
        <v>649</v>
      </c>
      <c r="E125" t="s">
        <v>650</v>
      </c>
      <c r="F125">
        <v>5</v>
      </c>
      <c r="G125" t="s">
        <v>428</v>
      </c>
      <c r="H125">
        <v>1694362853.214286</v>
      </c>
      <c r="I125">
        <f>(J125)/1000</f>
        <v>0</v>
      </c>
      <c r="J125">
        <f>IF(DO125, AM125, AG125)</f>
        <v>0</v>
      </c>
      <c r="K125">
        <f>IF(DO125, AH125, AF125)</f>
        <v>0</v>
      </c>
      <c r="L125">
        <f>DQ125 - IF(AT125&gt;1, K125*DK125*100.0/(AV125*EE125), 0)</f>
        <v>0</v>
      </c>
      <c r="M125">
        <f>((S125-I125/2)*L125-K125)/(S125+I125/2)</f>
        <v>0</v>
      </c>
      <c r="N125">
        <f>M125*(DX125+DY125)/1000.0</f>
        <v>0</v>
      </c>
      <c r="O125">
        <f>(DQ125 - IF(AT125&gt;1, K125*DK125*100.0/(AV125*EE125), 0))*(DX125+DY125)/1000.0</f>
        <v>0</v>
      </c>
      <c r="P125">
        <f>2.0/((1/R125-1/Q125)+SIGN(R125)*SQRT((1/R125-1/Q125)*(1/R125-1/Q125) + 4*DL125/((DL125+1)*(DL125+1))*(2*1/R125*1/Q125-1/Q125*1/Q125)))</f>
        <v>0</v>
      </c>
      <c r="Q125">
        <f>IF(LEFT(DM125,1)&lt;&gt;"0",IF(LEFT(DM125,1)="1",3.0,DN125),$D$5+$E$5*(EE125*DX125/($K$5*1000))+$F$5*(EE125*DX125/($K$5*1000))*MAX(MIN(DK125,$J$5),$I$5)*MAX(MIN(DK125,$J$5),$I$5)+$G$5*MAX(MIN(DK125,$J$5),$I$5)*(EE125*DX125/($K$5*1000))+$H$5*(EE125*DX125/($K$5*1000))*(EE125*DX125/($K$5*1000)))</f>
        <v>0</v>
      </c>
      <c r="R125">
        <f>I125*(1000-(1000*0.61365*exp(17.502*V125/(240.97+V125))/(DX125+DY125)+DS125)/2)/(1000*0.61365*exp(17.502*V125/(240.97+V125))/(DX125+DY125)-DS125)</f>
        <v>0</v>
      </c>
      <c r="S125">
        <f>1/((DL125+1)/(P125/1.6)+1/(Q125/1.37)) + DL125/((DL125+1)/(P125/1.6) + DL125/(Q125/1.37))</f>
        <v>0</v>
      </c>
      <c r="T125">
        <f>(DG125*DJ125)</f>
        <v>0</v>
      </c>
      <c r="U125">
        <f>(DZ125+(T125+2*0.95*5.67E-8*(((DZ125+$B$9)+273)^4-(DZ125+273)^4)-44100*I125)/(1.84*29.3*Q125+8*0.95*5.67E-8*(DZ125+273)^3))</f>
        <v>0</v>
      </c>
      <c r="V125">
        <f>($C$9*EA125+$D$9*EB125+$E$9*U125)</f>
        <v>0</v>
      </c>
      <c r="W125">
        <f>0.61365*exp(17.502*V125/(240.97+V125))</f>
        <v>0</v>
      </c>
      <c r="X125">
        <f>(Y125/Z125*100)</f>
        <v>0</v>
      </c>
      <c r="Y125">
        <f>DS125*(DX125+DY125)/1000</f>
        <v>0</v>
      </c>
      <c r="Z125">
        <f>0.61365*exp(17.502*DZ125/(240.97+DZ125))</f>
        <v>0</v>
      </c>
      <c r="AA125">
        <f>(W125-DS125*(DX125+DY125)/1000)</f>
        <v>0</v>
      </c>
      <c r="AB125">
        <f>(-I125*44100)</f>
        <v>0</v>
      </c>
      <c r="AC125">
        <f>2*29.3*Q125*0.92*(DZ125-V125)</f>
        <v>0</v>
      </c>
      <c r="AD125">
        <f>2*0.95*5.67E-8*(((DZ125+$B$9)+273)^4-(V125+273)^4)</f>
        <v>0</v>
      </c>
      <c r="AE125">
        <f>T125+AD125+AB125+AC125</f>
        <v>0</v>
      </c>
      <c r="AF125">
        <f>DW125*AT125*(DR125-DQ125*(1000-AT125*DT125)/(1000-AT125*DS125))/(100*DK125)</f>
        <v>0</v>
      </c>
      <c r="AG125">
        <f>1000*DW125*AT125*(DS125-DT125)/(100*DK125*(1000-AT125*DS125))</f>
        <v>0</v>
      </c>
      <c r="AH125">
        <f>(AI125 - AJ125 - DX125*1E3/(8.314*(DZ125+273.15)) * AL125/DW125 * AK125) * DW125/(100*DK125) * (1000 - DT125)/1000</f>
        <v>0</v>
      </c>
      <c r="AI125">
        <v>292.1132666123039</v>
      </c>
      <c r="AJ125">
        <v>305.1445999999998</v>
      </c>
      <c r="AK125">
        <v>-3.394204493355162</v>
      </c>
      <c r="AL125">
        <v>66.24914726502084</v>
      </c>
      <c r="AM125">
        <f>(AO125 - AN125 + DX125*1E3/(8.314*(DZ125+273.15)) * AQ125/DW125 * AP125) * DW125/(100*DK125) * 1000/(1000 - AO125)</f>
        <v>0</v>
      </c>
      <c r="AN125">
        <v>28.3991106973432</v>
      </c>
      <c r="AO125">
        <v>28.93686606060606</v>
      </c>
      <c r="AP125">
        <v>-3.75070844733326E-06</v>
      </c>
      <c r="AQ125">
        <v>100.9419130604213</v>
      </c>
      <c r="AR125">
        <v>0</v>
      </c>
      <c r="AS125">
        <v>0</v>
      </c>
      <c r="AT125">
        <f>IF(AR125*$H$15&gt;=AV125,1.0,(AV125/(AV125-AR125*$H$15)))</f>
        <v>0</v>
      </c>
      <c r="AU125">
        <f>(AT125-1)*100</f>
        <v>0</v>
      </c>
      <c r="AV125">
        <f>MAX(0,($B$15+$C$15*EE125)/(1+$D$15*EE125)*DX125/(DZ125+273)*$E$15)</f>
        <v>0</v>
      </c>
      <c r="AW125" t="s">
        <v>429</v>
      </c>
      <c r="AX125" t="s">
        <v>429</v>
      </c>
      <c r="AY125">
        <v>0</v>
      </c>
      <c r="AZ125">
        <v>0</v>
      </c>
      <c r="BA125">
        <f>1-AY125/AZ125</f>
        <v>0</v>
      </c>
      <c r="BB125">
        <v>0</v>
      </c>
      <c r="BC125" t="s">
        <v>429</v>
      </c>
      <c r="BD125" t="s">
        <v>429</v>
      </c>
      <c r="BE125">
        <v>0</v>
      </c>
      <c r="BF125">
        <v>0</v>
      </c>
      <c r="BG125">
        <f>1-BE125/BF125</f>
        <v>0</v>
      </c>
      <c r="BH125">
        <v>0.5</v>
      </c>
      <c r="BI125">
        <f>DH125</f>
        <v>0</v>
      </c>
      <c r="BJ125">
        <f>K125</f>
        <v>0</v>
      </c>
      <c r="BK125">
        <f>BG125*BH125*BI125</f>
        <v>0</v>
      </c>
      <c r="BL125">
        <f>(BJ125-BB125)/BI125</f>
        <v>0</v>
      </c>
      <c r="BM125">
        <f>(AZ125-BF125)/BF125</f>
        <v>0</v>
      </c>
      <c r="BN125">
        <f>AY125/(BA125+AY125/BF125)</f>
        <v>0</v>
      </c>
      <c r="BO125" t="s">
        <v>429</v>
      </c>
      <c r="BP125">
        <v>0</v>
      </c>
      <c r="BQ125">
        <f>IF(BP125&lt;&gt;0, BP125, BN125)</f>
        <v>0</v>
      </c>
      <c r="BR125">
        <f>1-BQ125/BF125</f>
        <v>0</v>
      </c>
      <c r="BS125">
        <f>(BF125-BE125)/(BF125-BQ125)</f>
        <v>0</v>
      </c>
      <c r="BT125">
        <f>(AZ125-BF125)/(AZ125-BQ125)</f>
        <v>0</v>
      </c>
      <c r="BU125">
        <f>(BF125-BE125)/(BF125-AY125)</f>
        <v>0</v>
      </c>
      <c r="BV125">
        <f>(AZ125-BF125)/(AZ125-AY125)</f>
        <v>0</v>
      </c>
      <c r="BW125">
        <f>(BS125*BQ125/BE125)</f>
        <v>0</v>
      </c>
      <c r="BX125">
        <f>(1-BW125)</f>
        <v>0</v>
      </c>
      <c r="DG125">
        <f>$B$13*EF125+$C$13*EG125+$F$13*ER125*(1-EU125)</f>
        <v>0</v>
      </c>
      <c r="DH125">
        <f>DG125*DI125</f>
        <v>0</v>
      </c>
      <c r="DI125">
        <f>($B$13*$D$11+$C$13*$D$11+$F$13*((FE125+EW125)/MAX(FE125+EW125+FF125, 0.1)*$I$11+FF125/MAX(FE125+EW125+FF125, 0.1)*$J$11))/($B$13+$C$13+$F$13)</f>
        <v>0</v>
      </c>
      <c r="DJ125">
        <f>($B$13*$K$11+$C$13*$K$11+$F$13*((FE125+EW125)/MAX(FE125+EW125+FF125, 0.1)*$P$11+FF125/MAX(FE125+EW125+FF125, 0.1)*$Q$11))/($B$13+$C$13+$F$13)</f>
        <v>0</v>
      </c>
      <c r="DK125">
        <v>0.28</v>
      </c>
      <c r="DL125">
        <v>0.5</v>
      </c>
      <c r="DM125" t="s">
        <v>430</v>
      </c>
      <c r="DN125">
        <v>2</v>
      </c>
      <c r="DO125" t="b">
        <v>1</v>
      </c>
      <c r="DP125">
        <v>1694362853.214286</v>
      </c>
      <c r="DQ125">
        <v>320.2278214285715</v>
      </c>
      <c r="DR125">
        <v>300.6654642857143</v>
      </c>
      <c r="DS125">
        <v>28.94680714285715</v>
      </c>
      <c r="DT125">
        <v>28.41063571428571</v>
      </c>
      <c r="DU125">
        <v>344.1469642857143</v>
      </c>
      <c r="DV125">
        <v>33.054825</v>
      </c>
      <c r="DW125">
        <v>499.9976428571428</v>
      </c>
      <c r="DX125">
        <v>84.50643571428573</v>
      </c>
      <c r="DY125">
        <v>0.1000160785714286</v>
      </c>
      <c r="DZ125">
        <v>34.79232857142857</v>
      </c>
      <c r="EA125">
        <v>36.14528571428571</v>
      </c>
      <c r="EB125">
        <v>999.9000000000002</v>
      </c>
      <c r="EC125">
        <v>0</v>
      </c>
      <c r="ED125">
        <v>0</v>
      </c>
      <c r="EE125">
        <v>9998.835714285713</v>
      </c>
      <c r="EF125">
        <v>0</v>
      </c>
      <c r="EG125">
        <v>1343.519642857143</v>
      </c>
      <c r="EH125">
        <v>19.56236785714286</v>
      </c>
      <c r="EI125">
        <v>329.7738214285715</v>
      </c>
      <c r="EJ125">
        <v>309.4576071428571</v>
      </c>
      <c r="EK125">
        <v>0.5361733571428571</v>
      </c>
      <c r="EL125">
        <v>300.6654642857143</v>
      </c>
      <c r="EM125">
        <v>28.41063571428571</v>
      </c>
      <c r="EN125">
        <v>2.446191428571428</v>
      </c>
      <c r="EO125">
        <v>2.400881428571429</v>
      </c>
      <c r="EP125">
        <v>20.67284642857143</v>
      </c>
      <c r="EQ125">
        <v>20.36972142857143</v>
      </c>
      <c r="ER125">
        <v>2000.0075</v>
      </c>
      <c r="ES125">
        <v>0.9799927499999999</v>
      </c>
      <c r="ET125">
        <v>0.02000744642857142</v>
      </c>
      <c r="EU125">
        <v>0</v>
      </c>
      <c r="EV125">
        <v>51.93669999999999</v>
      </c>
      <c r="EW125">
        <v>5.00078</v>
      </c>
      <c r="EX125">
        <v>2848.641071428572</v>
      </c>
      <c r="EY125">
        <v>16379.64285714286</v>
      </c>
      <c r="EZ125">
        <v>54.16039285714284</v>
      </c>
      <c r="FA125">
        <v>55.37721428571428</v>
      </c>
      <c r="FB125">
        <v>54.73410714285713</v>
      </c>
      <c r="FC125">
        <v>54.57339285714285</v>
      </c>
      <c r="FD125">
        <v>54.43274999999999</v>
      </c>
      <c r="FE125">
        <v>1955.088214285714</v>
      </c>
      <c r="FF125">
        <v>39.91392857142858</v>
      </c>
      <c r="FG125">
        <v>0</v>
      </c>
      <c r="FH125">
        <v>1694362860.8</v>
      </c>
      <c r="FI125">
        <v>0</v>
      </c>
      <c r="FJ125">
        <v>51.97261538461539</v>
      </c>
      <c r="FK125">
        <v>0.9380239263413757</v>
      </c>
      <c r="FL125">
        <v>350.3528206666001</v>
      </c>
      <c r="FM125">
        <v>2849.200769230769</v>
      </c>
      <c r="FN125">
        <v>15</v>
      </c>
      <c r="FO125">
        <v>1694359657.1</v>
      </c>
      <c r="FP125" t="s">
        <v>630</v>
      </c>
      <c r="FQ125">
        <v>1694359653.1</v>
      </c>
      <c r="FR125">
        <v>1694359657.1</v>
      </c>
      <c r="FS125">
        <v>2</v>
      </c>
      <c r="FT125">
        <v>0.004</v>
      </c>
      <c r="FU125">
        <v>-0.08500000000000001</v>
      </c>
      <c r="FV125">
        <v>-25.919</v>
      </c>
      <c r="FW125">
        <v>-3.999</v>
      </c>
      <c r="FX125">
        <v>420</v>
      </c>
      <c r="FY125">
        <v>26</v>
      </c>
      <c r="FZ125">
        <v>0.38</v>
      </c>
      <c r="GA125">
        <v>0.08</v>
      </c>
      <c r="GB125">
        <v>19.41048048780488</v>
      </c>
      <c r="GC125">
        <v>2.838321951219521</v>
      </c>
      <c r="GD125">
        <v>0.2994649115970198</v>
      </c>
      <c r="GE125">
        <v>0</v>
      </c>
      <c r="GF125">
        <v>0.5343800975609757</v>
      </c>
      <c r="GG125">
        <v>0.04323577003484234</v>
      </c>
      <c r="GH125">
        <v>0.004391249562731446</v>
      </c>
      <c r="GI125">
        <v>1</v>
      </c>
      <c r="GJ125">
        <v>1</v>
      </c>
      <c r="GK125">
        <v>2</v>
      </c>
      <c r="GL125" t="s">
        <v>432</v>
      </c>
      <c r="GM125">
        <v>3.10693</v>
      </c>
      <c r="GN125">
        <v>2.7582</v>
      </c>
      <c r="GO125">
        <v>0.0635082</v>
      </c>
      <c r="GP125">
        <v>0.0563819</v>
      </c>
      <c r="GQ125">
        <v>0.122405</v>
      </c>
      <c r="GR125">
        <v>0.110695</v>
      </c>
      <c r="GS125">
        <v>23450.9</v>
      </c>
      <c r="GT125">
        <v>22267.6</v>
      </c>
      <c r="GU125">
        <v>25633.3</v>
      </c>
      <c r="GV125">
        <v>23983.3</v>
      </c>
      <c r="GW125">
        <v>36190.1</v>
      </c>
      <c r="GX125">
        <v>31274.8</v>
      </c>
      <c r="GY125">
        <v>44866.4</v>
      </c>
      <c r="GZ125">
        <v>38029.9</v>
      </c>
      <c r="HA125">
        <v>1.72528</v>
      </c>
      <c r="HB125">
        <v>1.55055</v>
      </c>
      <c r="HC125">
        <v>-0.100516</v>
      </c>
      <c r="HD125">
        <v>0</v>
      </c>
      <c r="HE125">
        <v>37.7343</v>
      </c>
      <c r="HF125">
        <v>999.9</v>
      </c>
      <c r="HG125">
        <v>45.6</v>
      </c>
      <c r="HH125">
        <v>37.3</v>
      </c>
      <c r="HI125">
        <v>34.5812</v>
      </c>
      <c r="HJ125">
        <v>60.9835</v>
      </c>
      <c r="HK125">
        <v>23.2131</v>
      </c>
      <c r="HL125">
        <v>1</v>
      </c>
      <c r="HM125">
        <v>1.74268</v>
      </c>
      <c r="HN125">
        <v>9.28105</v>
      </c>
      <c r="HO125">
        <v>20.057</v>
      </c>
      <c r="HP125">
        <v>5.20531</v>
      </c>
      <c r="HQ125">
        <v>11.9935</v>
      </c>
      <c r="HR125">
        <v>4.95945</v>
      </c>
      <c r="HS125">
        <v>3.27423</v>
      </c>
      <c r="HT125">
        <v>9999</v>
      </c>
      <c r="HU125">
        <v>9999</v>
      </c>
      <c r="HV125">
        <v>9999</v>
      </c>
      <c r="HW125">
        <v>155.9</v>
      </c>
      <c r="HX125">
        <v>1.86386</v>
      </c>
      <c r="HY125">
        <v>1.86005</v>
      </c>
      <c r="HZ125">
        <v>1.85837</v>
      </c>
      <c r="IA125">
        <v>1.85974</v>
      </c>
      <c r="IB125">
        <v>1.85974</v>
      </c>
      <c r="IC125">
        <v>1.85835</v>
      </c>
      <c r="ID125">
        <v>1.85742</v>
      </c>
      <c r="IE125">
        <v>1.85226</v>
      </c>
      <c r="IF125">
        <v>0</v>
      </c>
      <c r="IG125">
        <v>0</v>
      </c>
      <c r="IH125">
        <v>0</v>
      </c>
      <c r="II125">
        <v>0</v>
      </c>
      <c r="IJ125" t="s">
        <v>433</v>
      </c>
      <c r="IK125" t="s">
        <v>434</v>
      </c>
      <c r="IL125" t="s">
        <v>435</v>
      </c>
      <c r="IM125" t="s">
        <v>435</v>
      </c>
      <c r="IN125" t="s">
        <v>435</v>
      </c>
      <c r="IO125" t="s">
        <v>435</v>
      </c>
      <c r="IP125">
        <v>0</v>
      </c>
      <c r="IQ125">
        <v>100</v>
      </c>
      <c r="IR125">
        <v>100</v>
      </c>
      <c r="IS125">
        <v>-23.389</v>
      </c>
      <c r="IT125">
        <v>-4.1076</v>
      </c>
      <c r="IU125">
        <v>-16.20101556140452</v>
      </c>
      <c r="IV125">
        <v>-0.02477319321892663</v>
      </c>
      <c r="IW125">
        <v>7.220195862635366E-06</v>
      </c>
      <c r="IX125">
        <v>-1.200035831751892E-09</v>
      </c>
      <c r="IY125">
        <v>-1.772700294398243</v>
      </c>
      <c r="IZ125">
        <v>-0.1467083373758089</v>
      </c>
      <c r="JA125">
        <v>0.003522864546959643</v>
      </c>
      <c r="JB125">
        <v>-3.696506598922489E-05</v>
      </c>
      <c r="JC125">
        <v>4</v>
      </c>
      <c r="JD125">
        <v>1987</v>
      </c>
      <c r="JE125">
        <v>1</v>
      </c>
      <c r="JF125">
        <v>38</v>
      </c>
      <c r="JG125">
        <v>53.5</v>
      </c>
      <c r="JH125">
        <v>53.4</v>
      </c>
      <c r="JI125">
        <v>0.85083</v>
      </c>
      <c r="JJ125">
        <v>2.68677</v>
      </c>
      <c r="JK125">
        <v>1.49658</v>
      </c>
      <c r="JL125">
        <v>2.39136</v>
      </c>
      <c r="JM125">
        <v>1.54785</v>
      </c>
      <c r="JN125">
        <v>2.39136</v>
      </c>
      <c r="JO125">
        <v>41.7699</v>
      </c>
      <c r="JP125">
        <v>14.2546</v>
      </c>
      <c r="JQ125">
        <v>18</v>
      </c>
      <c r="JR125">
        <v>507.213</v>
      </c>
      <c r="JS125">
        <v>401.803</v>
      </c>
      <c r="JT125">
        <v>28.3403</v>
      </c>
      <c r="JU125">
        <v>46.5854</v>
      </c>
      <c r="JV125">
        <v>29.9999</v>
      </c>
      <c r="JW125">
        <v>46.1673</v>
      </c>
      <c r="JX125">
        <v>45.9615</v>
      </c>
      <c r="JY125">
        <v>17.112</v>
      </c>
      <c r="JZ125">
        <v>0</v>
      </c>
      <c r="KA125">
        <v>100</v>
      </c>
      <c r="KB125">
        <v>21.1834</v>
      </c>
      <c r="KC125">
        <v>245.923</v>
      </c>
      <c r="KD125">
        <v>32.1164</v>
      </c>
      <c r="KE125">
        <v>98.0132</v>
      </c>
      <c r="KF125">
        <v>91.63379999999999</v>
      </c>
    </row>
    <row r="126" spans="1:292">
      <c r="A126">
        <v>108</v>
      </c>
      <c r="B126">
        <v>1694362866</v>
      </c>
      <c r="C126">
        <v>4357</v>
      </c>
      <c r="D126" t="s">
        <v>651</v>
      </c>
      <c r="E126" t="s">
        <v>652</v>
      </c>
      <c r="F126">
        <v>5</v>
      </c>
      <c r="G126" t="s">
        <v>428</v>
      </c>
      <c r="H126">
        <v>1694362858.5</v>
      </c>
      <c r="I126">
        <f>(J126)/1000</f>
        <v>0</v>
      </c>
      <c r="J126">
        <f>IF(DO126, AM126, AG126)</f>
        <v>0</v>
      </c>
      <c r="K126">
        <f>IF(DO126, AH126, AF126)</f>
        <v>0</v>
      </c>
      <c r="L126">
        <f>DQ126 - IF(AT126&gt;1, K126*DK126*100.0/(AV126*EE126), 0)</f>
        <v>0</v>
      </c>
      <c r="M126">
        <f>((S126-I126/2)*L126-K126)/(S126+I126/2)</f>
        <v>0</v>
      </c>
      <c r="N126">
        <f>M126*(DX126+DY126)/1000.0</f>
        <v>0</v>
      </c>
      <c r="O126">
        <f>(DQ126 - IF(AT126&gt;1, K126*DK126*100.0/(AV126*EE126), 0))*(DX126+DY126)/1000.0</f>
        <v>0</v>
      </c>
      <c r="P126">
        <f>2.0/((1/R126-1/Q126)+SIGN(R126)*SQRT((1/R126-1/Q126)*(1/R126-1/Q126) + 4*DL126/((DL126+1)*(DL126+1))*(2*1/R126*1/Q126-1/Q126*1/Q126)))</f>
        <v>0</v>
      </c>
      <c r="Q126">
        <f>IF(LEFT(DM126,1)&lt;&gt;"0",IF(LEFT(DM126,1)="1",3.0,DN126),$D$5+$E$5*(EE126*DX126/($K$5*1000))+$F$5*(EE126*DX126/($K$5*1000))*MAX(MIN(DK126,$J$5),$I$5)*MAX(MIN(DK126,$J$5),$I$5)+$G$5*MAX(MIN(DK126,$J$5),$I$5)*(EE126*DX126/($K$5*1000))+$H$5*(EE126*DX126/($K$5*1000))*(EE126*DX126/($K$5*1000)))</f>
        <v>0</v>
      </c>
      <c r="R126">
        <f>I126*(1000-(1000*0.61365*exp(17.502*V126/(240.97+V126))/(DX126+DY126)+DS126)/2)/(1000*0.61365*exp(17.502*V126/(240.97+V126))/(DX126+DY126)-DS126)</f>
        <v>0</v>
      </c>
      <c r="S126">
        <f>1/((DL126+1)/(P126/1.6)+1/(Q126/1.37)) + DL126/((DL126+1)/(P126/1.6) + DL126/(Q126/1.37))</f>
        <v>0</v>
      </c>
      <c r="T126">
        <f>(DG126*DJ126)</f>
        <v>0</v>
      </c>
      <c r="U126">
        <f>(DZ126+(T126+2*0.95*5.67E-8*(((DZ126+$B$9)+273)^4-(DZ126+273)^4)-44100*I126)/(1.84*29.3*Q126+8*0.95*5.67E-8*(DZ126+273)^3))</f>
        <v>0</v>
      </c>
      <c r="V126">
        <f>($C$9*EA126+$D$9*EB126+$E$9*U126)</f>
        <v>0</v>
      </c>
      <c r="W126">
        <f>0.61365*exp(17.502*V126/(240.97+V126))</f>
        <v>0</v>
      </c>
      <c r="X126">
        <f>(Y126/Z126*100)</f>
        <v>0</v>
      </c>
      <c r="Y126">
        <f>DS126*(DX126+DY126)/1000</f>
        <v>0</v>
      </c>
      <c r="Z126">
        <f>0.61365*exp(17.502*DZ126/(240.97+DZ126))</f>
        <v>0</v>
      </c>
      <c r="AA126">
        <f>(W126-DS126*(DX126+DY126)/1000)</f>
        <v>0</v>
      </c>
      <c r="AB126">
        <f>(-I126*44100)</f>
        <v>0</v>
      </c>
      <c r="AC126">
        <f>2*29.3*Q126*0.92*(DZ126-V126)</f>
        <v>0</v>
      </c>
      <c r="AD126">
        <f>2*0.95*5.67E-8*(((DZ126+$B$9)+273)^4-(V126+273)^4)</f>
        <v>0</v>
      </c>
      <c r="AE126">
        <f>T126+AD126+AB126+AC126</f>
        <v>0</v>
      </c>
      <c r="AF126">
        <f>DW126*AT126*(DR126-DQ126*(1000-AT126*DT126)/(1000-AT126*DS126))/(100*DK126)</f>
        <v>0</v>
      </c>
      <c r="AG126">
        <f>1000*DW126*AT126*(DS126-DT126)/(100*DK126*(1000-AT126*DS126))</f>
        <v>0</v>
      </c>
      <c r="AH126">
        <f>(AI126 - AJ126 - DX126*1E3/(8.314*(DZ126+273.15)) * AL126/DW126 * AK126) * DW126/(100*DK126) * (1000 - DT126)/1000</f>
        <v>0</v>
      </c>
      <c r="AI126">
        <v>275.0406120128622</v>
      </c>
      <c r="AJ126">
        <v>288.2619636363636</v>
      </c>
      <c r="AK126">
        <v>-3.378201471769404</v>
      </c>
      <c r="AL126">
        <v>66.24914726502084</v>
      </c>
      <c r="AM126">
        <f>(AO126 - AN126 + DX126*1E3/(8.314*(DZ126+273.15)) * AQ126/DW126 * AP126) * DW126/(100*DK126) * 1000/(1000 - AO126)</f>
        <v>0</v>
      </c>
      <c r="AN126">
        <v>28.38573906229222</v>
      </c>
      <c r="AO126">
        <v>28.93012484848485</v>
      </c>
      <c r="AP126">
        <v>-4.040491796021956E-06</v>
      </c>
      <c r="AQ126">
        <v>100.9419130604213</v>
      </c>
      <c r="AR126">
        <v>0</v>
      </c>
      <c r="AS126">
        <v>0</v>
      </c>
      <c r="AT126">
        <f>IF(AR126*$H$15&gt;=AV126,1.0,(AV126/(AV126-AR126*$H$15)))</f>
        <v>0</v>
      </c>
      <c r="AU126">
        <f>(AT126-1)*100</f>
        <v>0</v>
      </c>
      <c r="AV126">
        <f>MAX(0,($B$15+$C$15*EE126)/(1+$D$15*EE126)*DX126/(DZ126+273)*$E$15)</f>
        <v>0</v>
      </c>
      <c r="AW126" t="s">
        <v>429</v>
      </c>
      <c r="AX126" t="s">
        <v>429</v>
      </c>
      <c r="AY126">
        <v>0</v>
      </c>
      <c r="AZ126">
        <v>0</v>
      </c>
      <c r="BA126">
        <f>1-AY126/AZ126</f>
        <v>0</v>
      </c>
      <c r="BB126">
        <v>0</v>
      </c>
      <c r="BC126" t="s">
        <v>429</v>
      </c>
      <c r="BD126" t="s">
        <v>429</v>
      </c>
      <c r="BE126">
        <v>0</v>
      </c>
      <c r="BF126">
        <v>0</v>
      </c>
      <c r="BG126">
        <f>1-BE126/BF126</f>
        <v>0</v>
      </c>
      <c r="BH126">
        <v>0.5</v>
      </c>
      <c r="BI126">
        <f>DH126</f>
        <v>0</v>
      </c>
      <c r="BJ126">
        <f>K126</f>
        <v>0</v>
      </c>
      <c r="BK126">
        <f>BG126*BH126*BI126</f>
        <v>0</v>
      </c>
      <c r="BL126">
        <f>(BJ126-BB126)/BI126</f>
        <v>0</v>
      </c>
      <c r="BM126">
        <f>(AZ126-BF126)/BF126</f>
        <v>0</v>
      </c>
      <c r="BN126">
        <f>AY126/(BA126+AY126/BF126)</f>
        <v>0</v>
      </c>
      <c r="BO126" t="s">
        <v>429</v>
      </c>
      <c r="BP126">
        <v>0</v>
      </c>
      <c r="BQ126">
        <f>IF(BP126&lt;&gt;0, BP126, BN126)</f>
        <v>0</v>
      </c>
      <c r="BR126">
        <f>1-BQ126/BF126</f>
        <v>0</v>
      </c>
      <c r="BS126">
        <f>(BF126-BE126)/(BF126-BQ126)</f>
        <v>0</v>
      </c>
      <c r="BT126">
        <f>(AZ126-BF126)/(AZ126-BQ126)</f>
        <v>0</v>
      </c>
      <c r="BU126">
        <f>(BF126-BE126)/(BF126-AY126)</f>
        <v>0</v>
      </c>
      <c r="BV126">
        <f>(AZ126-BF126)/(AZ126-AY126)</f>
        <v>0</v>
      </c>
      <c r="BW126">
        <f>(BS126*BQ126/BE126)</f>
        <v>0</v>
      </c>
      <c r="BX126">
        <f>(1-BW126)</f>
        <v>0</v>
      </c>
      <c r="DG126">
        <f>$B$13*EF126+$C$13*EG126+$F$13*ER126*(1-EU126)</f>
        <v>0</v>
      </c>
      <c r="DH126">
        <f>DG126*DI126</f>
        <v>0</v>
      </c>
      <c r="DI126">
        <f>($B$13*$D$11+$C$13*$D$11+$F$13*((FE126+EW126)/MAX(FE126+EW126+FF126, 0.1)*$I$11+FF126/MAX(FE126+EW126+FF126, 0.1)*$J$11))/($B$13+$C$13+$F$13)</f>
        <v>0</v>
      </c>
      <c r="DJ126">
        <f>($B$13*$K$11+$C$13*$K$11+$F$13*((FE126+EW126)/MAX(FE126+EW126+FF126, 0.1)*$P$11+FF126/MAX(FE126+EW126+FF126, 0.1)*$Q$11))/($B$13+$C$13+$F$13)</f>
        <v>0</v>
      </c>
      <c r="DK126">
        <v>0.28</v>
      </c>
      <c r="DL126">
        <v>0.5</v>
      </c>
      <c r="DM126" t="s">
        <v>430</v>
      </c>
      <c r="DN126">
        <v>2</v>
      </c>
      <c r="DO126" t="b">
        <v>1</v>
      </c>
      <c r="DP126">
        <v>1694362858.5</v>
      </c>
      <c r="DQ126">
        <v>302.9005555555555</v>
      </c>
      <c r="DR126">
        <v>283.1825925925926</v>
      </c>
      <c r="DS126">
        <v>28.93901481481482</v>
      </c>
      <c r="DT126">
        <v>28.39722222222222</v>
      </c>
      <c r="DU126">
        <v>326.4601111111111</v>
      </c>
      <c r="DV126">
        <v>33.04674074074074</v>
      </c>
      <c r="DW126">
        <v>500.0091111111111</v>
      </c>
      <c r="DX126">
        <v>84.50723333333335</v>
      </c>
      <c r="DY126">
        <v>0.09993647037037034</v>
      </c>
      <c r="DZ126">
        <v>34.77668148148148</v>
      </c>
      <c r="EA126">
        <v>36.12795555555555</v>
      </c>
      <c r="EB126">
        <v>999.9000000000001</v>
      </c>
      <c r="EC126">
        <v>0</v>
      </c>
      <c r="ED126">
        <v>0</v>
      </c>
      <c r="EE126">
        <v>10004.97518518518</v>
      </c>
      <c r="EF126">
        <v>0</v>
      </c>
      <c r="EG126">
        <v>1380.316666666667</v>
      </c>
      <c r="EH126">
        <v>19.71794444444444</v>
      </c>
      <c r="EI126">
        <v>311.9274074074074</v>
      </c>
      <c r="EJ126">
        <v>291.4594444444444</v>
      </c>
      <c r="EK126">
        <v>0.5418080000000001</v>
      </c>
      <c r="EL126">
        <v>283.1825925925926</v>
      </c>
      <c r="EM126">
        <v>28.39722222222222</v>
      </c>
      <c r="EN126">
        <v>2.445556666666667</v>
      </c>
      <c r="EO126">
        <v>2.399770370370371</v>
      </c>
      <c r="EP126">
        <v>20.66862962962963</v>
      </c>
      <c r="EQ126">
        <v>20.36221851851852</v>
      </c>
      <c r="ER126">
        <v>2000.020740740741</v>
      </c>
      <c r="ES126">
        <v>0.9799927777777776</v>
      </c>
      <c r="ET126">
        <v>0.02000742222222223</v>
      </c>
      <c r="EU126">
        <v>0</v>
      </c>
      <c r="EV126">
        <v>51.98139999999999</v>
      </c>
      <c r="EW126">
        <v>5.00078</v>
      </c>
      <c r="EX126">
        <v>2889.452962962963</v>
      </c>
      <c r="EY126">
        <v>16379.74814814815</v>
      </c>
      <c r="EZ126">
        <v>54.16633333333333</v>
      </c>
      <c r="FA126">
        <v>55.375</v>
      </c>
      <c r="FB126">
        <v>54.73825925925926</v>
      </c>
      <c r="FC126">
        <v>54.57844444444444</v>
      </c>
      <c r="FD126">
        <v>54.42111111111112</v>
      </c>
      <c r="FE126">
        <v>1955.100740740741</v>
      </c>
      <c r="FF126">
        <v>39.91666666666666</v>
      </c>
      <c r="FG126">
        <v>0</v>
      </c>
      <c r="FH126">
        <v>1694362866.2</v>
      </c>
      <c r="FI126">
        <v>0</v>
      </c>
      <c r="FJ126">
        <v>52.027224</v>
      </c>
      <c r="FK126">
        <v>0.7716461506318867</v>
      </c>
      <c r="FL126">
        <v>752.5646154125507</v>
      </c>
      <c r="FM126">
        <v>2895.79</v>
      </c>
      <c r="FN126">
        <v>15</v>
      </c>
      <c r="FO126">
        <v>1694359657.1</v>
      </c>
      <c r="FP126" t="s">
        <v>630</v>
      </c>
      <c r="FQ126">
        <v>1694359653.1</v>
      </c>
      <c r="FR126">
        <v>1694359657.1</v>
      </c>
      <c r="FS126">
        <v>2</v>
      </c>
      <c r="FT126">
        <v>0.004</v>
      </c>
      <c r="FU126">
        <v>-0.08500000000000001</v>
      </c>
      <c r="FV126">
        <v>-25.919</v>
      </c>
      <c r="FW126">
        <v>-3.999</v>
      </c>
      <c r="FX126">
        <v>420</v>
      </c>
      <c r="FY126">
        <v>26</v>
      </c>
      <c r="FZ126">
        <v>0.38</v>
      </c>
      <c r="GA126">
        <v>0.08</v>
      </c>
      <c r="GB126">
        <v>19.62168292682927</v>
      </c>
      <c r="GC126">
        <v>1.719363763066224</v>
      </c>
      <c r="GD126">
        <v>0.1750217253447503</v>
      </c>
      <c r="GE126">
        <v>0</v>
      </c>
      <c r="GF126">
        <v>0.5390186341463414</v>
      </c>
      <c r="GG126">
        <v>0.06178185365853541</v>
      </c>
      <c r="GH126">
        <v>0.006292524882965218</v>
      </c>
      <c r="GI126">
        <v>1</v>
      </c>
      <c r="GJ126">
        <v>1</v>
      </c>
      <c r="GK126">
        <v>2</v>
      </c>
      <c r="GL126" t="s">
        <v>432</v>
      </c>
      <c r="GM126">
        <v>3.10683</v>
      </c>
      <c r="GN126">
        <v>2.75795</v>
      </c>
      <c r="GO126">
        <v>0.0607705</v>
      </c>
      <c r="GP126">
        <v>0.0535162</v>
      </c>
      <c r="GQ126">
        <v>0.122391</v>
      </c>
      <c r="GR126">
        <v>0.110658</v>
      </c>
      <c r="GS126">
        <v>23519.4</v>
      </c>
      <c r="GT126">
        <v>22334.9</v>
      </c>
      <c r="GU126">
        <v>25633.5</v>
      </c>
      <c r="GV126">
        <v>23983.1</v>
      </c>
      <c r="GW126">
        <v>36190.5</v>
      </c>
      <c r="GX126">
        <v>31275.5</v>
      </c>
      <c r="GY126">
        <v>44866.7</v>
      </c>
      <c r="GZ126">
        <v>38029.6</v>
      </c>
      <c r="HA126">
        <v>1.72517</v>
      </c>
      <c r="HB126">
        <v>1.5506</v>
      </c>
      <c r="HC126">
        <v>-0.09950249999999999</v>
      </c>
      <c r="HD126">
        <v>0</v>
      </c>
      <c r="HE126">
        <v>37.7189</v>
      </c>
      <c r="HF126">
        <v>999.9</v>
      </c>
      <c r="HG126">
        <v>45.6</v>
      </c>
      <c r="HH126">
        <v>37.3</v>
      </c>
      <c r="HI126">
        <v>34.5825</v>
      </c>
      <c r="HJ126">
        <v>61.2635</v>
      </c>
      <c r="HK126">
        <v>23.3173</v>
      </c>
      <c r="HL126">
        <v>1</v>
      </c>
      <c r="HM126">
        <v>1.7427</v>
      </c>
      <c r="HN126">
        <v>9.28105</v>
      </c>
      <c r="HO126">
        <v>20.0571</v>
      </c>
      <c r="HP126">
        <v>5.20381</v>
      </c>
      <c r="HQ126">
        <v>11.9927</v>
      </c>
      <c r="HR126">
        <v>4.9589</v>
      </c>
      <c r="HS126">
        <v>3.274</v>
      </c>
      <c r="HT126">
        <v>9999</v>
      </c>
      <c r="HU126">
        <v>9999</v>
      </c>
      <c r="HV126">
        <v>9999</v>
      </c>
      <c r="HW126">
        <v>155.9</v>
      </c>
      <c r="HX126">
        <v>1.86386</v>
      </c>
      <c r="HY126">
        <v>1.86005</v>
      </c>
      <c r="HZ126">
        <v>1.85837</v>
      </c>
      <c r="IA126">
        <v>1.85974</v>
      </c>
      <c r="IB126">
        <v>1.85974</v>
      </c>
      <c r="IC126">
        <v>1.85834</v>
      </c>
      <c r="ID126">
        <v>1.85741</v>
      </c>
      <c r="IE126">
        <v>1.85226</v>
      </c>
      <c r="IF126">
        <v>0</v>
      </c>
      <c r="IG126">
        <v>0</v>
      </c>
      <c r="IH126">
        <v>0</v>
      </c>
      <c r="II126">
        <v>0</v>
      </c>
      <c r="IJ126" t="s">
        <v>433</v>
      </c>
      <c r="IK126" t="s">
        <v>434</v>
      </c>
      <c r="IL126" t="s">
        <v>435</v>
      </c>
      <c r="IM126" t="s">
        <v>435</v>
      </c>
      <c r="IN126" t="s">
        <v>435</v>
      </c>
      <c r="IO126" t="s">
        <v>435</v>
      </c>
      <c r="IP126">
        <v>0</v>
      </c>
      <c r="IQ126">
        <v>100</v>
      </c>
      <c r="IR126">
        <v>100</v>
      </c>
      <c r="IS126">
        <v>-23.042</v>
      </c>
      <c r="IT126">
        <v>-4.1074</v>
      </c>
      <c r="IU126">
        <v>-16.20101556140452</v>
      </c>
      <c r="IV126">
        <v>-0.02477319321892663</v>
      </c>
      <c r="IW126">
        <v>7.220195862635366E-06</v>
      </c>
      <c r="IX126">
        <v>-1.200035831751892E-09</v>
      </c>
      <c r="IY126">
        <v>-1.772700294398243</v>
      </c>
      <c r="IZ126">
        <v>-0.1467083373758089</v>
      </c>
      <c r="JA126">
        <v>0.003522864546959643</v>
      </c>
      <c r="JB126">
        <v>-3.696506598922489E-05</v>
      </c>
      <c r="JC126">
        <v>4</v>
      </c>
      <c r="JD126">
        <v>1987</v>
      </c>
      <c r="JE126">
        <v>1</v>
      </c>
      <c r="JF126">
        <v>38</v>
      </c>
      <c r="JG126">
        <v>53.5</v>
      </c>
      <c r="JH126">
        <v>53.5</v>
      </c>
      <c r="JI126">
        <v>0.808105</v>
      </c>
      <c r="JJ126">
        <v>2.68799</v>
      </c>
      <c r="JK126">
        <v>1.49658</v>
      </c>
      <c r="JL126">
        <v>2.39136</v>
      </c>
      <c r="JM126">
        <v>1.54907</v>
      </c>
      <c r="JN126">
        <v>2.47925</v>
      </c>
      <c r="JO126">
        <v>41.7699</v>
      </c>
      <c r="JP126">
        <v>14.2546</v>
      </c>
      <c r="JQ126">
        <v>18</v>
      </c>
      <c r="JR126">
        <v>507.146</v>
      </c>
      <c r="JS126">
        <v>401.848</v>
      </c>
      <c r="JT126">
        <v>28.3293</v>
      </c>
      <c r="JU126">
        <v>46.5854</v>
      </c>
      <c r="JV126">
        <v>29.9999</v>
      </c>
      <c r="JW126">
        <v>46.1673</v>
      </c>
      <c r="JX126">
        <v>45.9644</v>
      </c>
      <c r="JY126">
        <v>16.2683</v>
      </c>
      <c r="JZ126">
        <v>0</v>
      </c>
      <c r="KA126">
        <v>100</v>
      </c>
      <c r="KB126">
        <v>21.1783</v>
      </c>
      <c r="KC126">
        <v>232.557</v>
      </c>
      <c r="KD126">
        <v>32.1164</v>
      </c>
      <c r="KE126">
        <v>98.01390000000001</v>
      </c>
      <c r="KF126">
        <v>91.6331</v>
      </c>
    </row>
    <row r="127" spans="1:292">
      <c r="A127">
        <v>109</v>
      </c>
      <c r="B127">
        <v>1694362871</v>
      </c>
      <c r="C127">
        <v>4362</v>
      </c>
      <c r="D127" t="s">
        <v>653</v>
      </c>
      <c r="E127" t="s">
        <v>654</v>
      </c>
      <c r="F127">
        <v>5</v>
      </c>
      <c r="G127" t="s">
        <v>428</v>
      </c>
      <c r="H127">
        <v>1694362863.214286</v>
      </c>
      <c r="I127">
        <f>(J127)/1000</f>
        <v>0</v>
      </c>
      <c r="J127">
        <f>IF(DO127, AM127, AG127)</f>
        <v>0</v>
      </c>
      <c r="K127">
        <f>IF(DO127, AH127, AF127)</f>
        <v>0</v>
      </c>
      <c r="L127">
        <f>DQ127 - IF(AT127&gt;1, K127*DK127*100.0/(AV127*EE127), 0)</f>
        <v>0</v>
      </c>
      <c r="M127">
        <f>((S127-I127/2)*L127-K127)/(S127+I127/2)</f>
        <v>0</v>
      </c>
      <c r="N127">
        <f>M127*(DX127+DY127)/1000.0</f>
        <v>0</v>
      </c>
      <c r="O127">
        <f>(DQ127 - IF(AT127&gt;1, K127*DK127*100.0/(AV127*EE127), 0))*(DX127+DY127)/1000.0</f>
        <v>0</v>
      </c>
      <c r="P127">
        <f>2.0/((1/R127-1/Q127)+SIGN(R127)*SQRT((1/R127-1/Q127)*(1/R127-1/Q127) + 4*DL127/((DL127+1)*(DL127+1))*(2*1/R127*1/Q127-1/Q127*1/Q127)))</f>
        <v>0</v>
      </c>
      <c r="Q127">
        <f>IF(LEFT(DM127,1)&lt;&gt;"0",IF(LEFT(DM127,1)="1",3.0,DN127),$D$5+$E$5*(EE127*DX127/($K$5*1000))+$F$5*(EE127*DX127/($K$5*1000))*MAX(MIN(DK127,$J$5),$I$5)*MAX(MIN(DK127,$J$5),$I$5)+$G$5*MAX(MIN(DK127,$J$5),$I$5)*(EE127*DX127/($K$5*1000))+$H$5*(EE127*DX127/($K$5*1000))*(EE127*DX127/($K$5*1000)))</f>
        <v>0</v>
      </c>
      <c r="R127">
        <f>I127*(1000-(1000*0.61365*exp(17.502*V127/(240.97+V127))/(DX127+DY127)+DS127)/2)/(1000*0.61365*exp(17.502*V127/(240.97+V127))/(DX127+DY127)-DS127)</f>
        <v>0</v>
      </c>
      <c r="S127">
        <f>1/((DL127+1)/(P127/1.6)+1/(Q127/1.37)) + DL127/((DL127+1)/(P127/1.6) + DL127/(Q127/1.37))</f>
        <v>0</v>
      </c>
      <c r="T127">
        <f>(DG127*DJ127)</f>
        <v>0</v>
      </c>
      <c r="U127">
        <f>(DZ127+(T127+2*0.95*5.67E-8*(((DZ127+$B$9)+273)^4-(DZ127+273)^4)-44100*I127)/(1.84*29.3*Q127+8*0.95*5.67E-8*(DZ127+273)^3))</f>
        <v>0</v>
      </c>
      <c r="V127">
        <f>($C$9*EA127+$D$9*EB127+$E$9*U127)</f>
        <v>0</v>
      </c>
      <c r="W127">
        <f>0.61365*exp(17.502*V127/(240.97+V127))</f>
        <v>0</v>
      </c>
      <c r="X127">
        <f>(Y127/Z127*100)</f>
        <v>0</v>
      </c>
      <c r="Y127">
        <f>DS127*(DX127+DY127)/1000</f>
        <v>0</v>
      </c>
      <c r="Z127">
        <f>0.61365*exp(17.502*DZ127/(240.97+DZ127))</f>
        <v>0</v>
      </c>
      <c r="AA127">
        <f>(W127-DS127*(DX127+DY127)/1000)</f>
        <v>0</v>
      </c>
      <c r="AB127">
        <f>(-I127*44100)</f>
        <v>0</v>
      </c>
      <c r="AC127">
        <f>2*29.3*Q127*0.92*(DZ127-V127)</f>
        <v>0</v>
      </c>
      <c r="AD127">
        <f>2*0.95*5.67E-8*(((DZ127+$B$9)+273)^4-(V127+273)^4)</f>
        <v>0</v>
      </c>
      <c r="AE127">
        <f>T127+AD127+AB127+AC127</f>
        <v>0</v>
      </c>
      <c r="AF127">
        <f>DW127*AT127*(DR127-DQ127*(1000-AT127*DT127)/(1000-AT127*DS127))/(100*DK127)</f>
        <v>0</v>
      </c>
      <c r="AG127">
        <f>1000*DW127*AT127*(DS127-DT127)/(100*DK127*(1000-AT127*DS127))</f>
        <v>0</v>
      </c>
      <c r="AH127">
        <f>(AI127 - AJ127 - DX127*1E3/(8.314*(DZ127+273.15)) * AL127/DW127 * AK127) * DW127/(100*DK127) * (1000 - DT127)/1000</f>
        <v>0</v>
      </c>
      <c r="AI127">
        <v>258.0827936820866</v>
      </c>
      <c r="AJ127">
        <v>271.2407939393939</v>
      </c>
      <c r="AK127">
        <v>-3.399082815148239</v>
      </c>
      <c r="AL127">
        <v>66.24914726502084</v>
      </c>
      <c r="AM127">
        <f>(AO127 - AN127 + DX127*1E3/(8.314*(DZ127+273.15)) * AQ127/DW127 * AP127) * DW127/(100*DK127) * 1000/(1000 - AO127)</f>
        <v>0</v>
      </c>
      <c r="AN127">
        <v>28.37404856076506</v>
      </c>
      <c r="AO127">
        <v>28.92423333333335</v>
      </c>
      <c r="AP127">
        <v>-1.946635060251357E-06</v>
      </c>
      <c r="AQ127">
        <v>100.9419130604213</v>
      </c>
      <c r="AR127">
        <v>0</v>
      </c>
      <c r="AS127">
        <v>0</v>
      </c>
      <c r="AT127">
        <f>IF(AR127*$H$15&gt;=AV127,1.0,(AV127/(AV127-AR127*$H$15)))</f>
        <v>0</v>
      </c>
      <c r="AU127">
        <f>(AT127-1)*100</f>
        <v>0</v>
      </c>
      <c r="AV127">
        <f>MAX(0,($B$15+$C$15*EE127)/(1+$D$15*EE127)*DX127/(DZ127+273)*$E$15)</f>
        <v>0</v>
      </c>
      <c r="AW127" t="s">
        <v>429</v>
      </c>
      <c r="AX127" t="s">
        <v>429</v>
      </c>
      <c r="AY127">
        <v>0</v>
      </c>
      <c r="AZ127">
        <v>0</v>
      </c>
      <c r="BA127">
        <f>1-AY127/AZ127</f>
        <v>0</v>
      </c>
      <c r="BB127">
        <v>0</v>
      </c>
      <c r="BC127" t="s">
        <v>429</v>
      </c>
      <c r="BD127" t="s">
        <v>429</v>
      </c>
      <c r="BE127">
        <v>0</v>
      </c>
      <c r="BF127">
        <v>0</v>
      </c>
      <c r="BG127">
        <f>1-BE127/BF127</f>
        <v>0</v>
      </c>
      <c r="BH127">
        <v>0.5</v>
      </c>
      <c r="BI127">
        <f>DH127</f>
        <v>0</v>
      </c>
      <c r="BJ127">
        <f>K127</f>
        <v>0</v>
      </c>
      <c r="BK127">
        <f>BG127*BH127*BI127</f>
        <v>0</v>
      </c>
      <c r="BL127">
        <f>(BJ127-BB127)/BI127</f>
        <v>0</v>
      </c>
      <c r="BM127">
        <f>(AZ127-BF127)/BF127</f>
        <v>0</v>
      </c>
      <c r="BN127">
        <f>AY127/(BA127+AY127/BF127)</f>
        <v>0</v>
      </c>
      <c r="BO127" t="s">
        <v>429</v>
      </c>
      <c r="BP127">
        <v>0</v>
      </c>
      <c r="BQ127">
        <f>IF(BP127&lt;&gt;0, BP127, BN127)</f>
        <v>0</v>
      </c>
      <c r="BR127">
        <f>1-BQ127/BF127</f>
        <v>0</v>
      </c>
      <c r="BS127">
        <f>(BF127-BE127)/(BF127-BQ127)</f>
        <v>0</v>
      </c>
      <c r="BT127">
        <f>(AZ127-BF127)/(AZ127-BQ127)</f>
        <v>0</v>
      </c>
      <c r="BU127">
        <f>(BF127-BE127)/(BF127-AY127)</f>
        <v>0</v>
      </c>
      <c r="BV127">
        <f>(AZ127-BF127)/(AZ127-AY127)</f>
        <v>0</v>
      </c>
      <c r="BW127">
        <f>(BS127*BQ127/BE127)</f>
        <v>0</v>
      </c>
      <c r="BX127">
        <f>(1-BW127)</f>
        <v>0</v>
      </c>
      <c r="DG127">
        <f>$B$13*EF127+$C$13*EG127+$F$13*ER127*(1-EU127)</f>
        <v>0</v>
      </c>
      <c r="DH127">
        <f>DG127*DI127</f>
        <v>0</v>
      </c>
      <c r="DI127">
        <f>($B$13*$D$11+$C$13*$D$11+$F$13*((FE127+EW127)/MAX(FE127+EW127+FF127, 0.1)*$I$11+FF127/MAX(FE127+EW127+FF127, 0.1)*$J$11))/($B$13+$C$13+$F$13)</f>
        <v>0</v>
      </c>
      <c r="DJ127">
        <f>($B$13*$K$11+$C$13*$K$11+$F$13*((FE127+EW127)/MAX(FE127+EW127+FF127, 0.1)*$P$11+FF127/MAX(FE127+EW127+FF127, 0.1)*$Q$11))/($B$13+$C$13+$F$13)</f>
        <v>0</v>
      </c>
      <c r="DK127">
        <v>0.28</v>
      </c>
      <c r="DL127">
        <v>0.5</v>
      </c>
      <c r="DM127" t="s">
        <v>430</v>
      </c>
      <c r="DN127">
        <v>2</v>
      </c>
      <c r="DO127" t="b">
        <v>1</v>
      </c>
      <c r="DP127">
        <v>1694362863.214286</v>
      </c>
      <c r="DQ127">
        <v>287.4051428571428</v>
      </c>
      <c r="DR127">
        <v>267.6103571428571</v>
      </c>
      <c r="DS127">
        <v>28.93273571428571</v>
      </c>
      <c r="DT127">
        <v>28.38534642857143</v>
      </c>
      <c r="DU127">
        <v>310.6396785714286</v>
      </c>
      <c r="DV127">
        <v>33.04023571428571</v>
      </c>
      <c r="DW127">
        <v>500.0009642857143</v>
      </c>
      <c r="DX127">
        <v>84.50800357142855</v>
      </c>
      <c r="DY127">
        <v>0.09998960000000003</v>
      </c>
      <c r="DZ127">
        <v>34.76465714285715</v>
      </c>
      <c r="EA127">
        <v>36.11734642857143</v>
      </c>
      <c r="EB127">
        <v>999.9000000000002</v>
      </c>
      <c r="EC127">
        <v>0</v>
      </c>
      <c r="ED127">
        <v>0</v>
      </c>
      <c r="EE127">
        <v>10002.67678571429</v>
      </c>
      <c r="EF127">
        <v>0</v>
      </c>
      <c r="EG127">
        <v>1452.591428571428</v>
      </c>
      <c r="EH127">
        <v>19.79482857142857</v>
      </c>
      <c r="EI127">
        <v>295.9683571428571</v>
      </c>
      <c r="EJ127">
        <v>275.4286785714286</v>
      </c>
      <c r="EK127">
        <v>0.5474055714285714</v>
      </c>
      <c r="EL127">
        <v>267.6103571428571</v>
      </c>
      <c r="EM127">
        <v>28.38534642857143</v>
      </c>
      <c r="EN127">
        <v>2.445048571428571</v>
      </c>
      <c r="EO127">
        <v>2.398788928571429</v>
      </c>
      <c r="EP127">
        <v>20.66525357142856</v>
      </c>
      <c r="EQ127">
        <v>20.35559285714286</v>
      </c>
      <c r="ER127">
        <v>2000.004642857142</v>
      </c>
      <c r="ES127">
        <v>0.9799925357142855</v>
      </c>
      <c r="ET127">
        <v>0.02000766428571429</v>
      </c>
      <c r="EU127">
        <v>0</v>
      </c>
      <c r="EV127">
        <v>52.09332857142858</v>
      </c>
      <c r="EW127">
        <v>5.00078</v>
      </c>
      <c r="EX127">
        <v>2936.974285714286</v>
      </c>
      <c r="EY127">
        <v>16379.61785714286</v>
      </c>
      <c r="EZ127">
        <v>54.17824999999998</v>
      </c>
      <c r="FA127">
        <v>55.375</v>
      </c>
      <c r="FB127">
        <v>54.72974999999999</v>
      </c>
      <c r="FC127">
        <v>54.58007142857142</v>
      </c>
      <c r="FD127">
        <v>54.41939285714285</v>
      </c>
      <c r="FE127">
        <v>1955.084642857143</v>
      </c>
      <c r="FF127">
        <v>39.91821428571428</v>
      </c>
      <c r="FG127">
        <v>0</v>
      </c>
      <c r="FH127">
        <v>1694362871</v>
      </c>
      <c r="FI127">
        <v>0</v>
      </c>
      <c r="FJ127">
        <v>52.095724</v>
      </c>
      <c r="FK127">
        <v>0.9460230814025286</v>
      </c>
      <c r="FL127">
        <v>464.4230761453834</v>
      </c>
      <c r="FM127">
        <v>2942.02</v>
      </c>
      <c r="FN127">
        <v>15</v>
      </c>
      <c r="FO127">
        <v>1694359657.1</v>
      </c>
      <c r="FP127" t="s">
        <v>630</v>
      </c>
      <c r="FQ127">
        <v>1694359653.1</v>
      </c>
      <c r="FR127">
        <v>1694359657.1</v>
      </c>
      <c r="FS127">
        <v>2</v>
      </c>
      <c r="FT127">
        <v>0.004</v>
      </c>
      <c r="FU127">
        <v>-0.08500000000000001</v>
      </c>
      <c r="FV127">
        <v>-25.919</v>
      </c>
      <c r="FW127">
        <v>-3.999</v>
      </c>
      <c r="FX127">
        <v>420</v>
      </c>
      <c r="FY127">
        <v>26</v>
      </c>
      <c r="FZ127">
        <v>0.38</v>
      </c>
      <c r="GA127">
        <v>0.08</v>
      </c>
      <c r="GB127">
        <v>19.73779</v>
      </c>
      <c r="GC127">
        <v>1.126439774859212</v>
      </c>
      <c r="GD127">
        <v>0.1146941668089532</v>
      </c>
      <c r="GE127">
        <v>0</v>
      </c>
      <c r="GF127">
        <v>0.544090325</v>
      </c>
      <c r="GG127">
        <v>0.07113466041275833</v>
      </c>
      <c r="GH127">
        <v>0.007010770208712804</v>
      </c>
      <c r="GI127">
        <v>1</v>
      </c>
      <c r="GJ127">
        <v>1</v>
      </c>
      <c r="GK127">
        <v>2</v>
      </c>
      <c r="GL127" t="s">
        <v>432</v>
      </c>
      <c r="GM127">
        <v>3.10689</v>
      </c>
      <c r="GN127">
        <v>2.75801</v>
      </c>
      <c r="GO127">
        <v>0.0579535</v>
      </c>
      <c r="GP127">
        <v>0.050588</v>
      </c>
      <c r="GQ127">
        <v>0.122374</v>
      </c>
      <c r="GR127">
        <v>0.110617</v>
      </c>
      <c r="GS127">
        <v>23589.6</v>
      </c>
      <c r="GT127">
        <v>22404</v>
      </c>
      <c r="GU127">
        <v>25633.3</v>
      </c>
      <c r="GV127">
        <v>23983.4</v>
      </c>
      <c r="GW127">
        <v>36190.9</v>
      </c>
      <c r="GX127">
        <v>31276.9</v>
      </c>
      <c r="GY127">
        <v>44866.7</v>
      </c>
      <c r="GZ127">
        <v>38030</v>
      </c>
      <c r="HA127">
        <v>1.72545</v>
      </c>
      <c r="HB127">
        <v>1.55048</v>
      </c>
      <c r="HC127">
        <v>-0.100322</v>
      </c>
      <c r="HD127">
        <v>0</v>
      </c>
      <c r="HE127">
        <v>37.7057</v>
      </c>
      <c r="HF127">
        <v>999.9</v>
      </c>
      <c r="HG127">
        <v>45.6</v>
      </c>
      <c r="HH127">
        <v>37.3</v>
      </c>
      <c r="HI127">
        <v>34.5834</v>
      </c>
      <c r="HJ127">
        <v>61.3335</v>
      </c>
      <c r="HK127">
        <v>23.2572</v>
      </c>
      <c r="HL127">
        <v>1</v>
      </c>
      <c r="HM127">
        <v>1.7427</v>
      </c>
      <c r="HN127">
        <v>9.28105</v>
      </c>
      <c r="HO127">
        <v>20.0573</v>
      </c>
      <c r="HP127">
        <v>5.20531</v>
      </c>
      <c r="HQ127">
        <v>11.9941</v>
      </c>
      <c r="HR127">
        <v>4.9594</v>
      </c>
      <c r="HS127">
        <v>3.2742</v>
      </c>
      <c r="HT127">
        <v>9999</v>
      </c>
      <c r="HU127">
        <v>9999</v>
      </c>
      <c r="HV127">
        <v>9999</v>
      </c>
      <c r="HW127">
        <v>155.9</v>
      </c>
      <c r="HX127">
        <v>1.86386</v>
      </c>
      <c r="HY127">
        <v>1.86005</v>
      </c>
      <c r="HZ127">
        <v>1.85837</v>
      </c>
      <c r="IA127">
        <v>1.85974</v>
      </c>
      <c r="IB127">
        <v>1.85974</v>
      </c>
      <c r="IC127">
        <v>1.85834</v>
      </c>
      <c r="ID127">
        <v>1.85742</v>
      </c>
      <c r="IE127">
        <v>1.85229</v>
      </c>
      <c r="IF127">
        <v>0</v>
      </c>
      <c r="IG127">
        <v>0</v>
      </c>
      <c r="IH127">
        <v>0</v>
      </c>
      <c r="II127">
        <v>0</v>
      </c>
      <c r="IJ127" t="s">
        <v>433</v>
      </c>
      <c r="IK127" t="s">
        <v>434</v>
      </c>
      <c r="IL127" t="s">
        <v>435</v>
      </c>
      <c r="IM127" t="s">
        <v>435</v>
      </c>
      <c r="IN127" t="s">
        <v>435</v>
      </c>
      <c r="IO127" t="s">
        <v>435</v>
      </c>
      <c r="IP127">
        <v>0</v>
      </c>
      <c r="IQ127">
        <v>100</v>
      </c>
      <c r="IR127">
        <v>100</v>
      </c>
      <c r="IS127">
        <v>-22.691</v>
      </c>
      <c r="IT127">
        <v>-4.1072</v>
      </c>
      <c r="IU127">
        <v>-16.20101556140452</v>
      </c>
      <c r="IV127">
        <v>-0.02477319321892663</v>
      </c>
      <c r="IW127">
        <v>7.220195862635366E-06</v>
      </c>
      <c r="IX127">
        <v>-1.200035831751892E-09</v>
      </c>
      <c r="IY127">
        <v>-1.772700294398243</v>
      </c>
      <c r="IZ127">
        <v>-0.1467083373758089</v>
      </c>
      <c r="JA127">
        <v>0.003522864546959643</v>
      </c>
      <c r="JB127">
        <v>-3.696506598922489E-05</v>
      </c>
      <c r="JC127">
        <v>4</v>
      </c>
      <c r="JD127">
        <v>1987</v>
      </c>
      <c r="JE127">
        <v>1</v>
      </c>
      <c r="JF127">
        <v>38</v>
      </c>
      <c r="JG127">
        <v>53.6</v>
      </c>
      <c r="JH127">
        <v>53.6</v>
      </c>
      <c r="JI127">
        <v>0.769043</v>
      </c>
      <c r="JJ127">
        <v>2.68677</v>
      </c>
      <c r="JK127">
        <v>1.49658</v>
      </c>
      <c r="JL127">
        <v>2.39136</v>
      </c>
      <c r="JM127">
        <v>1.54907</v>
      </c>
      <c r="JN127">
        <v>2.42798</v>
      </c>
      <c r="JO127">
        <v>41.7961</v>
      </c>
      <c r="JP127">
        <v>14.2546</v>
      </c>
      <c r="JQ127">
        <v>18</v>
      </c>
      <c r="JR127">
        <v>507.33</v>
      </c>
      <c r="JS127">
        <v>401.781</v>
      </c>
      <c r="JT127">
        <v>28.3216</v>
      </c>
      <c r="JU127">
        <v>46.581</v>
      </c>
      <c r="JV127">
        <v>29.9999</v>
      </c>
      <c r="JW127">
        <v>46.1673</v>
      </c>
      <c r="JX127">
        <v>45.9665</v>
      </c>
      <c r="JY127">
        <v>15.4977</v>
      </c>
      <c r="JZ127">
        <v>0</v>
      </c>
      <c r="KA127">
        <v>100</v>
      </c>
      <c r="KB127">
        <v>21.1737</v>
      </c>
      <c r="KC127">
        <v>212.521</v>
      </c>
      <c r="KD127">
        <v>32.1164</v>
      </c>
      <c r="KE127">
        <v>98.0137</v>
      </c>
      <c r="KF127">
        <v>91.6341</v>
      </c>
    </row>
    <row r="128" spans="1:292">
      <c r="A128">
        <v>110</v>
      </c>
      <c r="B128">
        <v>1694362876</v>
      </c>
      <c r="C128">
        <v>4367</v>
      </c>
      <c r="D128" t="s">
        <v>655</v>
      </c>
      <c r="E128" t="s">
        <v>656</v>
      </c>
      <c r="F128">
        <v>5</v>
      </c>
      <c r="G128" t="s">
        <v>428</v>
      </c>
      <c r="H128">
        <v>1694362868.5</v>
      </c>
      <c r="I128">
        <f>(J128)/1000</f>
        <v>0</v>
      </c>
      <c r="J128">
        <f>IF(DO128, AM128, AG128)</f>
        <v>0</v>
      </c>
      <c r="K128">
        <f>IF(DO128, AH128, AF128)</f>
        <v>0</v>
      </c>
      <c r="L128">
        <f>DQ128 - IF(AT128&gt;1, K128*DK128*100.0/(AV128*EE128), 0)</f>
        <v>0</v>
      </c>
      <c r="M128">
        <f>((S128-I128/2)*L128-K128)/(S128+I128/2)</f>
        <v>0</v>
      </c>
      <c r="N128">
        <f>M128*(DX128+DY128)/1000.0</f>
        <v>0</v>
      </c>
      <c r="O128">
        <f>(DQ128 - IF(AT128&gt;1, K128*DK128*100.0/(AV128*EE128), 0))*(DX128+DY128)/1000.0</f>
        <v>0</v>
      </c>
      <c r="P128">
        <f>2.0/((1/R128-1/Q128)+SIGN(R128)*SQRT((1/R128-1/Q128)*(1/R128-1/Q128) + 4*DL128/((DL128+1)*(DL128+1))*(2*1/R128*1/Q128-1/Q128*1/Q128)))</f>
        <v>0</v>
      </c>
      <c r="Q128">
        <f>IF(LEFT(DM128,1)&lt;&gt;"0",IF(LEFT(DM128,1)="1",3.0,DN128),$D$5+$E$5*(EE128*DX128/($K$5*1000))+$F$5*(EE128*DX128/($K$5*1000))*MAX(MIN(DK128,$J$5),$I$5)*MAX(MIN(DK128,$J$5),$I$5)+$G$5*MAX(MIN(DK128,$J$5),$I$5)*(EE128*DX128/($K$5*1000))+$H$5*(EE128*DX128/($K$5*1000))*(EE128*DX128/($K$5*1000)))</f>
        <v>0</v>
      </c>
      <c r="R128">
        <f>I128*(1000-(1000*0.61365*exp(17.502*V128/(240.97+V128))/(DX128+DY128)+DS128)/2)/(1000*0.61365*exp(17.502*V128/(240.97+V128))/(DX128+DY128)-DS128)</f>
        <v>0</v>
      </c>
      <c r="S128">
        <f>1/((DL128+1)/(P128/1.6)+1/(Q128/1.37)) + DL128/((DL128+1)/(P128/1.6) + DL128/(Q128/1.37))</f>
        <v>0</v>
      </c>
      <c r="T128">
        <f>(DG128*DJ128)</f>
        <v>0</v>
      </c>
      <c r="U128">
        <f>(DZ128+(T128+2*0.95*5.67E-8*(((DZ128+$B$9)+273)^4-(DZ128+273)^4)-44100*I128)/(1.84*29.3*Q128+8*0.95*5.67E-8*(DZ128+273)^3))</f>
        <v>0</v>
      </c>
      <c r="V128">
        <f>($C$9*EA128+$D$9*EB128+$E$9*U128)</f>
        <v>0</v>
      </c>
      <c r="W128">
        <f>0.61365*exp(17.502*V128/(240.97+V128))</f>
        <v>0</v>
      </c>
      <c r="X128">
        <f>(Y128/Z128*100)</f>
        <v>0</v>
      </c>
      <c r="Y128">
        <f>DS128*(DX128+DY128)/1000</f>
        <v>0</v>
      </c>
      <c r="Z128">
        <f>0.61365*exp(17.502*DZ128/(240.97+DZ128))</f>
        <v>0</v>
      </c>
      <c r="AA128">
        <f>(W128-DS128*(DX128+DY128)/1000)</f>
        <v>0</v>
      </c>
      <c r="AB128">
        <f>(-I128*44100)</f>
        <v>0</v>
      </c>
      <c r="AC128">
        <f>2*29.3*Q128*0.92*(DZ128-V128)</f>
        <v>0</v>
      </c>
      <c r="AD128">
        <f>2*0.95*5.67E-8*(((DZ128+$B$9)+273)^4-(V128+273)^4)</f>
        <v>0</v>
      </c>
      <c r="AE128">
        <f>T128+AD128+AB128+AC128</f>
        <v>0</v>
      </c>
      <c r="AF128">
        <f>DW128*AT128*(DR128-DQ128*(1000-AT128*DT128)/(1000-AT128*DS128))/(100*DK128)</f>
        <v>0</v>
      </c>
      <c r="AG128">
        <f>1000*DW128*AT128*(DS128-DT128)/(100*DK128*(1000-AT128*DS128))</f>
        <v>0</v>
      </c>
      <c r="AH128">
        <f>(AI128 - AJ128 - DX128*1E3/(8.314*(DZ128+273.15)) * AL128/DW128 * AK128) * DW128/(100*DK128) * (1000 - DT128)/1000</f>
        <v>0</v>
      </c>
      <c r="AI128">
        <v>240.9022906556044</v>
      </c>
      <c r="AJ128">
        <v>254.1334727272726</v>
      </c>
      <c r="AK128">
        <v>-3.415591129247955</v>
      </c>
      <c r="AL128">
        <v>66.24914726502084</v>
      </c>
      <c r="AM128">
        <f>(AO128 - AN128 + DX128*1E3/(8.314*(DZ128+273.15)) * AQ128/DW128 * AP128) * DW128/(100*DK128) * 1000/(1000 - AO128)</f>
        <v>0</v>
      </c>
      <c r="AN128">
        <v>28.35813818914064</v>
      </c>
      <c r="AO128">
        <v>28.91613090909091</v>
      </c>
      <c r="AP128">
        <v>-2.453802222270631E-06</v>
      </c>
      <c r="AQ128">
        <v>100.9419130604213</v>
      </c>
      <c r="AR128">
        <v>0</v>
      </c>
      <c r="AS128">
        <v>0</v>
      </c>
      <c r="AT128">
        <f>IF(AR128*$H$15&gt;=AV128,1.0,(AV128/(AV128-AR128*$H$15)))</f>
        <v>0</v>
      </c>
      <c r="AU128">
        <f>(AT128-1)*100</f>
        <v>0</v>
      </c>
      <c r="AV128">
        <f>MAX(0,($B$15+$C$15*EE128)/(1+$D$15*EE128)*DX128/(DZ128+273)*$E$15)</f>
        <v>0</v>
      </c>
      <c r="AW128" t="s">
        <v>429</v>
      </c>
      <c r="AX128" t="s">
        <v>429</v>
      </c>
      <c r="AY128">
        <v>0</v>
      </c>
      <c r="AZ128">
        <v>0</v>
      </c>
      <c r="BA128">
        <f>1-AY128/AZ128</f>
        <v>0</v>
      </c>
      <c r="BB128">
        <v>0</v>
      </c>
      <c r="BC128" t="s">
        <v>429</v>
      </c>
      <c r="BD128" t="s">
        <v>429</v>
      </c>
      <c r="BE128">
        <v>0</v>
      </c>
      <c r="BF128">
        <v>0</v>
      </c>
      <c r="BG128">
        <f>1-BE128/BF128</f>
        <v>0</v>
      </c>
      <c r="BH128">
        <v>0.5</v>
      </c>
      <c r="BI128">
        <f>DH128</f>
        <v>0</v>
      </c>
      <c r="BJ128">
        <f>K128</f>
        <v>0</v>
      </c>
      <c r="BK128">
        <f>BG128*BH128*BI128</f>
        <v>0</v>
      </c>
      <c r="BL128">
        <f>(BJ128-BB128)/BI128</f>
        <v>0</v>
      </c>
      <c r="BM128">
        <f>(AZ128-BF128)/BF128</f>
        <v>0</v>
      </c>
      <c r="BN128">
        <f>AY128/(BA128+AY128/BF128)</f>
        <v>0</v>
      </c>
      <c r="BO128" t="s">
        <v>429</v>
      </c>
      <c r="BP128">
        <v>0</v>
      </c>
      <c r="BQ128">
        <f>IF(BP128&lt;&gt;0, BP128, BN128)</f>
        <v>0</v>
      </c>
      <c r="BR128">
        <f>1-BQ128/BF128</f>
        <v>0</v>
      </c>
      <c r="BS128">
        <f>(BF128-BE128)/(BF128-BQ128)</f>
        <v>0</v>
      </c>
      <c r="BT128">
        <f>(AZ128-BF128)/(AZ128-BQ128)</f>
        <v>0</v>
      </c>
      <c r="BU128">
        <f>(BF128-BE128)/(BF128-AY128)</f>
        <v>0</v>
      </c>
      <c r="BV128">
        <f>(AZ128-BF128)/(AZ128-AY128)</f>
        <v>0</v>
      </c>
      <c r="BW128">
        <f>(BS128*BQ128/BE128)</f>
        <v>0</v>
      </c>
      <c r="BX128">
        <f>(1-BW128)</f>
        <v>0</v>
      </c>
      <c r="DG128">
        <f>$B$13*EF128+$C$13*EG128+$F$13*ER128*(1-EU128)</f>
        <v>0</v>
      </c>
      <c r="DH128">
        <f>DG128*DI128</f>
        <v>0</v>
      </c>
      <c r="DI128">
        <f>($B$13*$D$11+$C$13*$D$11+$F$13*((FE128+EW128)/MAX(FE128+EW128+FF128, 0.1)*$I$11+FF128/MAX(FE128+EW128+FF128, 0.1)*$J$11))/($B$13+$C$13+$F$13)</f>
        <v>0</v>
      </c>
      <c r="DJ128">
        <f>($B$13*$K$11+$C$13*$K$11+$F$13*((FE128+EW128)/MAX(FE128+EW128+FF128, 0.1)*$P$11+FF128/MAX(FE128+EW128+FF128, 0.1)*$Q$11))/($B$13+$C$13+$F$13)</f>
        <v>0</v>
      </c>
      <c r="DK128">
        <v>0.28</v>
      </c>
      <c r="DL128">
        <v>0.5</v>
      </c>
      <c r="DM128" t="s">
        <v>430</v>
      </c>
      <c r="DN128">
        <v>2</v>
      </c>
      <c r="DO128" t="b">
        <v>1</v>
      </c>
      <c r="DP128">
        <v>1694362868.5</v>
      </c>
      <c r="DQ128">
        <v>269.9675555555555</v>
      </c>
      <c r="DR128">
        <v>250.0918888888889</v>
      </c>
      <c r="DS128">
        <v>28.92623333333333</v>
      </c>
      <c r="DT128">
        <v>28.37091111111111</v>
      </c>
      <c r="DU128">
        <v>292.8327777777778</v>
      </c>
      <c r="DV128">
        <v>33.0334962962963</v>
      </c>
      <c r="DW128">
        <v>500.0001851851852</v>
      </c>
      <c r="DX128">
        <v>84.50810000000001</v>
      </c>
      <c r="DY128">
        <v>0.09997188148148146</v>
      </c>
      <c r="DZ128">
        <v>34.75258148148149</v>
      </c>
      <c r="EA128">
        <v>36.10375555555556</v>
      </c>
      <c r="EB128">
        <v>999.9000000000001</v>
      </c>
      <c r="EC128">
        <v>0</v>
      </c>
      <c r="ED128">
        <v>0</v>
      </c>
      <c r="EE128">
        <v>10004.67111111111</v>
      </c>
      <c r="EF128">
        <v>0</v>
      </c>
      <c r="EG128">
        <v>1501.38037037037</v>
      </c>
      <c r="EH128">
        <v>19.87571481481482</v>
      </c>
      <c r="EI128">
        <v>278.0094074074074</v>
      </c>
      <c r="EJ128">
        <v>257.3945555555555</v>
      </c>
      <c r="EK128">
        <v>0.5553368148148148</v>
      </c>
      <c r="EL128">
        <v>250.0918888888889</v>
      </c>
      <c r="EM128">
        <v>28.37091111111111</v>
      </c>
      <c r="EN128">
        <v>2.444502222222222</v>
      </c>
      <c r="EO128">
        <v>2.397571851851852</v>
      </c>
      <c r="EP128">
        <v>20.66162962962963</v>
      </c>
      <c r="EQ128">
        <v>20.34737407407408</v>
      </c>
      <c r="ER128">
        <v>1999.98</v>
      </c>
      <c r="ES128">
        <v>0.979992222222222</v>
      </c>
      <c r="ET128">
        <v>0.02000797407407408</v>
      </c>
      <c r="EU128">
        <v>0</v>
      </c>
      <c r="EV128">
        <v>52.18602592592593</v>
      </c>
      <c r="EW128">
        <v>5.00078</v>
      </c>
      <c r="EX128">
        <v>2954.214444444445</v>
      </c>
      <c r="EY128">
        <v>16379.41851851852</v>
      </c>
      <c r="EZ128">
        <v>54.1687037037037</v>
      </c>
      <c r="FA128">
        <v>55.36333333333332</v>
      </c>
      <c r="FB128">
        <v>54.73140740740741</v>
      </c>
      <c r="FC128">
        <v>54.5621111111111</v>
      </c>
      <c r="FD128">
        <v>54.41637037037036</v>
      </c>
      <c r="FE128">
        <v>1955.06</v>
      </c>
      <c r="FF128">
        <v>39.92000000000001</v>
      </c>
      <c r="FG128">
        <v>0</v>
      </c>
      <c r="FH128">
        <v>1694362875.8</v>
      </c>
      <c r="FI128">
        <v>0</v>
      </c>
      <c r="FJ128">
        <v>52.181504</v>
      </c>
      <c r="FK128">
        <v>1.710853856513113</v>
      </c>
      <c r="FL128">
        <v>-80.64076960570361</v>
      </c>
      <c r="FM128">
        <v>2954.6204</v>
      </c>
      <c r="FN128">
        <v>15</v>
      </c>
      <c r="FO128">
        <v>1694359657.1</v>
      </c>
      <c r="FP128" t="s">
        <v>630</v>
      </c>
      <c r="FQ128">
        <v>1694359653.1</v>
      </c>
      <c r="FR128">
        <v>1694359657.1</v>
      </c>
      <c r="FS128">
        <v>2</v>
      </c>
      <c r="FT128">
        <v>0.004</v>
      </c>
      <c r="FU128">
        <v>-0.08500000000000001</v>
      </c>
      <c r="FV128">
        <v>-25.919</v>
      </c>
      <c r="FW128">
        <v>-3.999</v>
      </c>
      <c r="FX128">
        <v>420</v>
      </c>
      <c r="FY128">
        <v>26</v>
      </c>
      <c r="FZ128">
        <v>0.38</v>
      </c>
      <c r="GA128">
        <v>0.08</v>
      </c>
      <c r="GB128">
        <v>19.8220425</v>
      </c>
      <c r="GC128">
        <v>0.9452791744839737</v>
      </c>
      <c r="GD128">
        <v>0.1014463180393945</v>
      </c>
      <c r="GE128">
        <v>0</v>
      </c>
      <c r="GF128">
        <v>0.5505930250000001</v>
      </c>
      <c r="GG128">
        <v>0.08776591744840478</v>
      </c>
      <c r="GH128">
        <v>0.008548997237944046</v>
      </c>
      <c r="GI128">
        <v>1</v>
      </c>
      <c r="GJ128">
        <v>1</v>
      </c>
      <c r="GK128">
        <v>2</v>
      </c>
      <c r="GL128" t="s">
        <v>432</v>
      </c>
      <c r="GM128">
        <v>3.10684</v>
      </c>
      <c r="GN128">
        <v>2.75798</v>
      </c>
      <c r="GO128">
        <v>0.0550635</v>
      </c>
      <c r="GP128">
        <v>0.0476076</v>
      </c>
      <c r="GQ128">
        <v>0.122352</v>
      </c>
      <c r="GR128">
        <v>0.11058</v>
      </c>
      <c r="GS128">
        <v>23661.4</v>
      </c>
      <c r="GT128">
        <v>22473.8</v>
      </c>
      <c r="GU128">
        <v>25633</v>
      </c>
      <c r="GV128">
        <v>23983.1</v>
      </c>
      <c r="GW128">
        <v>36191.1</v>
      </c>
      <c r="GX128">
        <v>31277.7</v>
      </c>
      <c r="GY128">
        <v>44866.3</v>
      </c>
      <c r="GZ128">
        <v>38029.7</v>
      </c>
      <c r="HA128">
        <v>1.72532</v>
      </c>
      <c r="HB128">
        <v>1.55042</v>
      </c>
      <c r="HC128">
        <v>-0.09927900000000001</v>
      </c>
      <c r="HD128">
        <v>0</v>
      </c>
      <c r="HE128">
        <v>37.6929</v>
      </c>
      <c r="HF128">
        <v>999.9</v>
      </c>
      <c r="HG128">
        <v>45.5</v>
      </c>
      <c r="HH128">
        <v>37.3</v>
      </c>
      <c r="HI128">
        <v>34.5067</v>
      </c>
      <c r="HJ128">
        <v>61.1035</v>
      </c>
      <c r="HK128">
        <v>23.3734</v>
      </c>
      <c r="HL128">
        <v>1</v>
      </c>
      <c r="HM128">
        <v>1.74276</v>
      </c>
      <c r="HN128">
        <v>9.28105</v>
      </c>
      <c r="HO128">
        <v>20.0574</v>
      </c>
      <c r="HP128">
        <v>5.20501</v>
      </c>
      <c r="HQ128">
        <v>11.9935</v>
      </c>
      <c r="HR128">
        <v>4.9594</v>
      </c>
      <c r="HS128">
        <v>3.27413</v>
      </c>
      <c r="HT128">
        <v>9999</v>
      </c>
      <c r="HU128">
        <v>9999</v>
      </c>
      <c r="HV128">
        <v>9999</v>
      </c>
      <c r="HW128">
        <v>155.9</v>
      </c>
      <c r="HX128">
        <v>1.86386</v>
      </c>
      <c r="HY128">
        <v>1.86006</v>
      </c>
      <c r="HZ128">
        <v>1.85837</v>
      </c>
      <c r="IA128">
        <v>1.85974</v>
      </c>
      <c r="IB128">
        <v>1.85974</v>
      </c>
      <c r="IC128">
        <v>1.85833</v>
      </c>
      <c r="ID128">
        <v>1.85743</v>
      </c>
      <c r="IE128">
        <v>1.85226</v>
      </c>
      <c r="IF128">
        <v>0</v>
      </c>
      <c r="IG128">
        <v>0</v>
      </c>
      <c r="IH128">
        <v>0</v>
      </c>
      <c r="II128">
        <v>0</v>
      </c>
      <c r="IJ128" t="s">
        <v>433</v>
      </c>
      <c r="IK128" t="s">
        <v>434</v>
      </c>
      <c r="IL128" t="s">
        <v>435</v>
      </c>
      <c r="IM128" t="s">
        <v>435</v>
      </c>
      <c r="IN128" t="s">
        <v>435</v>
      </c>
      <c r="IO128" t="s">
        <v>435</v>
      </c>
      <c r="IP128">
        <v>0</v>
      </c>
      <c r="IQ128">
        <v>100</v>
      </c>
      <c r="IR128">
        <v>100</v>
      </c>
      <c r="IS128">
        <v>-22.334</v>
      </c>
      <c r="IT128">
        <v>-4.1069</v>
      </c>
      <c r="IU128">
        <v>-16.20101556140452</v>
      </c>
      <c r="IV128">
        <v>-0.02477319321892663</v>
      </c>
      <c r="IW128">
        <v>7.220195862635366E-06</v>
      </c>
      <c r="IX128">
        <v>-1.200035831751892E-09</v>
      </c>
      <c r="IY128">
        <v>-1.772700294398243</v>
      </c>
      <c r="IZ128">
        <v>-0.1467083373758089</v>
      </c>
      <c r="JA128">
        <v>0.003522864546959643</v>
      </c>
      <c r="JB128">
        <v>-3.696506598922489E-05</v>
      </c>
      <c r="JC128">
        <v>4</v>
      </c>
      <c r="JD128">
        <v>1987</v>
      </c>
      <c r="JE128">
        <v>1</v>
      </c>
      <c r="JF128">
        <v>38</v>
      </c>
      <c r="JG128">
        <v>53.7</v>
      </c>
      <c r="JH128">
        <v>53.6</v>
      </c>
      <c r="JI128">
        <v>0.727539</v>
      </c>
      <c r="JJ128">
        <v>2.68921</v>
      </c>
      <c r="JK128">
        <v>1.49658</v>
      </c>
      <c r="JL128">
        <v>2.39136</v>
      </c>
      <c r="JM128">
        <v>1.54907</v>
      </c>
      <c r="JN128">
        <v>2.46704</v>
      </c>
      <c r="JO128">
        <v>41.7699</v>
      </c>
      <c r="JP128">
        <v>14.2546</v>
      </c>
      <c r="JQ128">
        <v>18</v>
      </c>
      <c r="JR128">
        <v>507.257</v>
      </c>
      <c r="JS128">
        <v>401.75</v>
      </c>
      <c r="JT128">
        <v>28.313</v>
      </c>
      <c r="JU128">
        <v>46.5802</v>
      </c>
      <c r="JV128">
        <v>30</v>
      </c>
      <c r="JW128">
        <v>46.1692</v>
      </c>
      <c r="JX128">
        <v>45.9665</v>
      </c>
      <c r="JY128">
        <v>14.6414</v>
      </c>
      <c r="JZ128">
        <v>0</v>
      </c>
      <c r="KA128">
        <v>100</v>
      </c>
      <c r="KB128">
        <v>21.1681</v>
      </c>
      <c r="KC128">
        <v>199.146</v>
      </c>
      <c r="KD128">
        <v>32.1164</v>
      </c>
      <c r="KE128">
        <v>98.01260000000001</v>
      </c>
      <c r="KF128">
        <v>91.63330000000001</v>
      </c>
    </row>
    <row r="129" spans="1:292">
      <c r="A129">
        <v>111</v>
      </c>
      <c r="B129">
        <v>1694362881</v>
      </c>
      <c r="C129">
        <v>4372</v>
      </c>
      <c r="D129" t="s">
        <v>657</v>
      </c>
      <c r="E129" t="s">
        <v>658</v>
      </c>
      <c r="F129">
        <v>5</v>
      </c>
      <c r="G129" t="s">
        <v>428</v>
      </c>
      <c r="H129">
        <v>1694362873.214286</v>
      </c>
      <c r="I129">
        <f>(J129)/1000</f>
        <v>0</v>
      </c>
      <c r="J129">
        <f>IF(DO129, AM129, AG129)</f>
        <v>0</v>
      </c>
      <c r="K129">
        <f>IF(DO129, AH129, AF129)</f>
        <v>0</v>
      </c>
      <c r="L129">
        <f>DQ129 - IF(AT129&gt;1, K129*DK129*100.0/(AV129*EE129), 0)</f>
        <v>0</v>
      </c>
      <c r="M129">
        <f>((S129-I129/2)*L129-K129)/(S129+I129/2)</f>
        <v>0</v>
      </c>
      <c r="N129">
        <f>M129*(DX129+DY129)/1000.0</f>
        <v>0</v>
      </c>
      <c r="O129">
        <f>(DQ129 - IF(AT129&gt;1, K129*DK129*100.0/(AV129*EE129), 0))*(DX129+DY129)/1000.0</f>
        <v>0</v>
      </c>
      <c r="P129">
        <f>2.0/((1/R129-1/Q129)+SIGN(R129)*SQRT((1/R129-1/Q129)*(1/R129-1/Q129) + 4*DL129/((DL129+1)*(DL129+1))*(2*1/R129*1/Q129-1/Q129*1/Q129)))</f>
        <v>0</v>
      </c>
      <c r="Q129">
        <f>IF(LEFT(DM129,1)&lt;&gt;"0",IF(LEFT(DM129,1)="1",3.0,DN129),$D$5+$E$5*(EE129*DX129/($K$5*1000))+$F$5*(EE129*DX129/($K$5*1000))*MAX(MIN(DK129,$J$5),$I$5)*MAX(MIN(DK129,$J$5),$I$5)+$G$5*MAX(MIN(DK129,$J$5),$I$5)*(EE129*DX129/($K$5*1000))+$H$5*(EE129*DX129/($K$5*1000))*(EE129*DX129/($K$5*1000)))</f>
        <v>0</v>
      </c>
      <c r="R129">
        <f>I129*(1000-(1000*0.61365*exp(17.502*V129/(240.97+V129))/(DX129+DY129)+DS129)/2)/(1000*0.61365*exp(17.502*V129/(240.97+V129))/(DX129+DY129)-DS129)</f>
        <v>0</v>
      </c>
      <c r="S129">
        <f>1/((DL129+1)/(P129/1.6)+1/(Q129/1.37)) + DL129/((DL129+1)/(P129/1.6) + DL129/(Q129/1.37))</f>
        <v>0</v>
      </c>
      <c r="T129">
        <f>(DG129*DJ129)</f>
        <v>0</v>
      </c>
      <c r="U129">
        <f>(DZ129+(T129+2*0.95*5.67E-8*(((DZ129+$B$9)+273)^4-(DZ129+273)^4)-44100*I129)/(1.84*29.3*Q129+8*0.95*5.67E-8*(DZ129+273)^3))</f>
        <v>0</v>
      </c>
      <c r="V129">
        <f>($C$9*EA129+$D$9*EB129+$E$9*U129)</f>
        <v>0</v>
      </c>
      <c r="W129">
        <f>0.61365*exp(17.502*V129/(240.97+V129))</f>
        <v>0</v>
      </c>
      <c r="X129">
        <f>(Y129/Z129*100)</f>
        <v>0</v>
      </c>
      <c r="Y129">
        <f>DS129*(DX129+DY129)/1000</f>
        <v>0</v>
      </c>
      <c r="Z129">
        <f>0.61365*exp(17.502*DZ129/(240.97+DZ129))</f>
        <v>0</v>
      </c>
      <c r="AA129">
        <f>(W129-DS129*(DX129+DY129)/1000)</f>
        <v>0</v>
      </c>
      <c r="AB129">
        <f>(-I129*44100)</f>
        <v>0</v>
      </c>
      <c r="AC129">
        <f>2*29.3*Q129*0.92*(DZ129-V129)</f>
        <v>0</v>
      </c>
      <c r="AD129">
        <f>2*0.95*5.67E-8*(((DZ129+$B$9)+273)^4-(V129+273)^4)</f>
        <v>0</v>
      </c>
      <c r="AE129">
        <f>T129+AD129+AB129+AC129</f>
        <v>0</v>
      </c>
      <c r="AF129">
        <f>DW129*AT129*(DR129-DQ129*(1000-AT129*DT129)/(1000-AT129*DS129))/(100*DK129)</f>
        <v>0</v>
      </c>
      <c r="AG129">
        <f>1000*DW129*AT129*(DS129-DT129)/(100*DK129*(1000-AT129*DS129))</f>
        <v>0</v>
      </c>
      <c r="AH129">
        <f>(AI129 - AJ129 - DX129*1E3/(8.314*(DZ129+273.15)) * AL129/DW129 * AK129) * DW129/(100*DK129) * (1000 - DT129)/1000</f>
        <v>0</v>
      </c>
      <c r="AI129">
        <v>223.9090807269581</v>
      </c>
      <c r="AJ129">
        <v>237.1925454545455</v>
      </c>
      <c r="AK129">
        <v>-3.389760517014845</v>
      </c>
      <c r="AL129">
        <v>66.24914726502084</v>
      </c>
      <c r="AM129">
        <f>(AO129 - AN129 + DX129*1E3/(8.314*(DZ129+273.15)) * AQ129/DW129 * AP129) * DW129/(100*DK129) * 1000/(1000 - AO129)</f>
        <v>0</v>
      </c>
      <c r="AN129">
        <v>28.34384639877537</v>
      </c>
      <c r="AO129">
        <v>28.91035454545453</v>
      </c>
      <c r="AP129">
        <v>-1.319004703473532E-06</v>
      </c>
      <c r="AQ129">
        <v>100.9419130604213</v>
      </c>
      <c r="AR129">
        <v>0</v>
      </c>
      <c r="AS129">
        <v>0</v>
      </c>
      <c r="AT129">
        <f>IF(AR129*$H$15&gt;=AV129,1.0,(AV129/(AV129-AR129*$H$15)))</f>
        <v>0</v>
      </c>
      <c r="AU129">
        <f>(AT129-1)*100</f>
        <v>0</v>
      </c>
      <c r="AV129">
        <f>MAX(0,($B$15+$C$15*EE129)/(1+$D$15*EE129)*DX129/(DZ129+273)*$E$15)</f>
        <v>0</v>
      </c>
      <c r="AW129" t="s">
        <v>429</v>
      </c>
      <c r="AX129" t="s">
        <v>429</v>
      </c>
      <c r="AY129">
        <v>0</v>
      </c>
      <c r="AZ129">
        <v>0</v>
      </c>
      <c r="BA129">
        <f>1-AY129/AZ129</f>
        <v>0</v>
      </c>
      <c r="BB129">
        <v>0</v>
      </c>
      <c r="BC129" t="s">
        <v>429</v>
      </c>
      <c r="BD129" t="s">
        <v>429</v>
      </c>
      <c r="BE129">
        <v>0</v>
      </c>
      <c r="BF129">
        <v>0</v>
      </c>
      <c r="BG129">
        <f>1-BE129/BF129</f>
        <v>0</v>
      </c>
      <c r="BH129">
        <v>0.5</v>
      </c>
      <c r="BI129">
        <f>DH129</f>
        <v>0</v>
      </c>
      <c r="BJ129">
        <f>K129</f>
        <v>0</v>
      </c>
      <c r="BK129">
        <f>BG129*BH129*BI129</f>
        <v>0</v>
      </c>
      <c r="BL129">
        <f>(BJ129-BB129)/BI129</f>
        <v>0</v>
      </c>
      <c r="BM129">
        <f>(AZ129-BF129)/BF129</f>
        <v>0</v>
      </c>
      <c r="BN129">
        <f>AY129/(BA129+AY129/BF129)</f>
        <v>0</v>
      </c>
      <c r="BO129" t="s">
        <v>429</v>
      </c>
      <c r="BP129">
        <v>0</v>
      </c>
      <c r="BQ129">
        <f>IF(BP129&lt;&gt;0, BP129, BN129)</f>
        <v>0</v>
      </c>
      <c r="BR129">
        <f>1-BQ129/BF129</f>
        <v>0</v>
      </c>
      <c r="BS129">
        <f>(BF129-BE129)/(BF129-BQ129)</f>
        <v>0</v>
      </c>
      <c r="BT129">
        <f>(AZ129-BF129)/(AZ129-BQ129)</f>
        <v>0</v>
      </c>
      <c r="BU129">
        <f>(BF129-BE129)/(BF129-AY129)</f>
        <v>0</v>
      </c>
      <c r="BV129">
        <f>(AZ129-BF129)/(AZ129-AY129)</f>
        <v>0</v>
      </c>
      <c r="BW129">
        <f>(BS129*BQ129/BE129)</f>
        <v>0</v>
      </c>
      <c r="BX129">
        <f>(1-BW129)</f>
        <v>0</v>
      </c>
      <c r="DG129">
        <f>$B$13*EF129+$C$13*EG129+$F$13*ER129*(1-EU129)</f>
        <v>0</v>
      </c>
      <c r="DH129">
        <f>DG129*DI129</f>
        <v>0</v>
      </c>
      <c r="DI129">
        <f>($B$13*$D$11+$C$13*$D$11+$F$13*((FE129+EW129)/MAX(FE129+EW129+FF129, 0.1)*$I$11+FF129/MAX(FE129+EW129+FF129, 0.1)*$J$11))/($B$13+$C$13+$F$13)</f>
        <v>0</v>
      </c>
      <c r="DJ129">
        <f>($B$13*$K$11+$C$13*$K$11+$F$13*((FE129+EW129)/MAX(FE129+EW129+FF129, 0.1)*$P$11+FF129/MAX(FE129+EW129+FF129, 0.1)*$Q$11))/($B$13+$C$13+$F$13)</f>
        <v>0</v>
      </c>
      <c r="DK129">
        <v>0.28</v>
      </c>
      <c r="DL129">
        <v>0.5</v>
      </c>
      <c r="DM129" t="s">
        <v>430</v>
      </c>
      <c r="DN129">
        <v>2</v>
      </c>
      <c r="DO129" t="b">
        <v>1</v>
      </c>
      <c r="DP129">
        <v>1694362873.214286</v>
      </c>
      <c r="DQ129">
        <v>254.3907142857143</v>
      </c>
      <c r="DR129">
        <v>234.4847857142857</v>
      </c>
      <c r="DS129">
        <v>28.9202</v>
      </c>
      <c r="DT129">
        <v>28.35817142857143</v>
      </c>
      <c r="DU129">
        <v>276.9224285714286</v>
      </c>
      <c r="DV129">
        <v>33.02725</v>
      </c>
      <c r="DW129">
        <v>500.0029642857143</v>
      </c>
      <c r="DX129">
        <v>84.50691785714285</v>
      </c>
      <c r="DY129">
        <v>0.1000004107142857</v>
      </c>
      <c r="DZ129">
        <v>34.74354642857143</v>
      </c>
      <c r="EA129">
        <v>36.0953</v>
      </c>
      <c r="EB129">
        <v>999.9000000000002</v>
      </c>
      <c r="EC129">
        <v>0</v>
      </c>
      <c r="ED129">
        <v>0</v>
      </c>
      <c r="EE129">
        <v>10001.47071428571</v>
      </c>
      <c r="EF129">
        <v>0</v>
      </c>
      <c r="EG129">
        <v>1508.663214285715</v>
      </c>
      <c r="EH129">
        <v>19.90601428571429</v>
      </c>
      <c r="EI129">
        <v>261.9669642857143</v>
      </c>
      <c r="EJ129">
        <v>241.3284642857143</v>
      </c>
      <c r="EK129">
        <v>0.5620381071428572</v>
      </c>
      <c r="EL129">
        <v>234.4847857142857</v>
      </c>
      <c r="EM129">
        <v>28.35817142857143</v>
      </c>
      <c r="EN129">
        <v>2.4439575</v>
      </c>
      <c r="EO129">
        <v>2.396461071428571</v>
      </c>
      <c r="EP129">
        <v>20.65801785714286</v>
      </c>
      <c r="EQ129">
        <v>20.33988214285714</v>
      </c>
      <c r="ER129">
        <v>1999.98</v>
      </c>
      <c r="ES129">
        <v>0.979992214285714</v>
      </c>
      <c r="ET129">
        <v>0.02000798214285715</v>
      </c>
      <c r="EU129">
        <v>0</v>
      </c>
      <c r="EV129">
        <v>52.33079642857142</v>
      </c>
      <c r="EW129">
        <v>5.00078</v>
      </c>
      <c r="EX129">
        <v>2952.723571428572</v>
      </c>
      <c r="EY129">
        <v>16379.41785714286</v>
      </c>
      <c r="EZ129">
        <v>54.15599999999999</v>
      </c>
      <c r="FA129">
        <v>55.34799999999999</v>
      </c>
      <c r="FB129">
        <v>54.71639285714285</v>
      </c>
      <c r="FC129">
        <v>54.54646428571426</v>
      </c>
      <c r="FD129">
        <v>54.42153571428571</v>
      </c>
      <c r="FE129">
        <v>1955.06</v>
      </c>
      <c r="FF129">
        <v>39.92000000000001</v>
      </c>
      <c r="FG129">
        <v>0</v>
      </c>
      <c r="FH129">
        <v>1694362881.2</v>
      </c>
      <c r="FI129">
        <v>0</v>
      </c>
      <c r="FJ129">
        <v>52.35293846153846</v>
      </c>
      <c r="FK129">
        <v>1.331733335771536</v>
      </c>
      <c r="FL129">
        <v>-214.3723076951808</v>
      </c>
      <c r="FM129">
        <v>2951.284999999999</v>
      </c>
      <c r="FN129">
        <v>15</v>
      </c>
      <c r="FO129">
        <v>1694359657.1</v>
      </c>
      <c r="FP129" t="s">
        <v>630</v>
      </c>
      <c r="FQ129">
        <v>1694359653.1</v>
      </c>
      <c r="FR129">
        <v>1694359657.1</v>
      </c>
      <c r="FS129">
        <v>2</v>
      </c>
      <c r="FT129">
        <v>0.004</v>
      </c>
      <c r="FU129">
        <v>-0.08500000000000001</v>
      </c>
      <c r="FV129">
        <v>-25.919</v>
      </c>
      <c r="FW129">
        <v>-3.999</v>
      </c>
      <c r="FX129">
        <v>420</v>
      </c>
      <c r="FY129">
        <v>26</v>
      </c>
      <c r="FZ129">
        <v>0.38</v>
      </c>
      <c r="GA129">
        <v>0.08</v>
      </c>
      <c r="GB129">
        <v>19.88236341463415</v>
      </c>
      <c r="GC129">
        <v>0.4834787456445793</v>
      </c>
      <c r="GD129">
        <v>0.06757774477104322</v>
      </c>
      <c r="GE129">
        <v>0</v>
      </c>
      <c r="GF129">
        <v>0.5582820487804878</v>
      </c>
      <c r="GG129">
        <v>0.08590112195121948</v>
      </c>
      <c r="GH129">
        <v>0.008602747839374605</v>
      </c>
      <c r="GI129">
        <v>1</v>
      </c>
      <c r="GJ129">
        <v>1</v>
      </c>
      <c r="GK129">
        <v>2</v>
      </c>
      <c r="GL129" t="s">
        <v>432</v>
      </c>
      <c r="GM129">
        <v>3.10693</v>
      </c>
      <c r="GN129">
        <v>2.75805</v>
      </c>
      <c r="GO129">
        <v>0.052136</v>
      </c>
      <c r="GP129">
        <v>0.0445695</v>
      </c>
      <c r="GQ129">
        <v>0.122334</v>
      </c>
      <c r="GR129">
        <v>0.110554</v>
      </c>
      <c r="GS129">
        <v>23734.6</v>
      </c>
      <c r="GT129">
        <v>22545.2</v>
      </c>
      <c r="GU129">
        <v>25633.1</v>
      </c>
      <c r="GV129">
        <v>23983.1</v>
      </c>
      <c r="GW129">
        <v>36191.4</v>
      </c>
      <c r="GX129">
        <v>31278.4</v>
      </c>
      <c r="GY129">
        <v>44866.3</v>
      </c>
      <c r="GZ129">
        <v>38029.8</v>
      </c>
      <c r="HA129">
        <v>1.72543</v>
      </c>
      <c r="HB129">
        <v>1.55042</v>
      </c>
      <c r="HC129">
        <v>-0.0995398</v>
      </c>
      <c r="HD129">
        <v>0</v>
      </c>
      <c r="HE129">
        <v>37.6825</v>
      </c>
      <c r="HF129">
        <v>999.9</v>
      </c>
      <c r="HG129">
        <v>45.5</v>
      </c>
      <c r="HH129">
        <v>37.3</v>
      </c>
      <c r="HI129">
        <v>34.5063</v>
      </c>
      <c r="HJ129">
        <v>61.3235</v>
      </c>
      <c r="HK129">
        <v>23.2412</v>
      </c>
      <c r="HL129">
        <v>1</v>
      </c>
      <c r="HM129">
        <v>1.74254</v>
      </c>
      <c r="HN129">
        <v>9.28105</v>
      </c>
      <c r="HO129">
        <v>20.0574</v>
      </c>
      <c r="HP129">
        <v>5.20471</v>
      </c>
      <c r="HQ129">
        <v>11.9929</v>
      </c>
      <c r="HR129">
        <v>4.95945</v>
      </c>
      <c r="HS129">
        <v>3.27415</v>
      </c>
      <c r="HT129">
        <v>9999</v>
      </c>
      <c r="HU129">
        <v>9999</v>
      </c>
      <c r="HV129">
        <v>9999</v>
      </c>
      <c r="HW129">
        <v>155.9</v>
      </c>
      <c r="HX129">
        <v>1.86386</v>
      </c>
      <c r="HY129">
        <v>1.86006</v>
      </c>
      <c r="HZ129">
        <v>1.85837</v>
      </c>
      <c r="IA129">
        <v>1.85974</v>
      </c>
      <c r="IB129">
        <v>1.85974</v>
      </c>
      <c r="IC129">
        <v>1.85836</v>
      </c>
      <c r="ID129">
        <v>1.85743</v>
      </c>
      <c r="IE129">
        <v>1.85227</v>
      </c>
      <c r="IF129">
        <v>0</v>
      </c>
      <c r="IG129">
        <v>0</v>
      </c>
      <c r="IH129">
        <v>0</v>
      </c>
      <c r="II129">
        <v>0</v>
      </c>
      <c r="IJ129" t="s">
        <v>433</v>
      </c>
      <c r="IK129" t="s">
        <v>434</v>
      </c>
      <c r="IL129" t="s">
        <v>435</v>
      </c>
      <c r="IM129" t="s">
        <v>435</v>
      </c>
      <c r="IN129" t="s">
        <v>435</v>
      </c>
      <c r="IO129" t="s">
        <v>435</v>
      </c>
      <c r="IP129">
        <v>0</v>
      </c>
      <c r="IQ129">
        <v>100</v>
      </c>
      <c r="IR129">
        <v>100</v>
      </c>
      <c r="IS129">
        <v>-21.976</v>
      </c>
      <c r="IT129">
        <v>-4.1066</v>
      </c>
      <c r="IU129">
        <v>-16.20101556140452</v>
      </c>
      <c r="IV129">
        <v>-0.02477319321892663</v>
      </c>
      <c r="IW129">
        <v>7.220195862635366E-06</v>
      </c>
      <c r="IX129">
        <v>-1.200035831751892E-09</v>
      </c>
      <c r="IY129">
        <v>-1.772700294398243</v>
      </c>
      <c r="IZ129">
        <v>-0.1467083373758089</v>
      </c>
      <c r="JA129">
        <v>0.003522864546959643</v>
      </c>
      <c r="JB129">
        <v>-3.696506598922489E-05</v>
      </c>
      <c r="JC129">
        <v>4</v>
      </c>
      <c r="JD129">
        <v>1987</v>
      </c>
      <c r="JE129">
        <v>1</v>
      </c>
      <c r="JF129">
        <v>38</v>
      </c>
      <c r="JG129">
        <v>53.8</v>
      </c>
      <c r="JH129">
        <v>53.7</v>
      </c>
      <c r="JI129">
        <v>0.687256</v>
      </c>
      <c r="JJ129">
        <v>2.68188</v>
      </c>
      <c r="JK129">
        <v>1.49658</v>
      </c>
      <c r="JL129">
        <v>2.39136</v>
      </c>
      <c r="JM129">
        <v>1.54785</v>
      </c>
      <c r="JN129">
        <v>2.47192</v>
      </c>
      <c r="JO129">
        <v>41.7961</v>
      </c>
      <c r="JP129">
        <v>14.2634</v>
      </c>
      <c r="JQ129">
        <v>18</v>
      </c>
      <c r="JR129">
        <v>507.344</v>
      </c>
      <c r="JS129">
        <v>401.751</v>
      </c>
      <c r="JT129">
        <v>28.3041</v>
      </c>
      <c r="JU129">
        <v>46.5802</v>
      </c>
      <c r="JV129">
        <v>30.0001</v>
      </c>
      <c r="JW129">
        <v>46.1724</v>
      </c>
      <c r="JX129">
        <v>45.9668</v>
      </c>
      <c r="JY129">
        <v>13.8536</v>
      </c>
      <c r="JZ129">
        <v>0</v>
      </c>
      <c r="KA129">
        <v>100</v>
      </c>
      <c r="KB129">
        <v>21.1664</v>
      </c>
      <c r="KC129">
        <v>179.104</v>
      </c>
      <c r="KD129">
        <v>32.1164</v>
      </c>
      <c r="KE129">
        <v>98.0128</v>
      </c>
      <c r="KF129">
        <v>91.6335</v>
      </c>
    </row>
    <row r="130" spans="1:292">
      <c r="A130">
        <v>112</v>
      </c>
      <c r="B130">
        <v>1694362886</v>
      </c>
      <c r="C130">
        <v>4377</v>
      </c>
      <c r="D130" t="s">
        <v>659</v>
      </c>
      <c r="E130" t="s">
        <v>660</v>
      </c>
      <c r="F130">
        <v>5</v>
      </c>
      <c r="G130" t="s">
        <v>428</v>
      </c>
      <c r="H130">
        <v>1694362878.5</v>
      </c>
      <c r="I130">
        <f>(J130)/1000</f>
        <v>0</v>
      </c>
      <c r="J130">
        <f>IF(DO130, AM130, AG130)</f>
        <v>0</v>
      </c>
      <c r="K130">
        <f>IF(DO130, AH130, AF130)</f>
        <v>0</v>
      </c>
      <c r="L130">
        <f>DQ130 - IF(AT130&gt;1, K130*DK130*100.0/(AV130*EE130), 0)</f>
        <v>0</v>
      </c>
      <c r="M130">
        <f>((S130-I130/2)*L130-K130)/(S130+I130/2)</f>
        <v>0</v>
      </c>
      <c r="N130">
        <f>M130*(DX130+DY130)/1000.0</f>
        <v>0</v>
      </c>
      <c r="O130">
        <f>(DQ130 - IF(AT130&gt;1, K130*DK130*100.0/(AV130*EE130), 0))*(DX130+DY130)/1000.0</f>
        <v>0</v>
      </c>
      <c r="P130">
        <f>2.0/((1/R130-1/Q130)+SIGN(R130)*SQRT((1/R130-1/Q130)*(1/R130-1/Q130) + 4*DL130/((DL130+1)*(DL130+1))*(2*1/R130*1/Q130-1/Q130*1/Q130)))</f>
        <v>0</v>
      </c>
      <c r="Q130">
        <f>IF(LEFT(DM130,1)&lt;&gt;"0",IF(LEFT(DM130,1)="1",3.0,DN130),$D$5+$E$5*(EE130*DX130/($K$5*1000))+$F$5*(EE130*DX130/($K$5*1000))*MAX(MIN(DK130,$J$5),$I$5)*MAX(MIN(DK130,$J$5),$I$5)+$G$5*MAX(MIN(DK130,$J$5),$I$5)*(EE130*DX130/($K$5*1000))+$H$5*(EE130*DX130/($K$5*1000))*(EE130*DX130/($K$5*1000)))</f>
        <v>0</v>
      </c>
      <c r="R130">
        <f>I130*(1000-(1000*0.61365*exp(17.502*V130/(240.97+V130))/(DX130+DY130)+DS130)/2)/(1000*0.61365*exp(17.502*V130/(240.97+V130))/(DX130+DY130)-DS130)</f>
        <v>0</v>
      </c>
      <c r="S130">
        <f>1/((DL130+1)/(P130/1.6)+1/(Q130/1.37)) + DL130/((DL130+1)/(P130/1.6) + DL130/(Q130/1.37))</f>
        <v>0</v>
      </c>
      <c r="T130">
        <f>(DG130*DJ130)</f>
        <v>0</v>
      </c>
      <c r="U130">
        <f>(DZ130+(T130+2*0.95*5.67E-8*(((DZ130+$B$9)+273)^4-(DZ130+273)^4)-44100*I130)/(1.84*29.3*Q130+8*0.95*5.67E-8*(DZ130+273)^3))</f>
        <v>0</v>
      </c>
      <c r="V130">
        <f>($C$9*EA130+$D$9*EB130+$E$9*U130)</f>
        <v>0</v>
      </c>
      <c r="W130">
        <f>0.61365*exp(17.502*V130/(240.97+V130))</f>
        <v>0</v>
      </c>
      <c r="X130">
        <f>(Y130/Z130*100)</f>
        <v>0</v>
      </c>
      <c r="Y130">
        <f>DS130*(DX130+DY130)/1000</f>
        <v>0</v>
      </c>
      <c r="Z130">
        <f>0.61365*exp(17.502*DZ130/(240.97+DZ130))</f>
        <v>0</v>
      </c>
      <c r="AA130">
        <f>(W130-DS130*(DX130+DY130)/1000)</f>
        <v>0</v>
      </c>
      <c r="AB130">
        <f>(-I130*44100)</f>
        <v>0</v>
      </c>
      <c r="AC130">
        <f>2*29.3*Q130*0.92*(DZ130-V130)</f>
        <v>0</v>
      </c>
      <c r="AD130">
        <f>2*0.95*5.67E-8*(((DZ130+$B$9)+273)^4-(V130+273)^4)</f>
        <v>0</v>
      </c>
      <c r="AE130">
        <f>T130+AD130+AB130+AC130</f>
        <v>0</v>
      </c>
      <c r="AF130">
        <f>DW130*AT130*(DR130-DQ130*(1000-AT130*DT130)/(1000-AT130*DS130))/(100*DK130)</f>
        <v>0</v>
      </c>
      <c r="AG130">
        <f>1000*DW130*AT130*(DS130-DT130)/(100*DK130*(1000-AT130*DS130))</f>
        <v>0</v>
      </c>
      <c r="AH130">
        <f>(AI130 - AJ130 - DX130*1E3/(8.314*(DZ130+273.15)) * AL130/DW130 * AK130) * DW130/(100*DK130) * (1000 - DT130)/1000</f>
        <v>0</v>
      </c>
      <c r="AI130">
        <v>206.9151226889074</v>
      </c>
      <c r="AJ130">
        <v>220.1780606060605</v>
      </c>
      <c r="AK130">
        <v>-3.406403660467907</v>
      </c>
      <c r="AL130">
        <v>66.24914726502084</v>
      </c>
      <c r="AM130">
        <f>(AO130 - AN130 + DX130*1E3/(8.314*(DZ130+273.15)) * AQ130/DW130 * AP130) * DW130/(100*DK130) * 1000/(1000 - AO130)</f>
        <v>0</v>
      </c>
      <c r="AN130">
        <v>28.33161530439161</v>
      </c>
      <c r="AO130">
        <v>28.9004</v>
      </c>
      <c r="AP130">
        <v>-3.834720144452467E-06</v>
      </c>
      <c r="AQ130">
        <v>100.9419130604213</v>
      </c>
      <c r="AR130">
        <v>0</v>
      </c>
      <c r="AS130">
        <v>0</v>
      </c>
      <c r="AT130">
        <f>IF(AR130*$H$15&gt;=AV130,1.0,(AV130/(AV130-AR130*$H$15)))</f>
        <v>0</v>
      </c>
      <c r="AU130">
        <f>(AT130-1)*100</f>
        <v>0</v>
      </c>
      <c r="AV130">
        <f>MAX(0,($B$15+$C$15*EE130)/(1+$D$15*EE130)*DX130/(DZ130+273)*$E$15)</f>
        <v>0</v>
      </c>
      <c r="AW130" t="s">
        <v>429</v>
      </c>
      <c r="AX130" t="s">
        <v>429</v>
      </c>
      <c r="AY130">
        <v>0</v>
      </c>
      <c r="AZ130">
        <v>0</v>
      </c>
      <c r="BA130">
        <f>1-AY130/AZ130</f>
        <v>0</v>
      </c>
      <c r="BB130">
        <v>0</v>
      </c>
      <c r="BC130" t="s">
        <v>429</v>
      </c>
      <c r="BD130" t="s">
        <v>429</v>
      </c>
      <c r="BE130">
        <v>0</v>
      </c>
      <c r="BF130">
        <v>0</v>
      </c>
      <c r="BG130">
        <f>1-BE130/BF130</f>
        <v>0</v>
      </c>
      <c r="BH130">
        <v>0.5</v>
      </c>
      <c r="BI130">
        <f>DH130</f>
        <v>0</v>
      </c>
      <c r="BJ130">
        <f>K130</f>
        <v>0</v>
      </c>
      <c r="BK130">
        <f>BG130*BH130*BI130</f>
        <v>0</v>
      </c>
      <c r="BL130">
        <f>(BJ130-BB130)/BI130</f>
        <v>0</v>
      </c>
      <c r="BM130">
        <f>(AZ130-BF130)/BF130</f>
        <v>0</v>
      </c>
      <c r="BN130">
        <f>AY130/(BA130+AY130/BF130)</f>
        <v>0</v>
      </c>
      <c r="BO130" t="s">
        <v>429</v>
      </c>
      <c r="BP130">
        <v>0</v>
      </c>
      <c r="BQ130">
        <f>IF(BP130&lt;&gt;0, BP130, BN130)</f>
        <v>0</v>
      </c>
      <c r="BR130">
        <f>1-BQ130/BF130</f>
        <v>0</v>
      </c>
      <c r="BS130">
        <f>(BF130-BE130)/(BF130-BQ130)</f>
        <v>0</v>
      </c>
      <c r="BT130">
        <f>(AZ130-BF130)/(AZ130-BQ130)</f>
        <v>0</v>
      </c>
      <c r="BU130">
        <f>(BF130-BE130)/(BF130-AY130)</f>
        <v>0</v>
      </c>
      <c r="BV130">
        <f>(AZ130-BF130)/(AZ130-AY130)</f>
        <v>0</v>
      </c>
      <c r="BW130">
        <f>(BS130*BQ130/BE130)</f>
        <v>0</v>
      </c>
      <c r="BX130">
        <f>(1-BW130)</f>
        <v>0</v>
      </c>
      <c r="DG130">
        <f>$B$13*EF130+$C$13*EG130+$F$13*ER130*(1-EU130)</f>
        <v>0</v>
      </c>
      <c r="DH130">
        <f>DG130*DI130</f>
        <v>0</v>
      </c>
      <c r="DI130">
        <f>($B$13*$D$11+$C$13*$D$11+$F$13*((FE130+EW130)/MAX(FE130+EW130+FF130, 0.1)*$I$11+FF130/MAX(FE130+EW130+FF130, 0.1)*$J$11))/($B$13+$C$13+$F$13)</f>
        <v>0</v>
      </c>
      <c r="DJ130">
        <f>($B$13*$K$11+$C$13*$K$11+$F$13*((FE130+EW130)/MAX(FE130+EW130+FF130, 0.1)*$P$11+FF130/MAX(FE130+EW130+FF130, 0.1)*$Q$11))/($B$13+$C$13+$F$13)</f>
        <v>0</v>
      </c>
      <c r="DK130">
        <v>0.28</v>
      </c>
      <c r="DL130">
        <v>0.5</v>
      </c>
      <c r="DM130" t="s">
        <v>430</v>
      </c>
      <c r="DN130">
        <v>2</v>
      </c>
      <c r="DO130" t="b">
        <v>1</v>
      </c>
      <c r="DP130">
        <v>1694362878.5</v>
      </c>
      <c r="DQ130">
        <v>236.9238148148148</v>
      </c>
      <c r="DR130">
        <v>216.9886666666667</v>
      </c>
      <c r="DS130">
        <v>28.91251481481481</v>
      </c>
      <c r="DT130">
        <v>28.34357777777778</v>
      </c>
      <c r="DU130">
        <v>259.0780740740741</v>
      </c>
      <c r="DV130">
        <v>33.01927777777777</v>
      </c>
      <c r="DW130">
        <v>499.9943703703703</v>
      </c>
      <c r="DX130">
        <v>84.50620370370369</v>
      </c>
      <c r="DY130">
        <v>0.09997887037037037</v>
      </c>
      <c r="DZ130">
        <v>34.73534444444444</v>
      </c>
      <c r="EA130">
        <v>36.0888</v>
      </c>
      <c r="EB130">
        <v>999.9000000000001</v>
      </c>
      <c r="EC130">
        <v>0</v>
      </c>
      <c r="ED130">
        <v>0</v>
      </c>
      <c r="EE130">
        <v>9994.719999999999</v>
      </c>
      <c r="EF130">
        <v>0</v>
      </c>
      <c r="EG130">
        <v>1487.978148148148</v>
      </c>
      <c r="EH130">
        <v>19.9353</v>
      </c>
      <c r="EI130">
        <v>243.977962962963</v>
      </c>
      <c r="EJ130">
        <v>223.3182962962963</v>
      </c>
      <c r="EK130">
        <v>0.5689315925925925</v>
      </c>
      <c r="EL130">
        <v>216.9886666666667</v>
      </c>
      <c r="EM130">
        <v>28.34357777777778</v>
      </c>
      <c r="EN130">
        <v>2.443285925925926</v>
      </c>
      <c r="EO130">
        <v>2.395207777777778</v>
      </c>
      <c r="EP130">
        <v>20.65355925925926</v>
      </c>
      <c r="EQ130">
        <v>20.33141851851851</v>
      </c>
      <c r="ER130">
        <v>1999.997777777778</v>
      </c>
      <c r="ES130">
        <v>0.9799936296296295</v>
      </c>
      <c r="ET130">
        <v>0.02000651481481482</v>
      </c>
      <c r="EU130">
        <v>0</v>
      </c>
      <c r="EV130">
        <v>52.48655555555556</v>
      </c>
      <c r="EW130">
        <v>5.00078</v>
      </c>
      <c r="EX130">
        <v>2944.078888888889</v>
      </c>
      <c r="EY130">
        <v>16379.57777777778</v>
      </c>
      <c r="EZ130">
        <v>54.15477777777777</v>
      </c>
      <c r="FA130">
        <v>55.33066666666667</v>
      </c>
      <c r="FB130">
        <v>54.7128148148148</v>
      </c>
      <c r="FC130">
        <v>54.53659259259258</v>
      </c>
      <c r="FD130">
        <v>54.41866666666665</v>
      </c>
      <c r="FE130">
        <v>1955.080740740741</v>
      </c>
      <c r="FF130">
        <v>39.91666666666666</v>
      </c>
      <c r="FG130">
        <v>0</v>
      </c>
      <c r="FH130">
        <v>1694362886</v>
      </c>
      <c r="FI130">
        <v>0</v>
      </c>
      <c r="FJ130">
        <v>52.48633846153847</v>
      </c>
      <c r="FK130">
        <v>2.209682044394407</v>
      </c>
      <c r="FL130">
        <v>145.9466665128246</v>
      </c>
      <c r="FM130">
        <v>2945.631538461538</v>
      </c>
      <c r="FN130">
        <v>15</v>
      </c>
      <c r="FO130">
        <v>1694359657.1</v>
      </c>
      <c r="FP130" t="s">
        <v>630</v>
      </c>
      <c r="FQ130">
        <v>1694359653.1</v>
      </c>
      <c r="FR130">
        <v>1694359657.1</v>
      </c>
      <c r="FS130">
        <v>2</v>
      </c>
      <c r="FT130">
        <v>0.004</v>
      </c>
      <c r="FU130">
        <v>-0.08500000000000001</v>
      </c>
      <c r="FV130">
        <v>-25.919</v>
      </c>
      <c r="FW130">
        <v>-3.999</v>
      </c>
      <c r="FX130">
        <v>420</v>
      </c>
      <c r="FY130">
        <v>26</v>
      </c>
      <c r="FZ130">
        <v>0.38</v>
      </c>
      <c r="GA130">
        <v>0.08</v>
      </c>
      <c r="GB130">
        <v>19.91430731707317</v>
      </c>
      <c r="GC130">
        <v>0.2708111498257653</v>
      </c>
      <c r="GD130">
        <v>0.04599136393081352</v>
      </c>
      <c r="GE130">
        <v>0</v>
      </c>
      <c r="GF130">
        <v>0.5634335121951219</v>
      </c>
      <c r="GG130">
        <v>0.07818972125435583</v>
      </c>
      <c r="GH130">
        <v>0.007899008036276987</v>
      </c>
      <c r="GI130">
        <v>1</v>
      </c>
      <c r="GJ130">
        <v>1</v>
      </c>
      <c r="GK130">
        <v>2</v>
      </c>
      <c r="GL130" t="s">
        <v>432</v>
      </c>
      <c r="GM130">
        <v>3.10689</v>
      </c>
      <c r="GN130">
        <v>2.75827</v>
      </c>
      <c r="GO130">
        <v>0.0491275</v>
      </c>
      <c r="GP130">
        <v>0.0414457</v>
      </c>
      <c r="GQ130">
        <v>0.122307</v>
      </c>
      <c r="GR130">
        <v>0.110506</v>
      </c>
      <c r="GS130">
        <v>23809.7</v>
      </c>
      <c r="GT130">
        <v>22618.3</v>
      </c>
      <c r="GU130">
        <v>25633.2</v>
      </c>
      <c r="GV130">
        <v>23982.8</v>
      </c>
      <c r="GW130">
        <v>36192.1</v>
      </c>
      <c r="GX130">
        <v>31279.1</v>
      </c>
      <c r="GY130">
        <v>44866.1</v>
      </c>
      <c r="GZ130">
        <v>38029</v>
      </c>
      <c r="HA130">
        <v>1.72558</v>
      </c>
      <c r="HB130">
        <v>1.55027</v>
      </c>
      <c r="HC130">
        <v>-0.09872019999999999</v>
      </c>
      <c r="HD130">
        <v>0</v>
      </c>
      <c r="HE130">
        <v>37.6725</v>
      </c>
      <c r="HF130">
        <v>999.9</v>
      </c>
      <c r="HG130">
        <v>45.5</v>
      </c>
      <c r="HH130">
        <v>37.3</v>
      </c>
      <c r="HI130">
        <v>34.5039</v>
      </c>
      <c r="HJ130">
        <v>61.3035</v>
      </c>
      <c r="HK130">
        <v>23.2933</v>
      </c>
      <c r="HL130">
        <v>1</v>
      </c>
      <c r="HM130">
        <v>1.74285</v>
      </c>
      <c r="HN130">
        <v>9.28105</v>
      </c>
      <c r="HO130">
        <v>20.0573</v>
      </c>
      <c r="HP130">
        <v>5.20621</v>
      </c>
      <c r="HQ130">
        <v>11.9936</v>
      </c>
      <c r="HR130">
        <v>4.95965</v>
      </c>
      <c r="HS130">
        <v>3.27443</v>
      </c>
      <c r="HT130">
        <v>9999</v>
      </c>
      <c r="HU130">
        <v>9999</v>
      </c>
      <c r="HV130">
        <v>9999</v>
      </c>
      <c r="HW130">
        <v>155.9</v>
      </c>
      <c r="HX130">
        <v>1.86386</v>
      </c>
      <c r="HY130">
        <v>1.86005</v>
      </c>
      <c r="HZ130">
        <v>1.85837</v>
      </c>
      <c r="IA130">
        <v>1.85974</v>
      </c>
      <c r="IB130">
        <v>1.85974</v>
      </c>
      <c r="IC130">
        <v>1.85836</v>
      </c>
      <c r="ID130">
        <v>1.85742</v>
      </c>
      <c r="IE130">
        <v>1.85226</v>
      </c>
      <c r="IF130">
        <v>0</v>
      </c>
      <c r="IG130">
        <v>0</v>
      </c>
      <c r="IH130">
        <v>0</v>
      </c>
      <c r="II130">
        <v>0</v>
      </c>
      <c r="IJ130" t="s">
        <v>433</v>
      </c>
      <c r="IK130" t="s">
        <v>434</v>
      </c>
      <c r="IL130" t="s">
        <v>435</v>
      </c>
      <c r="IM130" t="s">
        <v>435</v>
      </c>
      <c r="IN130" t="s">
        <v>435</v>
      </c>
      <c r="IO130" t="s">
        <v>435</v>
      </c>
      <c r="IP130">
        <v>0</v>
      </c>
      <c r="IQ130">
        <v>100</v>
      </c>
      <c r="IR130">
        <v>100</v>
      </c>
      <c r="IS130">
        <v>-21.613</v>
      </c>
      <c r="IT130">
        <v>-4.1063</v>
      </c>
      <c r="IU130">
        <v>-16.20101556140452</v>
      </c>
      <c r="IV130">
        <v>-0.02477319321892663</v>
      </c>
      <c r="IW130">
        <v>7.220195862635366E-06</v>
      </c>
      <c r="IX130">
        <v>-1.200035831751892E-09</v>
      </c>
      <c r="IY130">
        <v>-1.772700294398243</v>
      </c>
      <c r="IZ130">
        <v>-0.1467083373758089</v>
      </c>
      <c r="JA130">
        <v>0.003522864546959643</v>
      </c>
      <c r="JB130">
        <v>-3.696506598922489E-05</v>
      </c>
      <c r="JC130">
        <v>4</v>
      </c>
      <c r="JD130">
        <v>1987</v>
      </c>
      <c r="JE130">
        <v>1</v>
      </c>
      <c r="JF130">
        <v>38</v>
      </c>
      <c r="JG130">
        <v>53.9</v>
      </c>
      <c r="JH130">
        <v>53.8</v>
      </c>
      <c r="JI130">
        <v>0.644531</v>
      </c>
      <c r="JJ130">
        <v>2.69409</v>
      </c>
      <c r="JK130">
        <v>1.49658</v>
      </c>
      <c r="JL130">
        <v>2.39136</v>
      </c>
      <c r="JM130">
        <v>1.54907</v>
      </c>
      <c r="JN130">
        <v>2.43164</v>
      </c>
      <c r="JO130">
        <v>41.7961</v>
      </c>
      <c r="JP130">
        <v>14.2459</v>
      </c>
      <c r="JQ130">
        <v>18</v>
      </c>
      <c r="JR130">
        <v>507.444</v>
      </c>
      <c r="JS130">
        <v>401.681</v>
      </c>
      <c r="JT130">
        <v>28.2961</v>
      </c>
      <c r="JU130">
        <v>46.5802</v>
      </c>
      <c r="JV130">
        <v>30.0001</v>
      </c>
      <c r="JW130">
        <v>46.1724</v>
      </c>
      <c r="JX130">
        <v>45.9715</v>
      </c>
      <c r="JY130">
        <v>12.9847</v>
      </c>
      <c r="JZ130">
        <v>0</v>
      </c>
      <c r="KA130">
        <v>100</v>
      </c>
      <c r="KB130">
        <v>21.1624</v>
      </c>
      <c r="KC130">
        <v>165.742</v>
      </c>
      <c r="KD130">
        <v>32.1164</v>
      </c>
      <c r="KE130">
        <v>98.0127</v>
      </c>
      <c r="KF130">
        <v>91.6318</v>
      </c>
    </row>
    <row r="131" spans="1:292">
      <c r="A131">
        <v>113</v>
      </c>
      <c r="B131">
        <v>1694362890.5</v>
      </c>
      <c r="C131">
        <v>4381.5</v>
      </c>
      <c r="D131" t="s">
        <v>661</v>
      </c>
      <c r="E131" t="s">
        <v>662</v>
      </c>
      <c r="F131">
        <v>5</v>
      </c>
      <c r="G131" t="s">
        <v>428</v>
      </c>
      <c r="H131">
        <v>1694362882.944444</v>
      </c>
      <c r="I131">
        <f>(J131)/1000</f>
        <v>0</v>
      </c>
      <c r="J131">
        <f>IF(DO131, AM131, AG131)</f>
        <v>0</v>
      </c>
      <c r="K131">
        <f>IF(DO131, AH131, AF131)</f>
        <v>0</v>
      </c>
      <c r="L131">
        <f>DQ131 - IF(AT131&gt;1, K131*DK131*100.0/(AV131*EE131), 0)</f>
        <v>0</v>
      </c>
      <c r="M131">
        <f>((S131-I131/2)*L131-K131)/(S131+I131/2)</f>
        <v>0</v>
      </c>
      <c r="N131">
        <f>M131*(DX131+DY131)/1000.0</f>
        <v>0</v>
      </c>
      <c r="O131">
        <f>(DQ131 - IF(AT131&gt;1, K131*DK131*100.0/(AV131*EE131), 0))*(DX131+DY131)/1000.0</f>
        <v>0</v>
      </c>
      <c r="P131">
        <f>2.0/((1/R131-1/Q131)+SIGN(R131)*SQRT((1/R131-1/Q131)*(1/R131-1/Q131) + 4*DL131/((DL131+1)*(DL131+1))*(2*1/R131*1/Q131-1/Q131*1/Q131)))</f>
        <v>0</v>
      </c>
      <c r="Q131">
        <f>IF(LEFT(DM131,1)&lt;&gt;"0",IF(LEFT(DM131,1)="1",3.0,DN131),$D$5+$E$5*(EE131*DX131/($K$5*1000))+$F$5*(EE131*DX131/($K$5*1000))*MAX(MIN(DK131,$J$5),$I$5)*MAX(MIN(DK131,$J$5),$I$5)+$G$5*MAX(MIN(DK131,$J$5),$I$5)*(EE131*DX131/($K$5*1000))+$H$5*(EE131*DX131/($K$5*1000))*(EE131*DX131/($K$5*1000)))</f>
        <v>0</v>
      </c>
      <c r="R131">
        <f>I131*(1000-(1000*0.61365*exp(17.502*V131/(240.97+V131))/(DX131+DY131)+DS131)/2)/(1000*0.61365*exp(17.502*V131/(240.97+V131))/(DX131+DY131)-DS131)</f>
        <v>0</v>
      </c>
      <c r="S131">
        <f>1/((DL131+1)/(P131/1.6)+1/(Q131/1.37)) + DL131/((DL131+1)/(P131/1.6) + DL131/(Q131/1.37))</f>
        <v>0</v>
      </c>
      <c r="T131">
        <f>(DG131*DJ131)</f>
        <v>0</v>
      </c>
      <c r="U131">
        <f>(DZ131+(T131+2*0.95*5.67E-8*(((DZ131+$B$9)+273)^4-(DZ131+273)^4)-44100*I131)/(1.84*29.3*Q131+8*0.95*5.67E-8*(DZ131+273)^3))</f>
        <v>0</v>
      </c>
      <c r="V131">
        <f>($C$9*EA131+$D$9*EB131+$E$9*U131)</f>
        <v>0</v>
      </c>
      <c r="W131">
        <f>0.61365*exp(17.502*V131/(240.97+V131))</f>
        <v>0</v>
      </c>
      <c r="X131">
        <f>(Y131/Z131*100)</f>
        <v>0</v>
      </c>
      <c r="Y131">
        <f>DS131*(DX131+DY131)/1000</f>
        <v>0</v>
      </c>
      <c r="Z131">
        <f>0.61365*exp(17.502*DZ131/(240.97+DZ131))</f>
        <v>0</v>
      </c>
      <c r="AA131">
        <f>(W131-DS131*(DX131+DY131)/1000)</f>
        <v>0</v>
      </c>
      <c r="AB131">
        <f>(-I131*44100)</f>
        <v>0</v>
      </c>
      <c r="AC131">
        <f>2*29.3*Q131*0.92*(DZ131-V131)</f>
        <v>0</v>
      </c>
      <c r="AD131">
        <f>2*0.95*5.67E-8*(((DZ131+$B$9)+273)^4-(V131+273)^4)</f>
        <v>0</v>
      </c>
      <c r="AE131">
        <f>T131+AD131+AB131+AC131</f>
        <v>0</v>
      </c>
      <c r="AF131">
        <f>DW131*AT131*(DR131-DQ131*(1000-AT131*DT131)/(1000-AT131*DS131))/(100*DK131)</f>
        <v>0</v>
      </c>
      <c r="AG131">
        <f>1000*DW131*AT131*(DS131-DT131)/(100*DK131*(1000-AT131*DS131))</f>
        <v>0</v>
      </c>
      <c r="AH131">
        <f>(AI131 - AJ131 - DX131*1E3/(8.314*(DZ131+273.15)) * AL131/DW131 * AK131) * DW131/(100*DK131) * (1000 - DT131)/1000</f>
        <v>0</v>
      </c>
      <c r="AI131">
        <v>191.5885903592476</v>
      </c>
      <c r="AJ131">
        <v>204.7855636363634</v>
      </c>
      <c r="AK131">
        <v>-3.418444596266845</v>
      </c>
      <c r="AL131">
        <v>66.24914726502084</v>
      </c>
      <c r="AM131">
        <f>(AO131 - AN131 + DX131*1E3/(8.314*(DZ131+273.15)) * AQ131/DW131 * AP131) * DW131/(100*DK131) * 1000/(1000 - AO131)</f>
        <v>0</v>
      </c>
      <c r="AN131">
        <v>28.31867973666849</v>
      </c>
      <c r="AO131">
        <v>28.89307575757574</v>
      </c>
      <c r="AP131">
        <v>-1.473992041679687E-06</v>
      </c>
      <c r="AQ131">
        <v>100.9419130604213</v>
      </c>
      <c r="AR131">
        <v>0</v>
      </c>
      <c r="AS131">
        <v>0</v>
      </c>
      <c r="AT131">
        <f>IF(AR131*$H$15&gt;=AV131,1.0,(AV131/(AV131-AR131*$H$15)))</f>
        <v>0</v>
      </c>
      <c r="AU131">
        <f>(AT131-1)*100</f>
        <v>0</v>
      </c>
      <c r="AV131">
        <f>MAX(0,($B$15+$C$15*EE131)/(1+$D$15*EE131)*DX131/(DZ131+273)*$E$15)</f>
        <v>0</v>
      </c>
      <c r="AW131" t="s">
        <v>429</v>
      </c>
      <c r="AX131" t="s">
        <v>429</v>
      </c>
      <c r="AY131">
        <v>0</v>
      </c>
      <c r="AZ131">
        <v>0</v>
      </c>
      <c r="BA131">
        <f>1-AY131/AZ131</f>
        <v>0</v>
      </c>
      <c r="BB131">
        <v>0</v>
      </c>
      <c r="BC131" t="s">
        <v>429</v>
      </c>
      <c r="BD131" t="s">
        <v>429</v>
      </c>
      <c r="BE131">
        <v>0</v>
      </c>
      <c r="BF131">
        <v>0</v>
      </c>
      <c r="BG131">
        <f>1-BE131/BF131</f>
        <v>0</v>
      </c>
      <c r="BH131">
        <v>0.5</v>
      </c>
      <c r="BI131">
        <f>DH131</f>
        <v>0</v>
      </c>
      <c r="BJ131">
        <f>K131</f>
        <v>0</v>
      </c>
      <c r="BK131">
        <f>BG131*BH131*BI131</f>
        <v>0</v>
      </c>
      <c r="BL131">
        <f>(BJ131-BB131)/BI131</f>
        <v>0</v>
      </c>
      <c r="BM131">
        <f>(AZ131-BF131)/BF131</f>
        <v>0</v>
      </c>
      <c r="BN131">
        <f>AY131/(BA131+AY131/BF131)</f>
        <v>0</v>
      </c>
      <c r="BO131" t="s">
        <v>429</v>
      </c>
      <c r="BP131">
        <v>0</v>
      </c>
      <c r="BQ131">
        <f>IF(BP131&lt;&gt;0, BP131, BN131)</f>
        <v>0</v>
      </c>
      <c r="BR131">
        <f>1-BQ131/BF131</f>
        <v>0</v>
      </c>
      <c r="BS131">
        <f>(BF131-BE131)/(BF131-BQ131)</f>
        <v>0</v>
      </c>
      <c r="BT131">
        <f>(AZ131-BF131)/(AZ131-BQ131)</f>
        <v>0</v>
      </c>
      <c r="BU131">
        <f>(BF131-BE131)/(BF131-AY131)</f>
        <v>0</v>
      </c>
      <c r="BV131">
        <f>(AZ131-BF131)/(AZ131-AY131)</f>
        <v>0</v>
      </c>
      <c r="BW131">
        <f>(BS131*BQ131/BE131)</f>
        <v>0</v>
      </c>
      <c r="BX131">
        <f>(1-BW131)</f>
        <v>0</v>
      </c>
      <c r="DG131">
        <f>$B$13*EF131+$C$13*EG131+$F$13*ER131*(1-EU131)</f>
        <v>0</v>
      </c>
      <c r="DH131">
        <f>DG131*DI131</f>
        <v>0</v>
      </c>
      <c r="DI131">
        <f>($B$13*$D$11+$C$13*$D$11+$F$13*((FE131+EW131)/MAX(FE131+EW131+FF131, 0.1)*$I$11+FF131/MAX(FE131+EW131+FF131, 0.1)*$J$11))/($B$13+$C$13+$F$13)</f>
        <v>0</v>
      </c>
      <c r="DJ131">
        <f>($B$13*$K$11+$C$13*$K$11+$F$13*((FE131+EW131)/MAX(FE131+EW131+FF131, 0.1)*$P$11+FF131/MAX(FE131+EW131+FF131, 0.1)*$Q$11))/($B$13+$C$13+$F$13)</f>
        <v>0</v>
      </c>
      <c r="DK131">
        <v>0.28</v>
      </c>
      <c r="DL131">
        <v>0.5</v>
      </c>
      <c r="DM131" t="s">
        <v>430</v>
      </c>
      <c r="DN131">
        <v>2</v>
      </c>
      <c r="DO131" t="b">
        <v>1</v>
      </c>
      <c r="DP131">
        <v>1694362882.944444</v>
      </c>
      <c r="DQ131">
        <v>222.2361481481481</v>
      </c>
      <c r="DR131">
        <v>202.2972592592592</v>
      </c>
      <c r="DS131">
        <v>28.90548518518519</v>
      </c>
      <c r="DT131">
        <v>28.33147037037037</v>
      </c>
      <c r="DU131">
        <v>244.0696666666666</v>
      </c>
      <c r="DV131">
        <v>33.01198518518518</v>
      </c>
      <c r="DW131">
        <v>499.9945185185185</v>
      </c>
      <c r="DX131">
        <v>84.50595925925927</v>
      </c>
      <c r="DY131">
        <v>0.1000273814814815</v>
      </c>
      <c r="DZ131">
        <v>34.72747037037037</v>
      </c>
      <c r="EA131">
        <v>36.08305185185186</v>
      </c>
      <c r="EB131">
        <v>999.9000000000001</v>
      </c>
      <c r="EC131">
        <v>0</v>
      </c>
      <c r="ED131">
        <v>0</v>
      </c>
      <c r="EE131">
        <v>9993.167037037038</v>
      </c>
      <c r="EF131">
        <v>0</v>
      </c>
      <c r="EG131">
        <v>1497.623333333334</v>
      </c>
      <c r="EH131">
        <v>19.93898888888889</v>
      </c>
      <c r="EI131">
        <v>228.8512592592593</v>
      </c>
      <c r="EJ131">
        <v>208.1958518518519</v>
      </c>
      <c r="EK131">
        <v>0.5740051481481482</v>
      </c>
      <c r="EL131">
        <v>202.2972592592592</v>
      </c>
      <c r="EM131">
        <v>28.33147037037037</v>
      </c>
      <c r="EN131">
        <v>2.442684444444444</v>
      </c>
      <c r="EO131">
        <v>2.394178148148148</v>
      </c>
      <c r="EP131">
        <v>20.64956296296296</v>
      </c>
      <c r="EQ131">
        <v>20.32445185185185</v>
      </c>
      <c r="ER131">
        <v>2000.016666666667</v>
      </c>
      <c r="ES131">
        <v>0.9799938518518517</v>
      </c>
      <c r="ET131">
        <v>0.0200062962962963</v>
      </c>
      <c r="EU131">
        <v>0</v>
      </c>
      <c r="EV131">
        <v>52.59821111111111</v>
      </c>
      <c r="EW131">
        <v>5.00078</v>
      </c>
      <c r="EX131">
        <v>2960.618888888889</v>
      </c>
      <c r="EY131">
        <v>16379.73703703704</v>
      </c>
      <c r="EZ131">
        <v>54.15937037037036</v>
      </c>
      <c r="FA131">
        <v>55.32133333333331</v>
      </c>
      <c r="FB131">
        <v>54.7174074074074</v>
      </c>
      <c r="FC131">
        <v>54.54125925925925</v>
      </c>
      <c r="FD131">
        <v>54.40948148148149</v>
      </c>
      <c r="FE131">
        <v>1955.099629629629</v>
      </c>
      <c r="FF131">
        <v>39.91666666666666</v>
      </c>
      <c r="FG131">
        <v>0</v>
      </c>
      <c r="FH131">
        <v>1694362890.2</v>
      </c>
      <c r="FI131">
        <v>0</v>
      </c>
      <c r="FJ131">
        <v>52.604792</v>
      </c>
      <c r="FK131">
        <v>1.487153838921674</v>
      </c>
      <c r="FL131">
        <v>261.0253846477285</v>
      </c>
      <c r="FM131">
        <v>2961.248399999999</v>
      </c>
      <c r="FN131">
        <v>15</v>
      </c>
      <c r="FO131">
        <v>1694359657.1</v>
      </c>
      <c r="FP131" t="s">
        <v>630</v>
      </c>
      <c r="FQ131">
        <v>1694359653.1</v>
      </c>
      <c r="FR131">
        <v>1694359657.1</v>
      </c>
      <c r="FS131">
        <v>2</v>
      </c>
      <c r="FT131">
        <v>0.004</v>
      </c>
      <c r="FU131">
        <v>-0.08500000000000001</v>
      </c>
      <c r="FV131">
        <v>-25.919</v>
      </c>
      <c r="FW131">
        <v>-3.999</v>
      </c>
      <c r="FX131">
        <v>420</v>
      </c>
      <c r="FY131">
        <v>26</v>
      </c>
      <c r="FZ131">
        <v>0.38</v>
      </c>
      <c r="GA131">
        <v>0.08</v>
      </c>
      <c r="GB131">
        <v>19.9327175</v>
      </c>
      <c r="GC131">
        <v>0.07078986866790779</v>
      </c>
      <c r="GD131">
        <v>0.03169626860925429</v>
      </c>
      <c r="GE131">
        <v>1</v>
      </c>
      <c r="GF131">
        <v>0.5695600749999999</v>
      </c>
      <c r="GG131">
        <v>0.06774145215759812</v>
      </c>
      <c r="GH131">
        <v>0.006665170321857873</v>
      </c>
      <c r="GI131">
        <v>1</v>
      </c>
      <c r="GJ131">
        <v>2</v>
      </c>
      <c r="GK131">
        <v>2</v>
      </c>
      <c r="GL131" t="s">
        <v>484</v>
      </c>
      <c r="GM131">
        <v>3.10684</v>
      </c>
      <c r="GN131">
        <v>2.7582</v>
      </c>
      <c r="GO131">
        <v>0.0463523</v>
      </c>
      <c r="GP131">
        <v>0.0385588</v>
      </c>
      <c r="GQ131">
        <v>0.122288</v>
      </c>
      <c r="GR131">
        <v>0.110474</v>
      </c>
      <c r="GS131">
        <v>23878.7</v>
      </c>
      <c r="GT131">
        <v>22685.9</v>
      </c>
      <c r="GU131">
        <v>25632.9</v>
      </c>
      <c r="GV131">
        <v>23982.6</v>
      </c>
      <c r="GW131">
        <v>36192</v>
      </c>
      <c r="GX131">
        <v>31279.7</v>
      </c>
      <c r="GY131">
        <v>44865.6</v>
      </c>
      <c r="GZ131">
        <v>38028.9</v>
      </c>
      <c r="HA131">
        <v>1.72547</v>
      </c>
      <c r="HB131">
        <v>1.55037</v>
      </c>
      <c r="HC131">
        <v>-0.0997633</v>
      </c>
      <c r="HD131">
        <v>0</v>
      </c>
      <c r="HE131">
        <v>37.6645</v>
      </c>
      <c r="HF131">
        <v>999.9</v>
      </c>
      <c r="HG131">
        <v>45.5</v>
      </c>
      <c r="HH131">
        <v>37.3</v>
      </c>
      <c r="HI131">
        <v>34.5057</v>
      </c>
      <c r="HJ131">
        <v>61.2635</v>
      </c>
      <c r="HK131">
        <v>23.2652</v>
      </c>
      <c r="HL131">
        <v>1</v>
      </c>
      <c r="HM131">
        <v>1.74284</v>
      </c>
      <c r="HN131">
        <v>9.28105</v>
      </c>
      <c r="HO131">
        <v>20.0574</v>
      </c>
      <c r="HP131">
        <v>5.20636</v>
      </c>
      <c r="HQ131">
        <v>11.9941</v>
      </c>
      <c r="HR131">
        <v>4.9596</v>
      </c>
      <c r="HS131">
        <v>3.27445</v>
      </c>
      <c r="HT131">
        <v>9999</v>
      </c>
      <c r="HU131">
        <v>9999</v>
      </c>
      <c r="HV131">
        <v>9999</v>
      </c>
      <c r="HW131">
        <v>156</v>
      </c>
      <c r="HX131">
        <v>1.86386</v>
      </c>
      <c r="HY131">
        <v>1.86005</v>
      </c>
      <c r="HZ131">
        <v>1.85837</v>
      </c>
      <c r="IA131">
        <v>1.85974</v>
      </c>
      <c r="IB131">
        <v>1.85974</v>
      </c>
      <c r="IC131">
        <v>1.85835</v>
      </c>
      <c r="ID131">
        <v>1.85743</v>
      </c>
      <c r="IE131">
        <v>1.85227</v>
      </c>
      <c r="IF131">
        <v>0</v>
      </c>
      <c r="IG131">
        <v>0</v>
      </c>
      <c r="IH131">
        <v>0</v>
      </c>
      <c r="II131">
        <v>0</v>
      </c>
      <c r="IJ131" t="s">
        <v>433</v>
      </c>
      <c r="IK131" t="s">
        <v>434</v>
      </c>
      <c r="IL131" t="s">
        <v>435</v>
      </c>
      <c r="IM131" t="s">
        <v>435</v>
      </c>
      <c r="IN131" t="s">
        <v>435</v>
      </c>
      <c r="IO131" t="s">
        <v>435</v>
      </c>
      <c r="IP131">
        <v>0</v>
      </c>
      <c r="IQ131">
        <v>100</v>
      </c>
      <c r="IR131">
        <v>100</v>
      </c>
      <c r="IS131">
        <v>-21.282</v>
      </c>
      <c r="IT131">
        <v>-4.106</v>
      </c>
      <c r="IU131">
        <v>-16.20101556140452</v>
      </c>
      <c r="IV131">
        <v>-0.02477319321892663</v>
      </c>
      <c r="IW131">
        <v>7.220195862635366E-06</v>
      </c>
      <c r="IX131">
        <v>-1.200035831751892E-09</v>
      </c>
      <c r="IY131">
        <v>-1.772700294398243</v>
      </c>
      <c r="IZ131">
        <v>-0.1467083373758089</v>
      </c>
      <c r="JA131">
        <v>0.003522864546959643</v>
      </c>
      <c r="JB131">
        <v>-3.696506598922489E-05</v>
      </c>
      <c r="JC131">
        <v>4</v>
      </c>
      <c r="JD131">
        <v>1987</v>
      </c>
      <c r="JE131">
        <v>1</v>
      </c>
      <c r="JF131">
        <v>38</v>
      </c>
      <c r="JG131">
        <v>54</v>
      </c>
      <c r="JH131">
        <v>53.9</v>
      </c>
      <c r="JI131">
        <v>0.60791</v>
      </c>
      <c r="JJ131">
        <v>2.7002</v>
      </c>
      <c r="JK131">
        <v>1.49658</v>
      </c>
      <c r="JL131">
        <v>2.39136</v>
      </c>
      <c r="JM131">
        <v>1.54907</v>
      </c>
      <c r="JN131">
        <v>2.41699</v>
      </c>
      <c r="JO131">
        <v>41.7961</v>
      </c>
      <c r="JP131">
        <v>14.2459</v>
      </c>
      <c r="JQ131">
        <v>18</v>
      </c>
      <c r="JR131">
        <v>507.377</v>
      </c>
      <c r="JS131">
        <v>401.744</v>
      </c>
      <c r="JT131">
        <v>28.2896</v>
      </c>
      <c r="JU131">
        <v>46.5802</v>
      </c>
      <c r="JV131">
        <v>30.0001</v>
      </c>
      <c r="JW131">
        <v>46.1724</v>
      </c>
      <c r="JX131">
        <v>45.9715</v>
      </c>
      <c r="JY131">
        <v>12.25</v>
      </c>
      <c r="JZ131">
        <v>0</v>
      </c>
      <c r="KA131">
        <v>100</v>
      </c>
      <c r="KB131">
        <v>21.1586</v>
      </c>
      <c r="KC131">
        <v>152.384</v>
      </c>
      <c r="KD131">
        <v>32.1164</v>
      </c>
      <c r="KE131">
        <v>98.0116</v>
      </c>
      <c r="KF131">
        <v>91.6313</v>
      </c>
    </row>
    <row r="132" spans="1:292">
      <c r="A132">
        <v>114</v>
      </c>
      <c r="B132">
        <v>1694362895.5</v>
      </c>
      <c r="C132">
        <v>4386.5</v>
      </c>
      <c r="D132" t="s">
        <v>663</v>
      </c>
      <c r="E132" t="s">
        <v>664</v>
      </c>
      <c r="F132">
        <v>5</v>
      </c>
      <c r="G132" t="s">
        <v>428</v>
      </c>
      <c r="H132">
        <v>1694362887.962963</v>
      </c>
      <c r="I132">
        <f>(J132)/1000</f>
        <v>0</v>
      </c>
      <c r="J132">
        <f>IF(DO132, AM132, AG132)</f>
        <v>0</v>
      </c>
      <c r="K132">
        <f>IF(DO132, AH132, AF132)</f>
        <v>0</v>
      </c>
      <c r="L132">
        <f>DQ132 - IF(AT132&gt;1, K132*DK132*100.0/(AV132*EE132), 0)</f>
        <v>0</v>
      </c>
      <c r="M132">
        <f>((S132-I132/2)*L132-K132)/(S132+I132/2)</f>
        <v>0</v>
      </c>
      <c r="N132">
        <f>M132*(DX132+DY132)/1000.0</f>
        <v>0</v>
      </c>
      <c r="O132">
        <f>(DQ132 - IF(AT132&gt;1, K132*DK132*100.0/(AV132*EE132), 0))*(DX132+DY132)/1000.0</f>
        <v>0</v>
      </c>
      <c r="P132">
        <f>2.0/((1/R132-1/Q132)+SIGN(R132)*SQRT((1/R132-1/Q132)*(1/R132-1/Q132) + 4*DL132/((DL132+1)*(DL132+1))*(2*1/R132*1/Q132-1/Q132*1/Q132)))</f>
        <v>0</v>
      </c>
      <c r="Q132">
        <f>IF(LEFT(DM132,1)&lt;&gt;"0",IF(LEFT(DM132,1)="1",3.0,DN132),$D$5+$E$5*(EE132*DX132/($K$5*1000))+$F$5*(EE132*DX132/($K$5*1000))*MAX(MIN(DK132,$J$5),$I$5)*MAX(MIN(DK132,$J$5),$I$5)+$G$5*MAX(MIN(DK132,$J$5),$I$5)*(EE132*DX132/($K$5*1000))+$H$5*(EE132*DX132/($K$5*1000))*(EE132*DX132/($K$5*1000)))</f>
        <v>0</v>
      </c>
      <c r="R132">
        <f>I132*(1000-(1000*0.61365*exp(17.502*V132/(240.97+V132))/(DX132+DY132)+DS132)/2)/(1000*0.61365*exp(17.502*V132/(240.97+V132))/(DX132+DY132)-DS132)</f>
        <v>0</v>
      </c>
      <c r="S132">
        <f>1/((DL132+1)/(P132/1.6)+1/(Q132/1.37)) + DL132/((DL132+1)/(P132/1.6) + DL132/(Q132/1.37))</f>
        <v>0</v>
      </c>
      <c r="T132">
        <f>(DG132*DJ132)</f>
        <v>0</v>
      </c>
      <c r="U132">
        <f>(DZ132+(T132+2*0.95*5.67E-8*(((DZ132+$B$9)+273)^4-(DZ132+273)^4)-44100*I132)/(1.84*29.3*Q132+8*0.95*5.67E-8*(DZ132+273)^3))</f>
        <v>0</v>
      </c>
      <c r="V132">
        <f>($C$9*EA132+$D$9*EB132+$E$9*U132)</f>
        <v>0</v>
      </c>
      <c r="W132">
        <f>0.61365*exp(17.502*V132/(240.97+V132))</f>
        <v>0</v>
      </c>
      <c r="X132">
        <f>(Y132/Z132*100)</f>
        <v>0</v>
      </c>
      <c r="Y132">
        <f>DS132*(DX132+DY132)/1000</f>
        <v>0</v>
      </c>
      <c r="Z132">
        <f>0.61365*exp(17.502*DZ132/(240.97+DZ132))</f>
        <v>0</v>
      </c>
      <c r="AA132">
        <f>(W132-DS132*(DX132+DY132)/1000)</f>
        <v>0</v>
      </c>
      <c r="AB132">
        <f>(-I132*44100)</f>
        <v>0</v>
      </c>
      <c r="AC132">
        <f>2*29.3*Q132*0.92*(DZ132-V132)</f>
        <v>0</v>
      </c>
      <c r="AD132">
        <f>2*0.95*5.67E-8*(((DZ132+$B$9)+273)^4-(V132+273)^4)</f>
        <v>0</v>
      </c>
      <c r="AE132">
        <f>T132+AD132+AB132+AC132</f>
        <v>0</v>
      </c>
      <c r="AF132">
        <f>DW132*AT132*(DR132-DQ132*(1000-AT132*DT132)/(1000-AT132*DS132))/(100*DK132)</f>
        <v>0</v>
      </c>
      <c r="AG132">
        <f>1000*DW132*AT132*(DS132-DT132)/(100*DK132*(1000-AT132*DS132))</f>
        <v>0</v>
      </c>
      <c r="AH132">
        <f>(AI132 - AJ132 - DX132*1E3/(8.314*(DZ132+273.15)) * AL132/DW132 * AK132) * DW132/(100*DK132) * (1000 - DT132)/1000</f>
        <v>0</v>
      </c>
      <c r="AI132">
        <v>174.5353923766621</v>
      </c>
      <c r="AJ132">
        <v>187.8242121212121</v>
      </c>
      <c r="AK132">
        <v>-3.396792412307238</v>
      </c>
      <c r="AL132">
        <v>66.24914726502084</v>
      </c>
      <c r="AM132">
        <f>(AO132 - AN132 + DX132*1E3/(8.314*(DZ132+273.15)) * AQ132/DW132 * AP132) * DW132/(100*DK132) * 1000/(1000 - AO132)</f>
        <v>0</v>
      </c>
      <c r="AN132">
        <v>28.30581287861314</v>
      </c>
      <c r="AO132">
        <v>28.88514303030303</v>
      </c>
      <c r="AP132">
        <v>-3.076952544254973E-06</v>
      </c>
      <c r="AQ132">
        <v>100.9419130604213</v>
      </c>
      <c r="AR132">
        <v>0</v>
      </c>
      <c r="AS132">
        <v>0</v>
      </c>
      <c r="AT132">
        <f>IF(AR132*$H$15&gt;=AV132,1.0,(AV132/(AV132-AR132*$H$15)))</f>
        <v>0</v>
      </c>
      <c r="AU132">
        <f>(AT132-1)*100</f>
        <v>0</v>
      </c>
      <c r="AV132">
        <f>MAX(0,($B$15+$C$15*EE132)/(1+$D$15*EE132)*DX132/(DZ132+273)*$E$15)</f>
        <v>0</v>
      </c>
      <c r="AW132" t="s">
        <v>429</v>
      </c>
      <c r="AX132" t="s">
        <v>429</v>
      </c>
      <c r="AY132">
        <v>0</v>
      </c>
      <c r="AZ132">
        <v>0</v>
      </c>
      <c r="BA132">
        <f>1-AY132/AZ132</f>
        <v>0</v>
      </c>
      <c r="BB132">
        <v>0</v>
      </c>
      <c r="BC132" t="s">
        <v>429</v>
      </c>
      <c r="BD132" t="s">
        <v>429</v>
      </c>
      <c r="BE132">
        <v>0</v>
      </c>
      <c r="BF132">
        <v>0</v>
      </c>
      <c r="BG132">
        <f>1-BE132/BF132</f>
        <v>0</v>
      </c>
      <c r="BH132">
        <v>0.5</v>
      </c>
      <c r="BI132">
        <f>DH132</f>
        <v>0</v>
      </c>
      <c r="BJ132">
        <f>K132</f>
        <v>0</v>
      </c>
      <c r="BK132">
        <f>BG132*BH132*BI132</f>
        <v>0</v>
      </c>
      <c r="BL132">
        <f>(BJ132-BB132)/BI132</f>
        <v>0</v>
      </c>
      <c r="BM132">
        <f>(AZ132-BF132)/BF132</f>
        <v>0</v>
      </c>
      <c r="BN132">
        <f>AY132/(BA132+AY132/BF132)</f>
        <v>0</v>
      </c>
      <c r="BO132" t="s">
        <v>429</v>
      </c>
      <c r="BP132">
        <v>0</v>
      </c>
      <c r="BQ132">
        <f>IF(BP132&lt;&gt;0, BP132, BN132)</f>
        <v>0</v>
      </c>
      <c r="BR132">
        <f>1-BQ132/BF132</f>
        <v>0</v>
      </c>
      <c r="BS132">
        <f>(BF132-BE132)/(BF132-BQ132)</f>
        <v>0</v>
      </c>
      <c r="BT132">
        <f>(AZ132-BF132)/(AZ132-BQ132)</f>
        <v>0</v>
      </c>
      <c r="BU132">
        <f>(BF132-BE132)/(BF132-AY132)</f>
        <v>0</v>
      </c>
      <c r="BV132">
        <f>(AZ132-BF132)/(AZ132-AY132)</f>
        <v>0</v>
      </c>
      <c r="BW132">
        <f>(BS132*BQ132/BE132)</f>
        <v>0</v>
      </c>
      <c r="BX132">
        <f>(1-BW132)</f>
        <v>0</v>
      </c>
      <c r="DG132">
        <f>$B$13*EF132+$C$13*EG132+$F$13*ER132*(1-EU132)</f>
        <v>0</v>
      </c>
      <c r="DH132">
        <f>DG132*DI132</f>
        <v>0</v>
      </c>
      <c r="DI132">
        <f>($B$13*$D$11+$C$13*$D$11+$F$13*((FE132+EW132)/MAX(FE132+EW132+FF132, 0.1)*$I$11+FF132/MAX(FE132+EW132+FF132, 0.1)*$J$11))/($B$13+$C$13+$F$13)</f>
        <v>0</v>
      </c>
      <c r="DJ132">
        <f>($B$13*$K$11+$C$13*$K$11+$F$13*((FE132+EW132)/MAX(FE132+EW132+FF132, 0.1)*$P$11+FF132/MAX(FE132+EW132+FF132, 0.1)*$Q$11))/($B$13+$C$13+$F$13)</f>
        <v>0</v>
      </c>
      <c r="DK132">
        <v>0.28</v>
      </c>
      <c r="DL132">
        <v>0.5</v>
      </c>
      <c r="DM132" t="s">
        <v>430</v>
      </c>
      <c r="DN132">
        <v>2</v>
      </c>
      <c r="DO132" t="b">
        <v>1</v>
      </c>
      <c r="DP132">
        <v>1694362887.962963</v>
      </c>
      <c r="DQ132">
        <v>205.652037037037</v>
      </c>
      <c r="DR132">
        <v>185.6928518518519</v>
      </c>
      <c r="DS132">
        <v>28.89677407407408</v>
      </c>
      <c r="DT132">
        <v>28.3180925925926</v>
      </c>
      <c r="DU132">
        <v>227.1198888888888</v>
      </c>
      <c r="DV132">
        <v>33.00296296296296</v>
      </c>
      <c r="DW132">
        <v>500.0061111111111</v>
      </c>
      <c r="DX132">
        <v>84.50646296296294</v>
      </c>
      <c r="DY132">
        <v>0.1000023592592593</v>
      </c>
      <c r="DZ132">
        <v>34.71976666666666</v>
      </c>
      <c r="EA132">
        <v>36.06882962962963</v>
      </c>
      <c r="EB132">
        <v>999.9000000000001</v>
      </c>
      <c r="EC132">
        <v>0</v>
      </c>
      <c r="ED132">
        <v>0</v>
      </c>
      <c r="EE132">
        <v>9999.301111111112</v>
      </c>
      <c r="EF132">
        <v>0</v>
      </c>
      <c r="EG132">
        <v>1522.612222222222</v>
      </c>
      <c r="EH132">
        <v>19.95917037037037</v>
      </c>
      <c r="EI132">
        <v>211.7715925925926</v>
      </c>
      <c r="EJ132">
        <v>191.1047777777778</v>
      </c>
      <c r="EK132">
        <v>0.5786773703703704</v>
      </c>
      <c r="EL132">
        <v>185.6928518518519</v>
      </c>
      <c r="EM132">
        <v>28.3180925925926</v>
      </c>
      <c r="EN132">
        <v>2.441963333333333</v>
      </c>
      <c r="EO132">
        <v>2.393061851851852</v>
      </c>
      <c r="EP132">
        <v>20.64477037037037</v>
      </c>
      <c r="EQ132">
        <v>20.3168962962963</v>
      </c>
      <c r="ER132">
        <v>2000.00037037037</v>
      </c>
      <c r="ES132">
        <v>0.9799937407407406</v>
      </c>
      <c r="ET132">
        <v>0.02000640370370371</v>
      </c>
      <c r="EU132">
        <v>0</v>
      </c>
      <c r="EV132">
        <v>52.72047407407408</v>
      </c>
      <c r="EW132">
        <v>5.00078</v>
      </c>
      <c r="EX132">
        <v>2983.98</v>
      </c>
      <c r="EY132">
        <v>16379.6037037037</v>
      </c>
      <c r="EZ132">
        <v>54.15707407407405</v>
      </c>
      <c r="FA132">
        <v>55.31899999999997</v>
      </c>
      <c r="FB132">
        <v>54.71040740740741</v>
      </c>
      <c r="FC132">
        <v>54.53666666666666</v>
      </c>
      <c r="FD132">
        <v>54.41177777777778</v>
      </c>
      <c r="FE132">
        <v>1955.083333333333</v>
      </c>
      <c r="FF132">
        <v>39.9162962962963</v>
      </c>
      <c r="FG132">
        <v>0</v>
      </c>
      <c r="FH132">
        <v>1694362895.6</v>
      </c>
      <c r="FI132">
        <v>0</v>
      </c>
      <c r="FJ132">
        <v>52.71304615384615</v>
      </c>
      <c r="FK132">
        <v>0.6251008512392259</v>
      </c>
      <c r="FL132">
        <v>353.5651281960541</v>
      </c>
      <c r="FM132">
        <v>2985.270769230769</v>
      </c>
      <c r="FN132">
        <v>15</v>
      </c>
      <c r="FO132">
        <v>1694359657.1</v>
      </c>
      <c r="FP132" t="s">
        <v>630</v>
      </c>
      <c r="FQ132">
        <v>1694359653.1</v>
      </c>
      <c r="FR132">
        <v>1694359657.1</v>
      </c>
      <c r="FS132">
        <v>2</v>
      </c>
      <c r="FT132">
        <v>0.004</v>
      </c>
      <c r="FU132">
        <v>-0.08500000000000001</v>
      </c>
      <c r="FV132">
        <v>-25.919</v>
      </c>
      <c r="FW132">
        <v>-3.999</v>
      </c>
      <c r="FX132">
        <v>420</v>
      </c>
      <c r="FY132">
        <v>26</v>
      </c>
      <c r="FZ132">
        <v>0.38</v>
      </c>
      <c r="GA132">
        <v>0.08</v>
      </c>
      <c r="GB132">
        <v>19.94566829268292</v>
      </c>
      <c r="GC132">
        <v>0.2722390243902854</v>
      </c>
      <c r="GD132">
        <v>0.03945426150295577</v>
      </c>
      <c r="GE132">
        <v>0</v>
      </c>
      <c r="GF132">
        <v>0.5752026829268293</v>
      </c>
      <c r="GG132">
        <v>0.06220062020905995</v>
      </c>
      <c r="GH132">
        <v>0.00625367995639572</v>
      </c>
      <c r="GI132">
        <v>1</v>
      </c>
      <c r="GJ132">
        <v>1</v>
      </c>
      <c r="GK132">
        <v>2</v>
      </c>
      <c r="GL132" t="s">
        <v>432</v>
      </c>
      <c r="GM132">
        <v>3.10685</v>
      </c>
      <c r="GN132">
        <v>2.75797</v>
      </c>
      <c r="GO132">
        <v>0.0432201</v>
      </c>
      <c r="GP132">
        <v>0.0353198</v>
      </c>
      <c r="GQ132">
        <v>0.122267</v>
      </c>
      <c r="GR132">
        <v>0.110438</v>
      </c>
      <c r="GS132">
        <v>23956.9</v>
      </c>
      <c r="GT132">
        <v>22761.9</v>
      </c>
      <c r="GU132">
        <v>25633</v>
      </c>
      <c r="GV132">
        <v>23982.5</v>
      </c>
      <c r="GW132">
        <v>36192.3</v>
      </c>
      <c r="GX132">
        <v>31280.7</v>
      </c>
      <c r="GY132">
        <v>44865.3</v>
      </c>
      <c r="GZ132">
        <v>38028.9</v>
      </c>
      <c r="HA132">
        <v>1.7255</v>
      </c>
      <c r="HB132">
        <v>1.55</v>
      </c>
      <c r="HC132">
        <v>-0.100508</v>
      </c>
      <c r="HD132">
        <v>0</v>
      </c>
      <c r="HE132">
        <v>37.6573</v>
      </c>
      <c r="HF132">
        <v>999.9</v>
      </c>
      <c r="HG132">
        <v>45.5</v>
      </c>
      <c r="HH132">
        <v>37.3</v>
      </c>
      <c r="HI132">
        <v>34.5062</v>
      </c>
      <c r="HJ132">
        <v>61.2135</v>
      </c>
      <c r="HK132">
        <v>23.4215</v>
      </c>
      <c r="HL132">
        <v>1</v>
      </c>
      <c r="HM132">
        <v>1.74283</v>
      </c>
      <c r="HN132">
        <v>9.28105</v>
      </c>
      <c r="HO132">
        <v>20.0575</v>
      </c>
      <c r="HP132">
        <v>5.20651</v>
      </c>
      <c r="HQ132">
        <v>11.9936</v>
      </c>
      <c r="HR132">
        <v>4.95975</v>
      </c>
      <c r="HS132">
        <v>3.27445</v>
      </c>
      <c r="HT132">
        <v>9999</v>
      </c>
      <c r="HU132">
        <v>9999</v>
      </c>
      <c r="HV132">
        <v>9999</v>
      </c>
      <c r="HW132">
        <v>156</v>
      </c>
      <c r="HX132">
        <v>1.86386</v>
      </c>
      <c r="HY132">
        <v>1.86005</v>
      </c>
      <c r="HZ132">
        <v>1.85837</v>
      </c>
      <c r="IA132">
        <v>1.85974</v>
      </c>
      <c r="IB132">
        <v>1.85974</v>
      </c>
      <c r="IC132">
        <v>1.85835</v>
      </c>
      <c r="ID132">
        <v>1.85742</v>
      </c>
      <c r="IE132">
        <v>1.85226</v>
      </c>
      <c r="IF132">
        <v>0</v>
      </c>
      <c r="IG132">
        <v>0</v>
      </c>
      <c r="IH132">
        <v>0</v>
      </c>
      <c r="II132">
        <v>0</v>
      </c>
      <c r="IJ132" t="s">
        <v>433</v>
      </c>
      <c r="IK132" t="s">
        <v>434</v>
      </c>
      <c r="IL132" t="s">
        <v>435</v>
      </c>
      <c r="IM132" t="s">
        <v>435</v>
      </c>
      <c r="IN132" t="s">
        <v>435</v>
      </c>
      <c r="IO132" t="s">
        <v>435</v>
      </c>
      <c r="IP132">
        <v>0</v>
      </c>
      <c r="IQ132">
        <v>100</v>
      </c>
      <c r="IR132">
        <v>100</v>
      </c>
      <c r="IS132">
        <v>-20.913</v>
      </c>
      <c r="IT132">
        <v>-4.1057</v>
      </c>
      <c r="IU132">
        <v>-16.20101556140452</v>
      </c>
      <c r="IV132">
        <v>-0.02477319321892663</v>
      </c>
      <c r="IW132">
        <v>7.220195862635366E-06</v>
      </c>
      <c r="IX132">
        <v>-1.200035831751892E-09</v>
      </c>
      <c r="IY132">
        <v>-1.772700294398243</v>
      </c>
      <c r="IZ132">
        <v>-0.1467083373758089</v>
      </c>
      <c r="JA132">
        <v>0.003522864546959643</v>
      </c>
      <c r="JB132">
        <v>-3.696506598922489E-05</v>
      </c>
      <c r="JC132">
        <v>4</v>
      </c>
      <c r="JD132">
        <v>1987</v>
      </c>
      <c r="JE132">
        <v>1</v>
      </c>
      <c r="JF132">
        <v>38</v>
      </c>
      <c r="JG132">
        <v>54</v>
      </c>
      <c r="JH132">
        <v>54</v>
      </c>
      <c r="JI132">
        <v>0.563965</v>
      </c>
      <c r="JJ132">
        <v>2.69409</v>
      </c>
      <c r="JK132">
        <v>1.49658</v>
      </c>
      <c r="JL132">
        <v>2.39136</v>
      </c>
      <c r="JM132">
        <v>1.54907</v>
      </c>
      <c r="JN132">
        <v>2.47314</v>
      </c>
      <c r="JO132">
        <v>41.7961</v>
      </c>
      <c r="JP132">
        <v>14.2546</v>
      </c>
      <c r="JQ132">
        <v>18</v>
      </c>
      <c r="JR132">
        <v>507.394</v>
      </c>
      <c r="JS132">
        <v>401.51</v>
      </c>
      <c r="JT132">
        <v>28.2841</v>
      </c>
      <c r="JU132">
        <v>46.5802</v>
      </c>
      <c r="JV132">
        <v>30.0001</v>
      </c>
      <c r="JW132">
        <v>46.1724</v>
      </c>
      <c r="JX132">
        <v>45.9715</v>
      </c>
      <c r="JY132">
        <v>11.3784</v>
      </c>
      <c r="JZ132">
        <v>0</v>
      </c>
      <c r="KA132">
        <v>100</v>
      </c>
      <c r="KB132">
        <v>21.1547</v>
      </c>
      <c r="KC132">
        <v>132.349</v>
      </c>
      <c r="KD132">
        <v>32.1164</v>
      </c>
      <c r="KE132">
        <v>98.01130000000001</v>
      </c>
      <c r="KF132">
        <v>91.63120000000001</v>
      </c>
    </row>
    <row r="133" spans="1:292">
      <c r="A133">
        <v>115</v>
      </c>
      <c r="B133">
        <v>1694362900.5</v>
      </c>
      <c r="C133">
        <v>4391.5</v>
      </c>
      <c r="D133" t="s">
        <v>665</v>
      </c>
      <c r="E133" t="s">
        <v>666</v>
      </c>
      <c r="F133">
        <v>5</v>
      </c>
      <c r="G133" t="s">
        <v>428</v>
      </c>
      <c r="H133">
        <v>1694362892.981482</v>
      </c>
      <c r="I133">
        <f>(J133)/1000</f>
        <v>0</v>
      </c>
      <c r="J133">
        <f>IF(DO133, AM133, AG133)</f>
        <v>0</v>
      </c>
      <c r="K133">
        <f>IF(DO133, AH133, AF133)</f>
        <v>0</v>
      </c>
      <c r="L133">
        <f>DQ133 - IF(AT133&gt;1, K133*DK133*100.0/(AV133*EE133), 0)</f>
        <v>0</v>
      </c>
      <c r="M133">
        <f>((S133-I133/2)*L133-K133)/(S133+I133/2)</f>
        <v>0</v>
      </c>
      <c r="N133">
        <f>M133*(DX133+DY133)/1000.0</f>
        <v>0</v>
      </c>
      <c r="O133">
        <f>(DQ133 - IF(AT133&gt;1, K133*DK133*100.0/(AV133*EE133), 0))*(DX133+DY133)/1000.0</f>
        <v>0</v>
      </c>
      <c r="P133">
        <f>2.0/((1/R133-1/Q133)+SIGN(R133)*SQRT((1/R133-1/Q133)*(1/R133-1/Q133) + 4*DL133/((DL133+1)*(DL133+1))*(2*1/R133*1/Q133-1/Q133*1/Q133)))</f>
        <v>0</v>
      </c>
      <c r="Q133">
        <f>IF(LEFT(DM133,1)&lt;&gt;"0",IF(LEFT(DM133,1)="1",3.0,DN133),$D$5+$E$5*(EE133*DX133/($K$5*1000))+$F$5*(EE133*DX133/($K$5*1000))*MAX(MIN(DK133,$J$5),$I$5)*MAX(MIN(DK133,$J$5),$I$5)+$G$5*MAX(MIN(DK133,$J$5),$I$5)*(EE133*DX133/($K$5*1000))+$H$5*(EE133*DX133/($K$5*1000))*(EE133*DX133/($K$5*1000)))</f>
        <v>0</v>
      </c>
      <c r="R133">
        <f>I133*(1000-(1000*0.61365*exp(17.502*V133/(240.97+V133))/(DX133+DY133)+DS133)/2)/(1000*0.61365*exp(17.502*V133/(240.97+V133))/(DX133+DY133)-DS133)</f>
        <v>0</v>
      </c>
      <c r="S133">
        <f>1/((DL133+1)/(P133/1.6)+1/(Q133/1.37)) + DL133/((DL133+1)/(P133/1.6) + DL133/(Q133/1.37))</f>
        <v>0</v>
      </c>
      <c r="T133">
        <f>(DG133*DJ133)</f>
        <v>0</v>
      </c>
      <c r="U133">
        <f>(DZ133+(T133+2*0.95*5.67E-8*(((DZ133+$B$9)+273)^4-(DZ133+273)^4)-44100*I133)/(1.84*29.3*Q133+8*0.95*5.67E-8*(DZ133+273)^3))</f>
        <v>0</v>
      </c>
      <c r="V133">
        <f>($C$9*EA133+$D$9*EB133+$E$9*U133)</f>
        <v>0</v>
      </c>
      <c r="W133">
        <f>0.61365*exp(17.502*V133/(240.97+V133))</f>
        <v>0</v>
      </c>
      <c r="X133">
        <f>(Y133/Z133*100)</f>
        <v>0</v>
      </c>
      <c r="Y133">
        <f>DS133*(DX133+DY133)/1000</f>
        <v>0</v>
      </c>
      <c r="Z133">
        <f>0.61365*exp(17.502*DZ133/(240.97+DZ133))</f>
        <v>0</v>
      </c>
      <c r="AA133">
        <f>(W133-DS133*(DX133+DY133)/1000)</f>
        <v>0</v>
      </c>
      <c r="AB133">
        <f>(-I133*44100)</f>
        <v>0</v>
      </c>
      <c r="AC133">
        <f>2*29.3*Q133*0.92*(DZ133-V133)</f>
        <v>0</v>
      </c>
      <c r="AD133">
        <f>2*0.95*5.67E-8*(((DZ133+$B$9)+273)^4-(V133+273)^4)</f>
        <v>0</v>
      </c>
      <c r="AE133">
        <f>T133+AD133+AB133+AC133</f>
        <v>0</v>
      </c>
      <c r="AF133">
        <f>DW133*AT133*(DR133-DQ133*(1000-AT133*DT133)/(1000-AT133*DS133))/(100*DK133)</f>
        <v>0</v>
      </c>
      <c r="AG133">
        <f>1000*DW133*AT133*(DS133-DT133)/(100*DK133*(1000-AT133*DS133))</f>
        <v>0</v>
      </c>
      <c r="AH133">
        <f>(AI133 - AJ133 - DX133*1E3/(8.314*(DZ133+273.15)) * AL133/DW133 * AK133) * DW133/(100*DK133) * (1000 - DT133)/1000</f>
        <v>0</v>
      </c>
      <c r="AI133">
        <v>157.4527032673153</v>
      </c>
      <c r="AJ133">
        <v>170.7450787878787</v>
      </c>
      <c r="AK133">
        <v>-3.418991153498594</v>
      </c>
      <c r="AL133">
        <v>66.24914726502084</v>
      </c>
      <c r="AM133">
        <f>(AO133 - AN133 + DX133*1E3/(8.314*(DZ133+273.15)) * AQ133/DW133 * AP133) * DW133/(100*DK133) * 1000/(1000 - AO133)</f>
        <v>0</v>
      </c>
      <c r="AN133">
        <v>28.28997367938775</v>
      </c>
      <c r="AO133">
        <v>28.87949575757575</v>
      </c>
      <c r="AP133">
        <v>-2.08625415206013E-06</v>
      </c>
      <c r="AQ133">
        <v>100.9419130604213</v>
      </c>
      <c r="AR133">
        <v>0</v>
      </c>
      <c r="AS133">
        <v>0</v>
      </c>
      <c r="AT133">
        <f>IF(AR133*$H$15&gt;=AV133,1.0,(AV133/(AV133-AR133*$H$15)))</f>
        <v>0</v>
      </c>
      <c r="AU133">
        <f>(AT133-1)*100</f>
        <v>0</v>
      </c>
      <c r="AV133">
        <f>MAX(0,($B$15+$C$15*EE133)/(1+$D$15*EE133)*DX133/(DZ133+273)*$E$15)</f>
        <v>0</v>
      </c>
      <c r="AW133" t="s">
        <v>429</v>
      </c>
      <c r="AX133" t="s">
        <v>429</v>
      </c>
      <c r="AY133">
        <v>0</v>
      </c>
      <c r="AZ133">
        <v>0</v>
      </c>
      <c r="BA133">
        <f>1-AY133/AZ133</f>
        <v>0</v>
      </c>
      <c r="BB133">
        <v>0</v>
      </c>
      <c r="BC133" t="s">
        <v>429</v>
      </c>
      <c r="BD133" t="s">
        <v>429</v>
      </c>
      <c r="BE133">
        <v>0</v>
      </c>
      <c r="BF133">
        <v>0</v>
      </c>
      <c r="BG133">
        <f>1-BE133/BF133</f>
        <v>0</v>
      </c>
      <c r="BH133">
        <v>0.5</v>
      </c>
      <c r="BI133">
        <f>DH133</f>
        <v>0</v>
      </c>
      <c r="BJ133">
        <f>K133</f>
        <v>0</v>
      </c>
      <c r="BK133">
        <f>BG133*BH133*BI133</f>
        <v>0</v>
      </c>
      <c r="BL133">
        <f>(BJ133-BB133)/BI133</f>
        <v>0</v>
      </c>
      <c r="BM133">
        <f>(AZ133-BF133)/BF133</f>
        <v>0</v>
      </c>
      <c r="BN133">
        <f>AY133/(BA133+AY133/BF133)</f>
        <v>0</v>
      </c>
      <c r="BO133" t="s">
        <v>429</v>
      </c>
      <c r="BP133">
        <v>0</v>
      </c>
      <c r="BQ133">
        <f>IF(BP133&lt;&gt;0, BP133, BN133)</f>
        <v>0</v>
      </c>
      <c r="BR133">
        <f>1-BQ133/BF133</f>
        <v>0</v>
      </c>
      <c r="BS133">
        <f>(BF133-BE133)/(BF133-BQ133)</f>
        <v>0</v>
      </c>
      <c r="BT133">
        <f>(AZ133-BF133)/(AZ133-BQ133)</f>
        <v>0</v>
      </c>
      <c r="BU133">
        <f>(BF133-BE133)/(BF133-AY133)</f>
        <v>0</v>
      </c>
      <c r="BV133">
        <f>(AZ133-BF133)/(AZ133-AY133)</f>
        <v>0</v>
      </c>
      <c r="BW133">
        <f>(BS133*BQ133/BE133)</f>
        <v>0</v>
      </c>
      <c r="BX133">
        <f>(1-BW133)</f>
        <v>0</v>
      </c>
      <c r="DG133">
        <f>$B$13*EF133+$C$13*EG133+$F$13*ER133*(1-EU133)</f>
        <v>0</v>
      </c>
      <c r="DH133">
        <f>DG133*DI133</f>
        <v>0</v>
      </c>
      <c r="DI133">
        <f>($B$13*$D$11+$C$13*$D$11+$F$13*((FE133+EW133)/MAX(FE133+EW133+FF133, 0.1)*$I$11+FF133/MAX(FE133+EW133+FF133, 0.1)*$J$11))/($B$13+$C$13+$F$13)</f>
        <v>0</v>
      </c>
      <c r="DJ133">
        <f>($B$13*$K$11+$C$13*$K$11+$F$13*((FE133+EW133)/MAX(FE133+EW133+FF133, 0.1)*$P$11+FF133/MAX(FE133+EW133+FF133, 0.1)*$Q$11))/($B$13+$C$13+$F$13)</f>
        <v>0</v>
      </c>
      <c r="DK133">
        <v>0.28</v>
      </c>
      <c r="DL133">
        <v>0.5</v>
      </c>
      <c r="DM133" t="s">
        <v>430</v>
      </c>
      <c r="DN133">
        <v>2</v>
      </c>
      <c r="DO133" t="b">
        <v>1</v>
      </c>
      <c r="DP133">
        <v>1694362892.981482</v>
      </c>
      <c r="DQ133">
        <v>189.0461851851852</v>
      </c>
      <c r="DR133">
        <v>169.051925925926</v>
      </c>
      <c r="DS133">
        <v>28.88872222222222</v>
      </c>
      <c r="DT133">
        <v>28.30333703703704</v>
      </c>
      <c r="DU133">
        <v>210.1440370370371</v>
      </c>
      <c r="DV133">
        <v>32.99461851851851</v>
      </c>
      <c r="DW133">
        <v>500.015037037037</v>
      </c>
      <c r="DX133">
        <v>84.50581111111113</v>
      </c>
      <c r="DY133">
        <v>0.1000263962962963</v>
      </c>
      <c r="DZ133">
        <v>34.71146666666667</v>
      </c>
      <c r="EA133">
        <v>36.05445185185186</v>
      </c>
      <c r="EB133">
        <v>999.9000000000001</v>
      </c>
      <c r="EC133">
        <v>0</v>
      </c>
      <c r="ED133">
        <v>0</v>
      </c>
      <c r="EE133">
        <v>10001.22148148148</v>
      </c>
      <c r="EF133">
        <v>0</v>
      </c>
      <c r="EG133">
        <v>1565.055925925926</v>
      </c>
      <c r="EH133">
        <v>19.99414814814815</v>
      </c>
      <c r="EI133">
        <v>194.669925925926</v>
      </c>
      <c r="EJ133">
        <v>173.9762222222222</v>
      </c>
      <c r="EK133">
        <v>0.5853855185185185</v>
      </c>
      <c r="EL133">
        <v>169.051925925926</v>
      </c>
      <c r="EM133">
        <v>28.30333703703704</v>
      </c>
      <c r="EN133">
        <v>2.441264074074074</v>
      </c>
      <c r="EO133">
        <v>2.391795555555555</v>
      </c>
      <c r="EP133">
        <v>20.64012592592593</v>
      </c>
      <c r="EQ133">
        <v>20.30832962962963</v>
      </c>
      <c r="ER133">
        <v>1999.994074074074</v>
      </c>
      <c r="ES133">
        <v>0.9799925555555554</v>
      </c>
      <c r="ET133">
        <v>0.02000764074074074</v>
      </c>
      <c r="EU133">
        <v>0</v>
      </c>
      <c r="EV133">
        <v>52.81592962962963</v>
      </c>
      <c r="EW133">
        <v>5.00078</v>
      </c>
      <c r="EX133">
        <v>3016.184444444444</v>
      </c>
      <c r="EY133">
        <v>16379.53703703704</v>
      </c>
      <c r="EZ133">
        <v>54.14551851851851</v>
      </c>
      <c r="FA133">
        <v>55.31433333333332</v>
      </c>
      <c r="FB133">
        <v>54.7174074074074</v>
      </c>
      <c r="FC133">
        <v>54.52970370370369</v>
      </c>
      <c r="FD133">
        <v>54.39333333333333</v>
      </c>
      <c r="FE133">
        <v>1955.074074074074</v>
      </c>
      <c r="FF133">
        <v>39.9162962962963</v>
      </c>
      <c r="FG133">
        <v>0</v>
      </c>
      <c r="FH133">
        <v>1694362900.4</v>
      </c>
      <c r="FI133">
        <v>0</v>
      </c>
      <c r="FJ133">
        <v>52.81591153846155</v>
      </c>
      <c r="FK133">
        <v>1.779586312514558</v>
      </c>
      <c r="FL133">
        <v>349.5162392183205</v>
      </c>
      <c r="FM133">
        <v>3015.339615384616</v>
      </c>
      <c r="FN133">
        <v>15</v>
      </c>
      <c r="FO133">
        <v>1694359657.1</v>
      </c>
      <c r="FP133" t="s">
        <v>630</v>
      </c>
      <c r="FQ133">
        <v>1694359653.1</v>
      </c>
      <c r="FR133">
        <v>1694359657.1</v>
      </c>
      <c r="FS133">
        <v>2</v>
      </c>
      <c r="FT133">
        <v>0.004</v>
      </c>
      <c r="FU133">
        <v>-0.08500000000000001</v>
      </c>
      <c r="FV133">
        <v>-25.919</v>
      </c>
      <c r="FW133">
        <v>-3.999</v>
      </c>
      <c r="FX133">
        <v>420</v>
      </c>
      <c r="FY133">
        <v>26</v>
      </c>
      <c r="FZ133">
        <v>0.38</v>
      </c>
      <c r="GA133">
        <v>0.08</v>
      </c>
      <c r="GB133">
        <v>19.9801575</v>
      </c>
      <c r="GC133">
        <v>0.4449759849905787</v>
      </c>
      <c r="GD133">
        <v>0.05548377640130508</v>
      </c>
      <c r="GE133">
        <v>0</v>
      </c>
      <c r="GF133">
        <v>0.5819002</v>
      </c>
      <c r="GG133">
        <v>0.07818974859287005</v>
      </c>
      <c r="GH133">
        <v>0.007741052532440278</v>
      </c>
      <c r="GI133">
        <v>1</v>
      </c>
      <c r="GJ133">
        <v>1</v>
      </c>
      <c r="GK133">
        <v>2</v>
      </c>
      <c r="GL133" t="s">
        <v>432</v>
      </c>
      <c r="GM133">
        <v>3.10689</v>
      </c>
      <c r="GN133">
        <v>2.75818</v>
      </c>
      <c r="GO133">
        <v>0.0399931</v>
      </c>
      <c r="GP133">
        <v>0.0319457</v>
      </c>
      <c r="GQ133">
        <v>0.122253</v>
      </c>
      <c r="GR133">
        <v>0.110387</v>
      </c>
      <c r="GS133">
        <v>24037.2</v>
      </c>
      <c r="GT133">
        <v>22840.9</v>
      </c>
      <c r="GU133">
        <v>25632.9</v>
      </c>
      <c r="GV133">
        <v>23982.3</v>
      </c>
      <c r="GW133">
        <v>36192.5</v>
      </c>
      <c r="GX133">
        <v>31281.6</v>
      </c>
      <c r="GY133">
        <v>44865.4</v>
      </c>
      <c r="GZ133">
        <v>38028.3</v>
      </c>
      <c r="HA133">
        <v>1.72555</v>
      </c>
      <c r="HB133">
        <v>1.5501</v>
      </c>
      <c r="HC133">
        <v>-0.0988692</v>
      </c>
      <c r="HD133">
        <v>0</v>
      </c>
      <c r="HE133">
        <v>37.6535</v>
      </c>
      <c r="HF133">
        <v>999.9</v>
      </c>
      <c r="HG133">
        <v>45.5</v>
      </c>
      <c r="HH133">
        <v>37.3</v>
      </c>
      <c r="HI133">
        <v>34.5059</v>
      </c>
      <c r="HJ133">
        <v>61.0435</v>
      </c>
      <c r="HK133">
        <v>23.2412</v>
      </c>
      <c r="HL133">
        <v>1</v>
      </c>
      <c r="HM133">
        <v>1.74287</v>
      </c>
      <c r="HN133">
        <v>9.28105</v>
      </c>
      <c r="HO133">
        <v>20.0573</v>
      </c>
      <c r="HP133">
        <v>5.20591</v>
      </c>
      <c r="HQ133">
        <v>11.9935</v>
      </c>
      <c r="HR133">
        <v>4.95965</v>
      </c>
      <c r="HS133">
        <v>3.2745</v>
      </c>
      <c r="HT133">
        <v>9999</v>
      </c>
      <c r="HU133">
        <v>9999</v>
      </c>
      <c r="HV133">
        <v>9999</v>
      </c>
      <c r="HW133">
        <v>156</v>
      </c>
      <c r="HX133">
        <v>1.86386</v>
      </c>
      <c r="HY133">
        <v>1.86005</v>
      </c>
      <c r="HZ133">
        <v>1.85837</v>
      </c>
      <c r="IA133">
        <v>1.85974</v>
      </c>
      <c r="IB133">
        <v>1.85974</v>
      </c>
      <c r="IC133">
        <v>1.85836</v>
      </c>
      <c r="ID133">
        <v>1.85743</v>
      </c>
      <c r="IE133">
        <v>1.85228</v>
      </c>
      <c r="IF133">
        <v>0</v>
      </c>
      <c r="IG133">
        <v>0</v>
      </c>
      <c r="IH133">
        <v>0</v>
      </c>
      <c r="II133">
        <v>0</v>
      </c>
      <c r="IJ133" t="s">
        <v>433</v>
      </c>
      <c r="IK133" t="s">
        <v>434</v>
      </c>
      <c r="IL133" t="s">
        <v>435</v>
      </c>
      <c r="IM133" t="s">
        <v>435</v>
      </c>
      <c r="IN133" t="s">
        <v>435</v>
      </c>
      <c r="IO133" t="s">
        <v>435</v>
      </c>
      <c r="IP133">
        <v>0</v>
      </c>
      <c r="IQ133">
        <v>100</v>
      </c>
      <c r="IR133">
        <v>100</v>
      </c>
      <c r="IS133">
        <v>-20.538</v>
      </c>
      <c r="IT133">
        <v>-4.1056</v>
      </c>
      <c r="IU133">
        <v>-16.20101556140452</v>
      </c>
      <c r="IV133">
        <v>-0.02477319321892663</v>
      </c>
      <c r="IW133">
        <v>7.220195862635366E-06</v>
      </c>
      <c r="IX133">
        <v>-1.200035831751892E-09</v>
      </c>
      <c r="IY133">
        <v>-1.772700294398243</v>
      </c>
      <c r="IZ133">
        <v>-0.1467083373758089</v>
      </c>
      <c r="JA133">
        <v>0.003522864546959643</v>
      </c>
      <c r="JB133">
        <v>-3.696506598922489E-05</v>
      </c>
      <c r="JC133">
        <v>4</v>
      </c>
      <c r="JD133">
        <v>1987</v>
      </c>
      <c r="JE133">
        <v>1</v>
      </c>
      <c r="JF133">
        <v>38</v>
      </c>
      <c r="JG133">
        <v>54.1</v>
      </c>
      <c r="JH133">
        <v>54.1</v>
      </c>
      <c r="JI133">
        <v>0.523682</v>
      </c>
      <c r="JJ133">
        <v>2.70874</v>
      </c>
      <c r="JK133">
        <v>1.49658</v>
      </c>
      <c r="JL133">
        <v>2.39136</v>
      </c>
      <c r="JM133">
        <v>1.54907</v>
      </c>
      <c r="JN133">
        <v>2.39502</v>
      </c>
      <c r="JO133">
        <v>41.7961</v>
      </c>
      <c r="JP133">
        <v>14.2459</v>
      </c>
      <c r="JQ133">
        <v>18</v>
      </c>
      <c r="JR133">
        <v>507.428</v>
      </c>
      <c r="JS133">
        <v>401.595</v>
      </c>
      <c r="JT133">
        <v>28.2803</v>
      </c>
      <c r="JU133">
        <v>46.5802</v>
      </c>
      <c r="JV133">
        <v>30.0001</v>
      </c>
      <c r="JW133">
        <v>46.1724</v>
      </c>
      <c r="JX133">
        <v>45.9763</v>
      </c>
      <c r="JY133">
        <v>10.5652</v>
      </c>
      <c r="JZ133">
        <v>0</v>
      </c>
      <c r="KA133">
        <v>100</v>
      </c>
      <c r="KB133">
        <v>21.1503</v>
      </c>
      <c r="KC133">
        <v>118.992</v>
      </c>
      <c r="KD133">
        <v>32.1164</v>
      </c>
      <c r="KE133">
        <v>98.01130000000001</v>
      </c>
      <c r="KF133">
        <v>91.63</v>
      </c>
    </row>
    <row r="134" spans="1:292">
      <c r="A134">
        <v>116</v>
      </c>
      <c r="B134">
        <v>1694362905.5</v>
      </c>
      <c r="C134">
        <v>4396.5</v>
      </c>
      <c r="D134" t="s">
        <v>667</v>
      </c>
      <c r="E134" t="s">
        <v>668</v>
      </c>
      <c r="F134">
        <v>5</v>
      </c>
      <c r="G134" t="s">
        <v>428</v>
      </c>
      <c r="H134">
        <v>1694362898</v>
      </c>
      <c r="I134">
        <f>(J134)/1000</f>
        <v>0</v>
      </c>
      <c r="J134">
        <f>IF(DO134, AM134, AG134)</f>
        <v>0</v>
      </c>
      <c r="K134">
        <f>IF(DO134, AH134, AF134)</f>
        <v>0</v>
      </c>
      <c r="L134">
        <f>DQ134 - IF(AT134&gt;1, K134*DK134*100.0/(AV134*EE134), 0)</f>
        <v>0</v>
      </c>
      <c r="M134">
        <f>((S134-I134/2)*L134-K134)/(S134+I134/2)</f>
        <v>0</v>
      </c>
      <c r="N134">
        <f>M134*(DX134+DY134)/1000.0</f>
        <v>0</v>
      </c>
      <c r="O134">
        <f>(DQ134 - IF(AT134&gt;1, K134*DK134*100.0/(AV134*EE134), 0))*(DX134+DY134)/1000.0</f>
        <v>0</v>
      </c>
      <c r="P134">
        <f>2.0/((1/R134-1/Q134)+SIGN(R134)*SQRT((1/R134-1/Q134)*(1/R134-1/Q134) + 4*DL134/((DL134+1)*(DL134+1))*(2*1/R134*1/Q134-1/Q134*1/Q134)))</f>
        <v>0</v>
      </c>
      <c r="Q134">
        <f>IF(LEFT(DM134,1)&lt;&gt;"0",IF(LEFT(DM134,1)="1",3.0,DN134),$D$5+$E$5*(EE134*DX134/($K$5*1000))+$F$5*(EE134*DX134/($K$5*1000))*MAX(MIN(DK134,$J$5),$I$5)*MAX(MIN(DK134,$J$5),$I$5)+$G$5*MAX(MIN(DK134,$J$5),$I$5)*(EE134*DX134/($K$5*1000))+$H$5*(EE134*DX134/($K$5*1000))*(EE134*DX134/($K$5*1000)))</f>
        <v>0</v>
      </c>
      <c r="R134">
        <f>I134*(1000-(1000*0.61365*exp(17.502*V134/(240.97+V134))/(DX134+DY134)+DS134)/2)/(1000*0.61365*exp(17.502*V134/(240.97+V134))/(DX134+DY134)-DS134)</f>
        <v>0</v>
      </c>
      <c r="S134">
        <f>1/((DL134+1)/(P134/1.6)+1/(Q134/1.37)) + DL134/((DL134+1)/(P134/1.6) + DL134/(Q134/1.37))</f>
        <v>0</v>
      </c>
      <c r="T134">
        <f>(DG134*DJ134)</f>
        <v>0</v>
      </c>
      <c r="U134">
        <f>(DZ134+(T134+2*0.95*5.67E-8*(((DZ134+$B$9)+273)^4-(DZ134+273)^4)-44100*I134)/(1.84*29.3*Q134+8*0.95*5.67E-8*(DZ134+273)^3))</f>
        <v>0</v>
      </c>
      <c r="V134">
        <f>($C$9*EA134+$D$9*EB134+$E$9*U134)</f>
        <v>0</v>
      </c>
      <c r="W134">
        <f>0.61365*exp(17.502*V134/(240.97+V134))</f>
        <v>0</v>
      </c>
      <c r="X134">
        <f>(Y134/Z134*100)</f>
        <v>0</v>
      </c>
      <c r="Y134">
        <f>DS134*(DX134+DY134)/1000</f>
        <v>0</v>
      </c>
      <c r="Z134">
        <f>0.61365*exp(17.502*DZ134/(240.97+DZ134))</f>
        <v>0</v>
      </c>
      <c r="AA134">
        <f>(W134-DS134*(DX134+DY134)/1000)</f>
        <v>0</v>
      </c>
      <c r="AB134">
        <f>(-I134*44100)</f>
        <v>0</v>
      </c>
      <c r="AC134">
        <f>2*29.3*Q134*0.92*(DZ134-V134)</f>
        <v>0</v>
      </c>
      <c r="AD134">
        <f>2*0.95*5.67E-8*(((DZ134+$B$9)+273)^4-(V134+273)^4)</f>
        <v>0</v>
      </c>
      <c r="AE134">
        <f>T134+AD134+AB134+AC134</f>
        <v>0</v>
      </c>
      <c r="AF134">
        <f>DW134*AT134*(DR134-DQ134*(1000-AT134*DT134)/(1000-AT134*DS134))/(100*DK134)</f>
        <v>0</v>
      </c>
      <c r="AG134">
        <f>1000*DW134*AT134*(DS134-DT134)/(100*DK134*(1000-AT134*DS134))</f>
        <v>0</v>
      </c>
      <c r="AH134">
        <f>(AI134 - AJ134 - DX134*1E3/(8.314*(DZ134+273.15)) * AL134/DW134 * AK134) * DW134/(100*DK134) * (1000 - DT134)/1000</f>
        <v>0</v>
      </c>
      <c r="AI134">
        <v>140.3758743367331</v>
      </c>
      <c r="AJ134">
        <v>153.8232424242423</v>
      </c>
      <c r="AK134">
        <v>-3.384724699792649</v>
      </c>
      <c r="AL134">
        <v>66.24914726502084</v>
      </c>
      <c r="AM134">
        <f>(AO134 - AN134 + DX134*1E3/(8.314*(DZ134+273.15)) * AQ134/DW134 * AP134) * DW134/(100*DK134) * 1000/(1000 - AO134)</f>
        <v>0</v>
      </c>
      <c r="AN134">
        <v>28.2736747782271</v>
      </c>
      <c r="AO134">
        <v>28.87413999999998</v>
      </c>
      <c r="AP134">
        <v>-3.121114683222645E-06</v>
      </c>
      <c r="AQ134">
        <v>100.9419130604213</v>
      </c>
      <c r="AR134">
        <v>0</v>
      </c>
      <c r="AS134">
        <v>0</v>
      </c>
      <c r="AT134">
        <f>IF(AR134*$H$15&gt;=AV134,1.0,(AV134/(AV134-AR134*$H$15)))</f>
        <v>0</v>
      </c>
      <c r="AU134">
        <f>(AT134-1)*100</f>
        <v>0</v>
      </c>
      <c r="AV134">
        <f>MAX(0,($B$15+$C$15*EE134)/(1+$D$15*EE134)*DX134/(DZ134+273)*$E$15)</f>
        <v>0</v>
      </c>
      <c r="AW134" t="s">
        <v>429</v>
      </c>
      <c r="AX134" t="s">
        <v>429</v>
      </c>
      <c r="AY134">
        <v>0</v>
      </c>
      <c r="AZ134">
        <v>0</v>
      </c>
      <c r="BA134">
        <f>1-AY134/AZ134</f>
        <v>0</v>
      </c>
      <c r="BB134">
        <v>0</v>
      </c>
      <c r="BC134" t="s">
        <v>429</v>
      </c>
      <c r="BD134" t="s">
        <v>429</v>
      </c>
      <c r="BE134">
        <v>0</v>
      </c>
      <c r="BF134">
        <v>0</v>
      </c>
      <c r="BG134">
        <f>1-BE134/BF134</f>
        <v>0</v>
      </c>
      <c r="BH134">
        <v>0.5</v>
      </c>
      <c r="BI134">
        <f>DH134</f>
        <v>0</v>
      </c>
      <c r="BJ134">
        <f>K134</f>
        <v>0</v>
      </c>
      <c r="BK134">
        <f>BG134*BH134*BI134</f>
        <v>0</v>
      </c>
      <c r="BL134">
        <f>(BJ134-BB134)/BI134</f>
        <v>0</v>
      </c>
      <c r="BM134">
        <f>(AZ134-BF134)/BF134</f>
        <v>0</v>
      </c>
      <c r="BN134">
        <f>AY134/(BA134+AY134/BF134)</f>
        <v>0</v>
      </c>
      <c r="BO134" t="s">
        <v>429</v>
      </c>
      <c r="BP134">
        <v>0</v>
      </c>
      <c r="BQ134">
        <f>IF(BP134&lt;&gt;0, BP134, BN134)</f>
        <v>0</v>
      </c>
      <c r="BR134">
        <f>1-BQ134/BF134</f>
        <v>0</v>
      </c>
      <c r="BS134">
        <f>(BF134-BE134)/(BF134-BQ134)</f>
        <v>0</v>
      </c>
      <c r="BT134">
        <f>(AZ134-BF134)/(AZ134-BQ134)</f>
        <v>0</v>
      </c>
      <c r="BU134">
        <f>(BF134-BE134)/(BF134-AY134)</f>
        <v>0</v>
      </c>
      <c r="BV134">
        <f>(AZ134-BF134)/(AZ134-AY134)</f>
        <v>0</v>
      </c>
      <c r="BW134">
        <f>(BS134*BQ134/BE134)</f>
        <v>0</v>
      </c>
      <c r="BX134">
        <f>(1-BW134)</f>
        <v>0</v>
      </c>
      <c r="DG134">
        <f>$B$13*EF134+$C$13*EG134+$F$13*ER134*(1-EU134)</f>
        <v>0</v>
      </c>
      <c r="DH134">
        <f>DG134*DI134</f>
        <v>0</v>
      </c>
      <c r="DI134">
        <f>($B$13*$D$11+$C$13*$D$11+$F$13*((FE134+EW134)/MAX(FE134+EW134+FF134, 0.1)*$I$11+FF134/MAX(FE134+EW134+FF134, 0.1)*$J$11))/($B$13+$C$13+$F$13)</f>
        <v>0</v>
      </c>
      <c r="DJ134">
        <f>($B$13*$K$11+$C$13*$K$11+$F$13*((FE134+EW134)/MAX(FE134+EW134+FF134, 0.1)*$P$11+FF134/MAX(FE134+EW134+FF134, 0.1)*$Q$11))/($B$13+$C$13+$F$13)</f>
        <v>0</v>
      </c>
      <c r="DK134">
        <v>0.28</v>
      </c>
      <c r="DL134">
        <v>0.5</v>
      </c>
      <c r="DM134" t="s">
        <v>430</v>
      </c>
      <c r="DN134">
        <v>2</v>
      </c>
      <c r="DO134" t="b">
        <v>1</v>
      </c>
      <c r="DP134">
        <v>1694362898</v>
      </c>
      <c r="DQ134">
        <v>172.4679259259259</v>
      </c>
      <c r="DR134">
        <v>152.4071851851852</v>
      </c>
      <c r="DS134">
        <v>28.88178888888889</v>
      </c>
      <c r="DT134">
        <v>28.28829629629629</v>
      </c>
      <c r="DU134">
        <v>193.1928148148148</v>
      </c>
      <c r="DV134">
        <v>32.98744074074074</v>
      </c>
      <c r="DW134">
        <v>500.0084074074074</v>
      </c>
      <c r="DX134">
        <v>84.50512962962961</v>
      </c>
      <c r="DY134">
        <v>0.09995882962962963</v>
      </c>
      <c r="DZ134">
        <v>34.70777037037037</v>
      </c>
      <c r="EA134">
        <v>36.04958888888888</v>
      </c>
      <c r="EB134">
        <v>999.9000000000001</v>
      </c>
      <c r="EC134">
        <v>0</v>
      </c>
      <c r="ED134">
        <v>0</v>
      </c>
      <c r="EE134">
        <v>9997.865555555556</v>
      </c>
      <c r="EF134">
        <v>0</v>
      </c>
      <c r="EG134">
        <v>1592.697777777778</v>
      </c>
      <c r="EH134">
        <v>20.06065925925926</v>
      </c>
      <c r="EI134">
        <v>177.5974074074074</v>
      </c>
      <c r="EJ134">
        <v>156.8442962962963</v>
      </c>
      <c r="EK134">
        <v>0.5935014444444445</v>
      </c>
      <c r="EL134">
        <v>152.4071851851852</v>
      </c>
      <c r="EM134">
        <v>28.28829629629629</v>
      </c>
      <c r="EN134">
        <v>2.440658888888889</v>
      </c>
      <c r="EO134">
        <v>2.390504074074075</v>
      </c>
      <c r="EP134">
        <v>20.63610740740741</v>
      </c>
      <c r="EQ134">
        <v>20.29959629629629</v>
      </c>
      <c r="ER134">
        <v>1999.978148148148</v>
      </c>
      <c r="ES134">
        <v>0.9799925555555554</v>
      </c>
      <c r="ET134">
        <v>0.02000764074074075</v>
      </c>
      <c r="EU134">
        <v>0</v>
      </c>
      <c r="EV134">
        <v>52.97708148148148</v>
      </c>
      <c r="EW134">
        <v>5.00078</v>
      </c>
      <c r="EX134">
        <v>3024.898888888889</v>
      </c>
      <c r="EY134">
        <v>16379.40740740741</v>
      </c>
      <c r="EZ134">
        <v>54.15018518518518</v>
      </c>
      <c r="FA134">
        <v>55.31433333333332</v>
      </c>
      <c r="FB134">
        <v>54.71974074074074</v>
      </c>
      <c r="FC134">
        <v>54.54133333333333</v>
      </c>
      <c r="FD134">
        <v>54.39792592592593</v>
      </c>
      <c r="FE134">
        <v>1955.061481481481</v>
      </c>
      <c r="FF134">
        <v>39.91296296296296</v>
      </c>
      <c r="FG134">
        <v>0</v>
      </c>
      <c r="FH134">
        <v>1694362905.2</v>
      </c>
      <c r="FI134">
        <v>0</v>
      </c>
      <c r="FJ134">
        <v>52.93417307692308</v>
      </c>
      <c r="FK134">
        <v>3.181822218537802</v>
      </c>
      <c r="FL134">
        <v>50.08102551950054</v>
      </c>
      <c r="FM134">
        <v>3023.603461538462</v>
      </c>
      <c r="FN134">
        <v>15</v>
      </c>
      <c r="FO134">
        <v>1694359657.1</v>
      </c>
      <c r="FP134" t="s">
        <v>630</v>
      </c>
      <c r="FQ134">
        <v>1694359653.1</v>
      </c>
      <c r="FR134">
        <v>1694359657.1</v>
      </c>
      <c r="FS134">
        <v>2</v>
      </c>
      <c r="FT134">
        <v>0.004</v>
      </c>
      <c r="FU134">
        <v>-0.08500000000000001</v>
      </c>
      <c r="FV134">
        <v>-25.919</v>
      </c>
      <c r="FW134">
        <v>-3.999</v>
      </c>
      <c r="FX134">
        <v>420</v>
      </c>
      <c r="FY134">
        <v>26</v>
      </c>
      <c r="FZ134">
        <v>0.38</v>
      </c>
      <c r="GA134">
        <v>0.08</v>
      </c>
      <c r="GB134">
        <v>20.0286825</v>
      </c>
      <c r="GC134">
        <v>0.7672108818011147</v>
      </c>
      <c r="GD134">
        <v>0.08006050801581277</v>
      </c>
      <c r="GE134">
        <v>0</v>
      </c>
      <c r="GF134">
        <v>0.589582175</v>
      </c>
      <c r="GG134">
        <v>0.09901241651031822</v>
      </c>
      <c r="GH134">
        <v>0.009764294672139658</v>
      </c>
      <c r="GI134">
        <v>1</v>
      </c>
      <c r="GJ134">
        <v>1</v>
      </c>
      <c r="GK134">
        <v>2</v>
      </c>
      <c r="GL134" t="s">
        <v>432</v>
      </c>
      <c r="GM134">
        <v>3.10671</v>
      </c>
      <c r="GN134">
        <v>2.75808</v>
      </c>
      <c r="GO134">
        <v>0.0367268</v>
      </c>
      <c r="GP134">
        <v>0.0285585</v>
      </c>
      <c r="GQ134">
        <v>0.122235</v>
      </c>
      <c r="GR134">
        <v>0.110349</v>
      </c>
      <c r="GS134">
        <v>24118.8</v>
      </c>
      <c r="GT134">
        <v>22920.4</v>
      </c>
      <c r="GU134">
        <v>25633.1</v>
      </c>
      <c r="GV134">
        <v>23982.2</v>
      </c>
      <c r="GW134">
        <v>36192.7</v>
      </c>
      <c r="GX134">
        <v>31282.3</v>
      </c>
      <c r="GY134">
        <v>44865.2</v>
      </c>
      <c r="GZ134">
        <v>38028</v>
      </c>
      <c r="HA134">
        <v>1.7255</v>
      </c>
      <c r="HB134">
        <v>1.55005</v>
      </c>
      <c r="HC134">
        <v>-0.0995398</v>
      </c>
      <c r="HD134">
        <v>0</v>
      </c>
      <c r="HE134">
        <v>37.6506</v>
      </c>
      <c r="HF134">
        <v>999.9</v>
      </c>
      <c r="HG134">
        <v>45.4</v>
      </c>
      <c r="HH134">
        <v>37.3</v>
      </c>
      <c r="HI134">
        <v>34.4322</v>
      </c>
      <c r="HJ134">
        <v>61.2935</v>
      </c>
      <c r="HK134">
        <v>23.4575</v>
      </c>
      <c r="HL134">
        <v>1</v>
      </c>
      <c r="HM134">
        <v>1.74297</v>
      </c>
      <c r="HN134">
        <v>9.28105</v>
      </c>
      <c r="HO134">
        <v>20.0575</v>
      </c>
      <c r="HP134">
        <v>5.20486</v>
      </c>
      <c r="HQ134">
        <v>11.9941</v>
      </c>
      <c r="HR134">
        <v>4.9594</v>
      </c>
      <c r="HS134">
        <v>3.27428</v>
      </c>
      <c r="HT134">
        <v>9999</v>
      </c>
      <c r="HU134">
        <v>9999</v>
      </c>
      <c r="HV134">
        <v>9999</v>
      </c>
      <c r="HW134">
        <v>156</v>
      </c>
      <c r="HX134">
        <v>1.86386</v>
      </c>
      <c r="HY134">
        <v>1.86005</v>
      </c>
      <c r="HZ134">
        <v>1.85837</v>
      </c>
      <c r="IA134">
        <v>1.85974</v>
      </c>
      <c r="IB134">
        <v>1.85974</v>
      </c>
      <c r="IC134">
        <v>1.85836</v>
      </c>
      <c r="ID134">
        <v>1.85741</v>
      </c>
      <c r="IE134">
        <v>1.85226</v>
      </c>
      <c r="IF134">
        <v>0</v>
      </c>
      <c r="IG134">
        <v>0</v>
      </c>
      <c r="IH134">
        <v>0</v>
      </c>
      <c r="II134">
        <v>0</v>
      </c>
      <c r="IJ134" t="s">
        <v>433</v>
      </c>
      <c r="IK134" t="s">
        <v>434</v>
      </c>
      <c r="IL134" t="s">
        <v>435</v>
      </c>
      <c r="IM134" t="s">
        <v>435</v>
      </c>
      <c r="IN134" t="s">
        <v>435</v>
      </c>
      <c r="IO134" t="s">
        <v>435</v>
      </c>
      <c r="IP134">
        <v>0</v>
      </c>
      <c r="IQ134">
        <v>100</v>
      </c>
      <c r="IR134">
        <v>100</v>
      </c>
      <c r="IS134">
        <v>-20.163</v>
      </c>
      <c r="IT134">
        <v>-4.1053</v>
      </c>
      <c r="IU134">
        <v>-16.20101556140452</v>
      </c>
      <c r="IV134">
        <v>-0.02477319321892663</v>
      </c>
      <c r="IW134">
        <v>7.220195862635366E-06</v>
      </c>
      <c r="IX134">
        <v>-1.200035831751892E-09</v>
      </c>
      <c r="IY134">
        <v>-1.772700294398243</v>
      </c>
      <c r="IZ134">
        <v>-0.1467083373758089</v>
      </c>
      <c r="JA134">
        <v>0.003522864546959643</v>
      </c>
      <c r="JB134">
        <v>-3.696506598922489E-05</v>
      </c>
      <c r="JC134">
        <v>4</v>
      </c>
      <c r="JD134">
        <v>1987</v>
      </c>
      <c r="JE134">
        <v>1</v>
      </c>
      <c r="JF134">
        <v>38</v>
      </c>
      <c r="JG134">
        <v>54.2</v>
      </c>
      <c r="JH134">
        <v>54.1</v>
      </c>
      <c r="JI134">
        <v>0.479736</v>
      </c>
      <c r="JJ134">
        <v>2.70264</v>
      </c>
      <c r="JK134">
        <v>1.49658</v>
      </c>
      <c r="JL134">
        <v>2.39136</v>
      </c>
      <c r="JM134">
        <v>1.54907</v>
      </c>
      <c r="JN134">
        <v>2.48413</v>
      </c>
      <c r="JO134">
        <v>41.7961</v>
      </c>
      <c r="JP134">
        <v>14.2459</v>
      </c>
      <c r="JQ134">
        <v>18</v>
      </c>
      <c r="JR134">
        <v>507.417</v>
      </c>
      <c r="JS134">
        <v>401.566</v>
      </c>
      <c r="JT134">
        <v>28.2792</v>
      </c>
      <c r="JU134">
        <v>46.5802</v>
      </c>
      <c r="JV134">
        <v>30.0002</v>
      </c>
      <c r="JW134">
        <v>46.1762</v>
      </c>
      <c r="JX134">
        <v>45.9765</v>
      </c>
      <c r="JY134">
        <v>9.68472</v>
      </c>
      <c r="JZ134">
        <v>0</v>
      </c>
      <c r="KA134">
        <v>100</v>
      </c>
      <c r="KB134">
        <v>21.1452</v>
      </c>
      <c r="KC134">
        <v>98.9576</v>
      </c>
      <c r="KD134">
        <v>32.1164</v>
      </c>
      <c r="KE134">
        <v>98.0112</v>
      </c>
      <c r="KF134">
        <v>91.62949999999999</v>
      </c>
    </row>
    <row r="135" spans="1:292">
      <c r="A135">
        <v>117</v>
      </c>
      <c r="B135">
        <v>1694362910.5</v>
      </c>
      <c r="C135">
        <v>4401.5</v>
      </c>
      <c r="D135" t="s">
        <v>669</v>
      </c>
      <c r="E135" t="s">
        <v>670</v>
      </c>
      <c r="F135">
        <v>5</v>
      </c>
      <c r="G135" t="s">
        <v>428</v>
      </c>
      <c r="H135">
        <v>1694362902.714286</v>
      </c>
      <c r="I135">
        <f>(J135)/1000</f>
        <v>0</v>
      </c>
      <c r="J135">
        <f>IF(DO135, AM135, AG135)</f>
        <v>0</v>
      </c>
      <c r="K135">
        <f>IF(DO135, AH135, AF135)</f>
        <v>0</v>
      </c>
      <c r="L135">
        <f>DQ135 - IF(AT135&gt;1, K135*DK135*100.0/(AV135*EE135), 0)</f>
        <v>0</v>
      </c>
      <c r="M135">
        <f>((S135-I135/2)*L135-K135)/(S135+I135/2)</f>
        <v>0</v>
      </c>
      <c r="N135">
        <f>M135*(DX135+DY135)/1000.0</f>
        <v>0</v>
      </c>
      <c r="O135">
        <f>(DQ135 - IF(AT135&gt;1, K135*DK135*100.0/(AV135*EE135), 0))*(DX135+DY135)/1000.0</f>
        <v>0</v>
      </c>
      <c r="P135">
        <f>2.0/((1/R135-1/Q135)+SIGN(R135)*SQRT((1/R135-1/Q135)*(1/R135-1/Q135) + 4*DL135/((DL135+1)*(DL135+1))*(2*1/R135*1/Q135-1/Q135*1/Q135)))</f>
        <v>0</v>
      </c>
      <c r="Q135">
        <f>IF(LEFT(DM135,1)&lt;&gt;"0",IF(LEFT(DM135,1)="1",3.0,DN135),$D$5+$E$5*(EE135*DX135/($K$5*1000))+$F$5*(EE135*DX135/($K$5*1000))*MAX(MIN(DK135,$J$5),$I$5)*MAX(MIN(DK135,$J$5),$I$5)+$G$5*MAX(MIN(DK135,$J$5),$I$5)*(EE135*DX135/($K$5*1000))+$H$5*(EE135*DX135/($K$5*1000))*(EE135*DX135/($K$5*1000)))</f>
        <v>0</v>
      </c>
      <c r="R135">
        <f>I135*(1000-(1000*0.61365*exp(17.502*V135/(240.97+V135))/(DX135+DY135)+DS135)/2)/(1000*0.61365*exp(17.502*V135/(240.97+V135))/(DX135+DY135)-DS135)</f>
        <v>0</v>
      </c>
      <c r="S135">
        <f>1/((DL135+1)/(P135/1.6)+1/(Q135/1.37)) + DL135/((DL135+1)/(P135/1.6) + DL135/(Q135/1.37))</f>
        <v>0</v>
      </c>
      <c r="T135">
        <f>(DG135*DJ135)</f>
        <v>0</v>
      </c>
      <c r="U135">
        <f>(DZ135+(T135+2*0.95*5.67E-8*(((DZ135+$B$9)+273)^4-(DZ135+273)^4)-44100*I135)/(1.84*29.3*Q135+8*0.95*5.67E-8*(DZ135+273)^3))</f>
        <v>0</v>
      </c>
      <c r="V135">
        <f>($C$9*EA135+$D$9*EB135+$E$9*U135)</f>
        <v>0</v>
      </c>
      <c r="W135">
        <f>0.61365*exp(17.502*V135/(240.97+V135))</f>
        <v>0</v>
      </c>
      <c r="X135">
        <f>(Y135/Z135*100)</f>
        <v>0</v>
      </c>
      <c r="Y135">
        <f>DS135*(DX135+DY135)/1000</f>
        <v>0</v>
      </c>
      <c r="Z135">
        <f>0.61365*exp(17.502*DZ135/(240.97+DZ135))</f>
        <v>0</v>
      </c>
      <c r="AA135">
        <f>(W135-DS135*(DX135+DY135)/1000)</f>
        <v>0</v>
      </c>
      <c r="AB135">
        <f>(-I135*44100)</f>
        <v>0</v>
      </c>
      <c r="AC135">
        <f>2*29.3*Q135*0.92*(DZ135-V135)</f>
        <v>0</v>
      </c>
      <c r="AD135">
        <f>2*0.95*5.67E-8*(((DZ135+$B$9)+273)^4-(V135+273)^4)</f>
        <v>0</v>
      </c>
      <c r="AE135">
        <f>T135+AD135+AB135+AC135</f>
        <v>0</v>
      </c>
      <c r="AF135">
        <f>DW135*AT135*(DR135-DQ135*(1000-AT135*DT135)/(1000-AT135*DS135))/(100*DK135)</f>
        <v>0</v>
      </c>
      <c r="AG135">
        <f>1000*DW135*AT135*(DS135-DT135)/(100*DK135*(1000-AT135*DS135))</f>
        <v>0</v>
      </c>
      <c r="AH135">
        <f>(AI135 - AJ135 - DX135*1E3/(8.314*(DZ135+273.15)) * AL135/DW135 * AK135) * DW135/(100*DK135) * (1000 - DT135)/1000</f>
        <v>0</v>
      </c>
      <c r="AI135">
        <v>123.4010847978356</v>
      </c>
      <c r="AJ135">
        <v>137.0156969696969</v>
      </c>
      <c r="AK135">
        <v>-3.370599854496196</v>
      </c>
      <c r="AL135">
        <v>66.24914726502084</v>
      </c>
      <c r="AM135">
        <f>(AO135 - AN135 + DX135*1E3/(8.314*(DZ135+273.15)) * AQ135/DW135 * AP135) * DW135/(100*DK135) * 1000/(1000 - AO135)</f>
        <v>0</v>
      </c>
      <c r="AN135">
        <v>28.26078396969295</v>
      </c>
      <c r="AO135">
        <v>28.86900666666667</v>
      </c>
      <c r="AP135">
        <v>-6.273673127270501E-07</v>
      </c>
      <c r="AQ135">
        <v>100.9419130604213</v>
      </c>
      <c r="AR135">
        <v>0</v>
      </c>
      <c r="AS135">
        <v>0</v>
      </c>
      <c r="AT135">
        <f>IF(AR135*$H$15&gt;=AV135,1.0,(AV135/(AV135-AR135*$H$15)))</f>
        <v>0</v>
      </c>
      <c r="AU135">
        <f>(AT135-1)*100</f>
        <v>0</v>
      </c>
      <c r="AV135">
        <f>MAX(0,($B$15+$C$15*EE135)/(1+$D$15*EE135)*DX135/(DZ135+273)*$E$15)</f>
        <v>0</v>
      </c>
      <c r="AW135" t="s">
        <v>429</v>
      </c>
      <c r="AX135" t="s">
        <v>429</v>
      </c>
      <c r="AY135">
        <v>0</v>
      </c>
      <c r="AZ135">
        <v>0</v>
      </c>
      <c r="BA135">
        <f>1-AY135/AZ135</f>
        <v>0</v>
      </c>
      <c r="BB135">
        <v>0</v>
      </c>
      <c r="BC135" t="s">
        <v>429</v>
      </c>
      <c r="BD135" t="s">
        <v>429</v>
      </c>
      <c r="BE135">
        <v>0</v>
      </c>
      <c r="BF135">
        <v>0</v>
      </c>
      <c r="BG135">
        <f>1-BE135/BF135</f>
        <v>0</v>
      </c>
      <c r="BH135">
        <v>0.5</v>
      </c>
      <c r="BI135">
        <f>DH135</f>
        <v>0</v>
      </c>
      <c r="BJ135">
        <f>K135</f>
        <v>0</v>
      </c>
      <c r="BK135">
        <f>BG135*BH135*BI135</f>
        <v>0</v>
      </c>
      <c r="BL135">
        <f>(BJ135-BB135)/BI135</f>
        <v>0</v>
      </c>
      <c r="BM135">
        <f>(AZ135-BF135)/BF135</f>
        <v>0</v>
      </c>
      <c r="BN135">
        <f>AY135/(BA135+AY135/BF135)</f>
        <v>0</v>
      </c>
      <c r="BO135" t="s">
        <v>429</v>
      </c>
      <c r="BP135">
        <v>0</v>
      </c>
      <c r="BQ135">
        <f>IF(BP135&lt;&gt;0, BP135, BN135)</f>
        <v>0</v>
      </c>
      <c r="BR135">
        <f>1-BQ135/BF135</f>
        <v>0</v>
      </c>
      <c r="BS135">
        <f>(BF135-BE135)/(BF135-BQ135)</f>
        <v>0</v>
      </c>
      <c r="BT135">
        <f>(AZ135-BF135)/(AZ135-BQ135)</f>
        <v>0</v>
      </c>
      <c r="BU135">
        <f>(BF135-BE135)/(BF135-AY135)</f>
        <v>0</v>
      </c>
      <c r="BV135">
        <f>(AZ135-BF135)/(AZ135-AY135)</f>
        <v>0</v>
      </c>
      <c r="BW135">
        <f>(BS135*BQ135/BE135)</f>
        <v>0</v>
      </c>
      <c r="BX135">
        <f>(1-BW135)</f>
        <v>0</v>
      </c>
      <c r="DG135">
        <f>$B$13*EF135+$C$13*EG135+$F$13*ER135*(1-EU135)</f>
        <v>0</v>
      </c>
      <c r="DH135">
        <f>DG135*DI135</f>
        <v>0</v>
      </c>
      <c r="DI135">
        <f>($B$13*$D$11+$C$13*$D$11+$F$13*((FE135+EW135)/MAX(FE135+EW135+FF135, 0.1)*$I$11+FF135/MAX(FE135+EW135+FF135, 0.1)*$J$11))/($B$13+$C$13+$F$13)</f>
        <v>0</v>
      </c>
      <c r="DJ135">
        <f>($B$13*$K$11+$C$13*$K$11+$F$13*((FE135+EW135)/MAX(FE135+EW135+FF135, 0.1)*$P$11+FF135/MAX(FE135+EW135+FF135, 0.1)*$Q$11))/($B$13+$C$13+$F$13)</f>
        <v>0</v>
      </c>
      <c r="DK135">
        <v>0.28</v>
      </c>
      <c r="DL135">
        <v>0.5</v>
      </c>
      <c r="DM135" t="s">
        <v>430</v>
      </c>
      <c r="DN135">
        <v>2</v>
      </c>
      <c r="DO135" t="b">
        <v>1</v>
      </c>
      <c r="DP135">
        <v>1694362902.714286</v>
      </c>
      <c r="DQ135">
        <v>156.9491071428571</v>
      </c>
      <c r="DR135">
        <v>136.7895357142857</v>
      </c>
      <c r="DS135">
        <v>28.87644642857142</v>
      </c>
      <c r="DT135">
        <v>28.2743</v>
      </c>
      <c r="DU135">
        <v>177.3211071428571</v>
      </c>
      <c r="DV135">
        <v>32.98189642857143</v>
      </c>
      <c r="DW135">
        <v>499.9812142857143</v>
      </c>
      <c r="DX135">
        <v>84.50457857142858</v>
      </c>
      <c r="DY135">
        <v>0.09997698214285715</v>
      </c>
      <c r="DZ135">
        <v>34.70292857142856</v>
      </c>
      <c r="EA135">
        <v>36.04839642857143</v>
      </c>
      <c r="EB135">
        <v>999.9000000000002</v>
      </c>
      <c r="EC135">
        <v>0</v>
      </c>
      <c r="ED135">
        <v>0</v>
      </c>
      <c r="EE135">
        <v>9997.028214285716</v>
      </c>
      <c r="EF135">
        <v>0</v>
      </c>
      <c r="EG135">
        <v>1588.797142857143</v>
      </c>
      <c r="EH135">
        <v>20.15950357142857</v>
      </c>
      <c r="EI135">
        <v>161.6160357142857</v>
      </c>
      <c r="EJ135">
        <v>140.7698928571428</v>
      </c>
      <c r="EK135">
        <v>0.60214575</v>
      </c>
      <c r="EL135">
        <v>136.7895357142857</v>
      </c>
      <c r="EM135">
        <v>28.2743</v>
      </c>
      <c r="EN135">
        <v>2.440191785714286</v>
      </c>
      <c r="EO135">
        <v>2.389306428571429</v>
      </c>
      <c r="EP135">
        <v>20.63299285714286</v>
      </c>
      <c r="EQ135">
        <v>20.29148214285714</v>
      </c>
      <c r="ER135">
        <v>1999.963214285715</v>
      </c>
      <c r="ES135">
        <v>0.9799925357142857</v>
      </c>
      <c r="ET135">
        <v>0.02000766428571429</v>
      </c>
      <c r="EU135">
        <v>0</v>
      </c>
      <c r="EV135">
        <v>53.16477500000001</v>
      </c>
      <c r="EW135">
        <v>5.00078</v>
      </c>
      <c r="EX135">
        <v>3020.335357142857</v>
      </c>
      <c r="EY135">
        <v>16379.29642857143</v>
      </c>
      <c r="EZ135">
        <v>54.16707142857141</v>
      </c>
      <c r="FA135">
        <v>55.31199999999998</v>
      </c>
      <c r="FB135">
        <v>54.72974999999998</v>
      </c>
      <c r="FC135">
        <v>54.55328571428571</v>
      </c>
      <c r="FD135">
        <v>54.40374999999999</v>
      </c>
      <c r="FE135">
        <v>1955.049642857143</v>
      </c>
      <c r="FF135">
        <v>39.91035714285714</v>
      </c>
      <c r="FG135">
        <v>0</v>
      </c>
      <c r="FH135">
        <v>1694362910.6</v>
      </c>
      <c r="FI135">
        <v>0</v>
      </c>
      <c r="FJ135">
        <v>53.18814</v>
      </c>
      <c r="FK135">
        <v>2.268953844999502</v>
      </c>
      <c r="FL135">
        <v>-282.5115391570237</v>
      </c>
      <c r="FM135">
        <v>3019.2328</v>
      </c>
      <c r="FN135">
        <v>15</v>
      </c>
      <c r="FO135">
        <v>1694359657.1</v>
      </c>
      <c r="FP135" t="s">
        <v>630</v>
      </c>
      <c r="FQ135">
        <v>1694359653.1</v>
      </c>
      <c r="FR135">
        <v>1694359657.1</v>
      </c>
      <c r="FS135">
        <v>2</v>
      </c>
      <c r="FT135">
        <v>0.004</v>
      </c>
      <c r="FU135">
        <v>-0.08500000000000001</v>
      </c>
      <c r="FV135">
        <v>-25.919</v>
      </c>
      <c r="FW135">
        <v>-3.999</v>
      </c>
      <c r="FX135">
        <v>420</v>
      </c>
      <c r="FY135">
        <v>26</v>
      </c>
      <c r="FZ135">
        <v>0.38</v>
      </c>
      <c r="GA135">
        <v>0.08</v>
      </c>
      <c r="GB135">
        <v>20.0947225</v>
      </c>
      <c r="GC135">
        <v>1.068494183864859</v>
      </c>
      <c r="GD135">
        <v>0.1108915427061502</v>
      </c>
      <c r="GE135">
        <v>0</v>
      </c>
      <c r="GF135">
        <v>0.5959195</v>
      </c>
      <c r="GG135">
        <v>0.1111091482176354</v>
      </c>
      <c r="GH135">
        <v>0.01080309254796977</v>
      </c>
      <c r="GI135">
        <v>1</v>
      </c>
      <c r="GJ135">
        <v>1</v>
      </c>
      <c r="GK135">
        <v>2</v>
      </c>
      <c r="GL135" t="s">
        <v>432</v>
      </c>
      <c r="GM135">
        <v>3.10687</v>
      </c>
      <c r="GN135">
        <v>2.75814</v>
      </c>
      <c r="GO135">
        <v>0.0333924</v>
      </c>
      <c r="GP135">
        <v>0.0250612</v>
      </c>
      <c r="GQ135">
        <v>0.122224</v>
      </c>
      <c r="GR135">
        <v>0.110317</v>
      </c>
      <c r="GS135">
        <v>24202</v>
      </c>
      <c r="GT135">
        <v>23002.4</v>
      </c>
      <c r="GU135">
        <v>25633.2</v>
      </c>
      <c r="GV135">
        <v>23982.2</v>
      </c>
      <c r="GW135">
        <v>36192.8</v>
      </c>
      <c r="GX135">
        <v>31283.2</v>
      </c>
      <c r="GY135">
        <v>44865.3</v>
      </c>
      <c r="GZ135">
        <v>38028.1</v>
      </c>
      <c r="HA135">
        <v>1.72532</v>
      </c>
      <c r="HB135">
        <v>1.5499</v>
      </c>
      <c r="HC135">
        <v>-0.100769</v>
      </c>
      <c r="HD135">
        <v>0</v>
      </c>
      <c r="HE135">
        <v>37.6541</v>
      </c>
      <c r="HF135">
        <v>999.9</v>
      </c>
      <c r="HG135">
        <v>45.4</v>
      </c>
      <c r="HH135">
        <v>37.3</v>
      </c>
      <c r="HI135">
        <v>34.4303</v>
      </c>
      <c r="HJ135">
        <v>61.3635</v>
      </c>
      <c r="HK135">
        <v>23.2692</v>
      </c>
      <c r="HL135">
        <v>1</v>
      </c>
      <c r="HM135">
        <v>1.74312</v>
      </c>
      <c r="HN135">
        <v>9.28105</v>
      </c>
      <c r="HO135">
        <v>20.0575</v>
      </c>
      <c r="HP135">
        <v>5.20516</v>
      </c>
      <c r="HQ135">
        <v>11.9938</v>
      </c>
      <c r="HR135">
        <v>4.9592</v>
      </c>
      <c r="HS135">
        <v>3.27428</v>
      </c>
      <c r="HT135">
        <v>9999</v>
      </c>
      <c r="HU135">
        <v>9999</v>
      </c>
      <c r="HV135">
        <v>9999</v>
      </c>
      <c r="HW135">
        <v>156</v>
      </c>
      <c r="HX135">
        <v>1.86386</v>
      </c>
      <c r="HY135">
        <v>1.86005</v>
      </c>
      <c r="HZ135">
        <v>1.85837</v>
      </c>
      <c r="IA135">
        <v>1.85974</v>
      </c>
      <c r="IB135">
        <v>1.85974</v>
      </c>
      <c r="IC135">
        <v>1.85833</v>
      </c>
      <c r="ID135">
        <v>1.85741</v>
      </c>
      <c r="IE135">
        <v>1.85227</v>
      </c>
      <c r="IF135">
        <v>0</v>
      </c>
      <c r="IG135">
        <v>0</v>
      </c>
      <c r="IH135">
        <v>0</v>
      </c>
      <c r="II135">
        <v>0</v>
      </c>
      <c r="IJ135" t="s">
        <v>433</v>
      </c>
      <c r="IK135" t="s">
        <v>434</v>
      </c>
      <c r="IL135" t="s">
        <v>435</v>
      </c>
      <c r="IM135" t="s">
        <v>435</v>
      </c>
      <c r="IN135" t="s">
        <v>435</v>
      </c>
      <c r="IO135" t="s">
        <v>435</v>
      </c>
      <c r="IP135">
        <v>0</v>
      </c>
      <c r="IQ135">
        <v>100</v>
      </c>
      <c r="IR135">
        <v>100</v>
      </c>
      <c r="IS135">
        <v>-19.786</v>
      </c>
      <c r="IT135">
        <v>-4.1052</v>
      </c>
      <c r="IU135">
        <v>-16.20101556140452</v>
      </c>
      <c r="IV135">
        <v>-0.02477319321892663</v>
      </c>
      <c r="IW135">
        <v>7.220195862635366E-06</v>
      </c>
      <c r="IX135">
        <v>-1.200035831751892E-09</v>
      </c>
      <c r="IY135">
        <v>-1.772700294398243</v>
      </c>
      <c r="IZ135">
        <v>-0.1467083373758089</v>
      </c>
      <c r="JA135">
        <v>0.003522864546959643</v>
      </c>
      <c r="JB135">
        <v>-3.696506598922489E-05</v>
      </c>
      <c r="JC135">
        <v>4</v>
      </c>
      <c r="JD135">
        <v>1987</v>
      </c>
      <c r="JE135">
        <v>1</v>
      </c>
      <c r="JF135">
        <v>38</v>
      </c>
      <c r="JG135">
        <v>54.3</v>
      </c>
      <c r="JH135">
        <v>54.2</v>
      </c>
      <c r="JI135">
        <v>0.438232</v>
      </c>
      <c r="JJ135">
        <v>2.71729</v>
      </c>
      <c r="JK135">
        <v>1.49658</v>
      </c>
      <c r="JL135">
        <v>2.39136</v>
      </c>
      <c r="JM135">
        <v>1.54907</v>
      </c>
      <c r="JN135">
        <v>2.37427</v>
      </c>
      <c r="JO135">
        <v>41.8223</v>
      </c>
      <c r="JP135">
        <v>14.2371</v>
      </c>
      <c r="JQ135">
        <v>18</v>
      </c>
      <c r="JR135">
        <v>507.308</v>
      </c>
      <c r="JS135">
        <v>401.472</v>
      </c>
      <c r="JT135">
        <v>28.277</v>
      </c>
      <c r="JU135">
        <v>46.5802</v>
      </c>
      <c r="JV135">
        <v>30.0003</v>
      </c>
      <c r="JW135">
        <v>46.1775</v>
      </c>
      <c r="JX135">
        <v>45.9765</v>
      </c>
      <c r="JY135">
        <v>8.8588</v>
      </c>
      <c r="JZ135">
        <v>0</v>
      </c>
      <c r="KA135">
        <v>100</v>
      </c>
      <c r="KB135">
        <v>21.1403</v>
      </c>
      <c r="KC135">
        <v>85.6015</v>
      </c>
      <c r="KD135">
        <v>32.1164</v>
      </c>
      <c r="KE135">
        <v>98.01139999999999</v>
      </c>
      <c r="KF135">
        <v>91.6296</v>
      </c>
    </row>
    <row r="136" spans="1:292">
      <c r="A136">
        <v>118</v>
      </c>
      <c r="B136">
        <v>1694362915.5</v>
      </c>
      <c r="C136">
        <v>4406.5</v>
      </c>
      <c r="D136" t="s">
        <v>671</v>
      </c>
      <c r="E136" t="s">
        <v>672</v>
      </c>
      <c r="F136">
        <v>5</v>
      </c>
      <c r="G136" t="s">
        <v>428</v>
      </c>
      <c r="H136">
        <v>1694362908</v>
      </c>
      <c r="I136">
        <f>(J136)/1000</f>
        <v>0</v>
      </c>
      <c r="J136">
        <f>IF(DO136, AM136, AG136)</f>
        <v>0</v>
      </c>
      <c r="K136">
        <f>IF(DO136, AH136, AF136)</f>
        <v>0</v>
      </c>
      <c r="L136">
        <f>DQ136 - IF(AT136&gt;1, K136*DK136*100.0/(AV136*EE136), 0)</f>
        <v>0</v>
      </c>
      <c r="M136">
        <f>((S136-I136/2)*L136-K136)/(S136+I136/2)</f>
        <v>0</v>
      </c>
      <c r="N136">
        <f>M136*(DX136+DY136)/1000.0</f>
        <v>0</v>
      </c>
      <c r="O136">
        <f>(DQ136 - IF(AT136&gt;1, K136*DK136*100.0/(AV136*EE136), 0))*(DX136+DY136)/1000.0</f>
        <v>0</v>
      </c>
      <c r="P136">
        <f>2.0/((1/R136-1/Q136)+SIGN(R136)*SQRT((1/R136-1/Q136)*(1/R136-1/Q136) + 4*DL136/((DL136+1)*(DL136+1))*(2*1/R136*1/Q136-1/Q136*1/Q136)))</f>
        <v>0</v>
      </c>
      <c r="Q136">
        <f>IF(LEFT(DM136,1)&lt;&gt;"0",IF(LEFT(DM136,1)="1",3.0,DN136),$D$5+$E$5*(EE136*DX136/($K$5*1000))+$F$5*(EE136*DX136/($K$5*1000))*MAX(MIN(DK136,$J$5),$I$5)*MAX(MIN(DK136,$J$5),$I$5)+$G$5*MAX(MIN(DK136,$J$5),$I$5)*(EE136*DX136/($K$5*1000))+$H$5*(EE136*DX136/($K$5*1000))*(EE136*DX136/($K$5*1000)))</f>
        <v>0</v>
      </c>
      <c r="R136">
        <f>I136*(1000-(1000*0.61365*exp(17.502*V136/(240.97+V136))/(DX136+DY136)+DS136)/2)/(1000*0.61365*exp(17.502*V136/(240.97+V136))/(DX136+DY136)-DS136)</f>
        <v>0</v>
      </c>
      <c r="S136">
        <f>1/((DL136+1)/(P136/1.6)+1/(Q136/1.37)) + DL136/((DL136+1)/(P136/1.6) + DL136/(Q136/1.37))</f>
        <v>0</v>
      </c>
      <c r="T136">
        <f>(DG136*DJ136)</f>
        <v>0</v>
      </c>
      <c r="U136">
        <f>(DZ136+(T136+2*0.95*5.67E-8*(((DZ136+$B$9)+273)^4-(DZ136+273)^4)-44100*I136)/(1.84*29.3*Q136+8*0.95*5.67E-8*(DZ136+273)^3))</f>
        <v>0</v>
      </c>
      <c r="V136">
        <f>($C$9*EA136+$D$9*EB136+$E$9*U136)</f>
        <v>0</v>
      </c>
      <c r="W136">
        <f>0.61365*exp(17.502*V136/(240.97+V136))</f>
        <v>0</v>
      </c>
      <c r="X136">
        <f>(Y136/Z136*100)</f>
        <v>0</v>
      </c>
      <c r="Y136">
        <f>DS136*(DX136+DY136)/1000</f>
        <v>0</v>
      </c>
      <c r="Z136">
        <f>0.61365*exp(17.502*DZ136/(240.97+DZ136))</f>
        <v>0</v>
      </c>
      <c r="AA136">
        <f>(W136-DS136*(DX136+DY136)/1000)</f>
        <v>0</v>
      </c>
      <c r="AB136">
        <f>(-I136*44100)</f>
        <v>0</v>
      </c>
      <c r="AC136">
        <f>2*29.3*Q136*0.92*(DZ136-V136)</f>
        <v>0</v>
      </c>
      <c r="AD136">
        <f>2*0.95*5.67E-8*(((DZ136+$B$9)+273)^4-(V136+273)^4)</f>
        <v>0</v>
      </c>
      <c r="AE136">
        <f>T136+AD136+AB136+AC136</f>
        <v>0</v>
      </c>
      <c r="AF136">
        <f>DW136*AT136*(DR136-DQ136*(1000-AT136*DT136)/(1000-AT136*DS136))/(100*DK136)</f>
        <v>0</v>
      </c>
      <c r="AG136">
        <f>1000*DW136*AT136*(DS136-DT136)/(100*DK136*(1000-AT136*DS136))</f>
        <v>0</v>
      </c>
      <c r="AH136">
        <f>(AI136 - AJ136 - DX136*1E3/(8.314*(DZ136+273.15)) * AL136/DW136 * AK136) * DW136/(100*DK136) * (1000 - DT136)/1000</f>
        <v>0</v>
      </c>
      <c r="AI136">
        <v>106.2763036479848</v>
      </c>
      <c r="AJ136">
        <v>120.0502545454545</v>
      </c>
      <c r="AK136">
        <v>-3.387715044654544</v>
      </c>
      <c r="AL136">
        <v>66.24914726502084</v>
      </c>
      <c r="AM136">
        <f>(AO136 - AN136 + DX136*1E3/(8.314*(DZ136+273.15)) * AQ136/DW136 * AP136) * DW136/(100*DK136) * 1000/(1000 - AO136)</f>
        <v>0</v>
      </c>
      <c r="AN136">
        <v>28.2469074036658</v>
      </c>
      <c r="AO136">
        <v>28.86837757575756</v>
      </c>
      <c r="AP136">
        <v>-3.914297033256336E-07</v>
      </c>
      <c r="AQ136">
        <v>100.9419130604213</v>
      </c>
      <c r="AR136">
        <v>0</v>
      </c>
      <c r="AS136">
        <v>0</v>
      </c>
      <c r="AT136">
        <f>IF(AR136*$H$15&gt;=AV136,1.0,(AV136/(AV136-AR136*$H$15)))</f>
        <v>0</v>
      </c>
      <c r="AU136">
        <f>(AT136-1)*100</f>
        <v>0</v>
      </c>
      <c r="AV136">
        <f>MAX(0,($B$15+$C$15*EE136)/(1+$D$15*EE136)*DX136/(DZ136+273)*$E$15)</f>
        <v>0</v>
      </c>
      <c r="AW136" t="s">
        <v>429</v>
      </c>
      <c r="AX136" t="s">
        <v>429</v>
      </c>
      <c r="AY136">
        <v>0</v>
      </c>
      <c r="AZ136">
        <v>0</v>
      </c>
      <c r="BA136">
        <f>1-AY136/AZ136</f>
        <v>0</v>
      </c>
      <c r="BB136">
        <v>0</v>
      </c>
      <c r="BC136" t="s">
        <v>429</v>
      </c>
      <c r="BD136" t="s">
        <v>429</v>
      </c>
      <c r="BE136">
        <v>0</v>
      </c>
      <c r="BF136">
        <v>0</v>
      </c>
      <c r="BG136">
        <f>1-BE136/BF136</f>
        <v>0</v>
      </c>
      <c r="BH136">
        <v>0.5</v>
      </c>
      <c r="BI136">
        <f>DH136</f>
        <v>0</v>
      </c>
      <c r="BJ136">
        <f>K136</f>
        <v>0</v>
      </c>
      <c r="BK136">
        <f>BG136*BH136*BI136</f>
        <v>0</v>
      </c>
      <c r="BL136">
        <f>(BJ136-BB136)/BI136</f>
        <v>0</v>
      </c>
      <c r="BM136">
        <f>(AZ136-BF136)/BF136</f>
        <v>0</v>
      </c>
      <c r="BN136">
        <f>AY136/(BA136+AY136/BF136)</f>
        <v>0</v>
      </c>
      <c r="BO136" t="s">
        <v>429</v>
      </c>
      <c r="BP136">
        <v>0</v>
      </c>
      <c r="BQ136">
        <f>IF(BP136&lt;&gt;0, BP136, BN136)</f>
        <v>0</v>
      </c>
      <c r="BR136">
        <f>1-BQ136/BF136</f>
        <v>0</v>
      </c>
      <c r="BS136">
        <f>(BF136-BE136)/(BF136-BQ136)</f>
        <v>0</v>
      </c>
      <c r="BT136">
        <f>(AZ136-BF136)/(AZ136-BQ136)</f>
        <v>0</v>
      </c>
      <c r="BU136">
        <f>(BF136-BE136)/(BF136-AY136)</f>
        <v>0</v>
      </c>
      <c r="BV136">
        <f>(AZ136-BF136)/(AZ136-AY136)</f>
        <v>0</v>
      </c>
      <c r="BW136">
        <f>(BS136*BQ136/BE136)</f>
        <v>0</v>
      </c>
      <c r="BX136">
        <f>(1-BW136)</f>
        <v>0</v>
      </c>
      <c r="DG136">
        <f>$B$13*EF136+$C$13*EG136+$F$13*ER136*(1-EU136)</f>
        <v>0</v>
      </c>
      <c r="DH136">
        <f>DG136*DI136</f>
        <v>0</v>
      </c>
      <c r="DI136">
        <f>($B$13*$D$11+$C$13*$D$11+$F$13*((FE136+EW136)/MAX(FE136+EW136+FF136, 0.1)*$I$11+FF136/MAX(FE136+EW136+FF136, 0.1)*$J$11))/($B$13+$C$13+$F$13)</f>
        <v>0</v>
      </c>
      <c r="DJ136">
        <f>($B$13*$K$11+$C$13*$K$11+$F$13*((FE136+EW136)/MAX(FE136+EW136+FF136, 0.1)*$P$11+FF136/MAX(FE136+EW136+FF136, 0.1)*$Q$11))/($B$13+$C$13+$F$13)</f>
        <v>0</v>
      </c>
      <c r="DK136">
        <v>0.28</v>
      </c>
      <c r="DL136">
        <v>0.5</v>
      </c>
      <c r="DM136" t="s">
        <v>430</v>
      </c>
      <c r="DN136">
        <v>2</v>
      </c>
      <c r="DO136" t="b">
        <v>1</v>
      </c>
      <c r="DP136">
        <v>1694362908</v>
      </c>
      <c r="DQ136">
        <v>139.5764074074074</v>
      </c>
      <c r="DR136">
        <v>119.2712962962963</v>
      </c>
      <c r="DS136">
        <v>28.8717074074074</v>
      </c>
      <c r="DT136">
        <v>28.25912962962963</v>
      </c>
      <c r="DU136">
        <v>159.5497037037037</v>
      </c>
      <c r="DV136">
        <v>32.97698518518519</v>
      </c>
      <c r="DW136">
        <v>499.9842592592592</v>
      </c>
      <c r="DX136">
        <v>84.50429259259261</v>
      </c>
      <c r="DY136">
        <v>0.0999222814814815</v>
      </c>
      <c r="DZ136">
        <v>34.6986</v>
      </c>
      <c r="EA136">
        <v>36.0405074074074</v>
      </c>
      <c r="EB136">
        <v>999.9000000000001</v>
      </c>
      <c r="EC136">
        <v>0</v>
      </c>
      <c r="ED136">
        <v>0</v>
      </c>
      <c r="EE136">
        <v>10008.45111111111</v>
      </c>
      <c r="EF136">
        <v>0</v>
      </c>
      <c r="EG136">
        <v>1571.237407407407</v>
      </c>
      <c r="EH136">
        <v>20.30508888888889</v>
      </c>
      <c r="EI136">
        <v>143.7261111111111</v>
      </c>
      <c r="EJ136">
        <v>122.7400074074074</v>
      </c>
      <c r="EK136">
        <v>0.6125724444444444</v>
      </c>
      <c r="EL136">
        <v>119.2712962962963</v>
      </c>
      <c r="EM136">
        <v>28.25912962962963</v>
      </c>
      <c r="EN136">
        <v>2.439783333333333</v>
      </c>
      <c r="EO136">
        <v>2.388017407407407</v>
      </c>
      <c r="EP136">
        <v>20.63027037037037</v>
      </c>
      <c r="EQ136">
        <v>20.28274444444444</v>
      </c>
      <c r="ER136">
        <v>1999.967407407408</v>
      </c>
      <c r="ES136">
        <v>0.9799926666666666</v>
      </c>
      <c r="ET136">
        <v>0.02000753333333334</v>
      </c>
      <c r="EU136">
        <v>0</v>
      </c>
      <c r="EV136">
        <v>53.40784074074074</v>
      </c>
      <c r="EW136">
        <v>5.00078</v>
      </c>
      <c r="EX136">
        <v>3012.038148148148</v>
      </c>
      <c r="EY136">
        <v>16379.33703703704</v>
      </c>
      <c r="EZ136">
        <v>54.18248148148147</v>
      </c>
      <c r="FA136">
        <v>55.31199999999998</v>
      </c>
      <c r="FB136">
        <v>54.72666666666666</v>
      </c>
      <c r="FC136">
        <v>54.56692592592594</v>
      </c>
      <c r="FD136">
        <v>54.41399999999999</v>
      </c>
      <c r="FE136">
        <v>1955.057037037037</v>
      </c>
      <c r="FF136">
        <v>39.91</v>
      </c>
      <c r="FG136">
        <v>0</v>
      </c>
      <c r="FH136">
        <v>1694362915.4</v>
      </c>
      <c r="FI136">
        <v>0</v>
      </c>
      <c r="FJ136">
        <v>53.37182799999999</v>
      </c>
      <c r="FK136">
        <v>2.248915387130618</v>
      </c>
      <c r="FL136">
        <v>82.94615364042649</v>
      </c>
      <c r="FM136">
        <v>3012.5008</v>
      </c>
      <c r="FN136">
        <v>15</v>
      </c>
      <c r="FO136">
        <v>1694359657.1</v>
      </c>
      <c r="FP136" t="s">
        <v>630</v>
      </c>
      <c r="FQ136">
        <v>1694359653.1</v>
      </c>
      <c r="FR136">
        <v>1694359657.1</v>
      </c>
      <c r="FS136">
        <v>2</v>
      </c>
      <c r="FT136">
        <v>0.004</v>
      </c>
      <c r="FU136">
        <v>-0.08500000000000001</v>
      </c>
      <c r="FV136">
        <v>-25.919</v>
      </c>
      <c r="FW136">
        <v>-3.999</v>
      </c>
      <c r="FX136">
        <v>420</v>
      </c>
      <c r="FY136">
        <v>26</v>
      </c>
      <c r="FZ136">
        <v>0.38</v>
      </c>
      <c r="GA136">
        <v>0.08</v>
      </c>
      <c r="GB136">
        <v>20.21689512195122</v>
      </c>
      <c r="GC136">
        <v>1.680708710801408</v>
      </c>
      <c r="GD136">
        <v>0.1702297972701712</v>
      </c>
      <c r="GE136">
        <v>0</v>
      </c>
      <c r="GF136">
        <v>0.6055496341463414</v>
      </c>
      <c r="GG136">
        <v>0.1160106062717786</v>
      </c>
      <c r="GH136">
        <v>0.01156439910970691</v>
      </c>
      <c r="GI136">
        <v>1</v>
      </c>
      <c r="GJ136">
        <v>1</v>
      </c>
      <c r="GK136">
        <v>2</v>
      </c>
      <c r="GL136" t="s">
        <v>432</v>
      </c>
      <c r="GM136">
        <v>3.10686</v>
      </c>
      <c r="GN136">
        <v>2.75834</v>
      </c>
      <c r="GO136">
        <v>0.0299598</v>
      </c>
      <c r="GP136">
        <v>0.0215083</v>
      </c>
      <c r="GQ136">
        <v>0.122222</v>
      </c>
      <c r="GR136">
        <v>0.110272</v>
      </c>
      <c r="GS136">
        <v>24287.4</v>
      </c>
      <c r="GT136">
        <v>23085.8</v>
      </c>
      <c r="GU136">
        <v>25633</v>
      </c>
      <c r="GV136">
        <v>23982.2</v>
      </c>
      <c r="GW136">
        <v>36192.2</v>
      </c>
      <c r="GX136">
        <v>31284.2</v>
      </c>
      <c r="GY136">
        <v>44865</v>
      </c>
      <c r="GZ136">
        <v>38027.9</v>
      </c>
      <c r="HA136">
        <v>1.72563</v>
      </c>
      <c r="HB136">
        <v>1.54972</v>
      </c>
      <c r="HC136">
        <v>-0.100806</v>
      </c>
      <c r="HD136">
        <v>0</v>
      </c>
      <c r="HE136">
        <v>37.6535</v>
      </c>
      <c r="HF136">
        <v>999.9</v>
      </c>
      <c r="HG136">
        <v>45.4</v>
      </c>
      <c r="HH136">
        <v>37.3</v>
      </c>
      <c r="HI136">
        <v>34.4324</v>
      </c>
      <c r="HJ136">
        <v>60.9535</v>
      </c>
      <c r="HK136">
        <v>23.4295</v>
      </c>
      <c r="HL136">
        <v>1</v>
      </c>
      <c r="HM136">
        <v>1.74305</v>
      </c>
      <c r="HN136">
        <v>9.28105</v>
      </c>
      <c r="HO136">
        <v>20.0575</v>
      </c>
      <c r="HP136">
        <v>5.20501</v>
      </c>
      <c r="HQ136">
        <v>11.9929</v>
      </c>
      <c r="HR136">
        <v>4.95915</v>
      </c>
      <c r="HS136">
        <v>3.27435</v>
      </c>
      <c r="HT136">
        <v>9999</v>
      </c>
      <c r="HU136">
        <v>9999</v>
      </c>
      <c r="HV136">
        <v>9999</v>
      </c>
      <c r="HW136">
        <v>156</v>
      </c>
      <c r="HX136">
        <v>1.86386</v>
      </c>
      <c r="HY136">
        <v>1.86005</v>
      </c>
      <c r="HZ136">
        <v>1.85837</v>
      </c>
      <c r="IA136">
        <v>1.85974</v>
      </c>
      <c r="IB136">
        <v>1.85974</v>
      </c>
      <c r="IC136">
        <v>1.85834</v>
      </c>
      <c r="ID136">
        <v>1.85742</v>
      </c>
      <c r="IE136">
        <v>1.85226</v>
      </c>
      <c r="IF136">
        <v>0</v>
      </c>
      <c r="IG136">
        <v>0</v>
      </c>
      <c r="IH136">
        <v>0</v>
      </c>
      <c r="II136">
        <v>0</v>
      </c>
      <c r="IJ136" t="s">
        <v>433</v>
      </c>
      <c r="IK136" t="s">
        <v>434</v>
      </c>
      <c r="IL136" t="s">
        <v>435</v>
      </c>
      <c r="IM136" t="s">
        <v>435</v>
      </c>
      <c r="IN136" t="s">
        <v>435</v>
      </c>
      <c r="IO136" t="s">
        <v>435</v>
      </c>
      <c r="IP136">
        <v>0</v>
      </c>
      <c r="IQ136">
        <v>100</v>
      </c>
      <c r="IR136">
        <v>100</v>
      </c>
      <c r="IS136">
        <v>-19.402</v>
      </c>
      <c r="IT136">
        <v>-4.1052</v>
      </c>
      <c r="IU136">
        <v>-16.20101556140452</v>
      </c>
      <c r="IV136">
        <v>-0.02477319321892663</v>
      </c>
      <c r="IW136">
        <v>7.220195862635366E-06</v>
      </c>
      <c r="IX136">
        <v>-1.200035831751892E-09</v>
      </c>
      <c r="IY136">
        <v>-1.772700294398243</v>
      </c>
      <c r="IZ136">
        <v>-0.1467083373758089</v>
      </c>
      <c r="JA136">
        <v>0.003522864546959643</v>
      </c>
      <c r="JB136">
        <v>-3.696506598922489E-05</v>
      </c>
      <c r="JC136">
        <v>4</v>
      </c>
      <c r="JD136">
        <v>1987</v>
      </c>
      <c r="JE136">
        <v>1</v>
      </c>
      <c r="JF136">
        <v>38</v>
      </c>
      <c r="JG136">
        <v>54.4</v>
      </c>
      <c r="JH136">
        <v>54.3</v>
      </c>
      <c r="JI136">
        <v>0.394287</v>
      </c>
      <c r="JJ136">
        <v>2.71362</v>
      </c>
      <c r="JK136">
        <v>1.49658</v>
      </c>
      <c r="JL136">
        <v>2.39136</v>
      </c>
      <c r="JM136">
        <v>1.54907</v>
      </c>
      <c r="JN136">
        <v>2.47925</v>
      </c>
      <c r="JO136">
        <v>41.8223</v>
      </c>
      <c r="JP136">
        <v>14.2371</v>
      </c>
      <c r="JQ136">
        <v>18</v>
      </c>
      <c r="JR136">
        <v>507.509</v>
      </c>
      <c r="JS136">
        <v>401.382</v>
      </c>
      <c r="JT136">
        <v>28.2745</v>
      </c>
      <c r="JU136">
        <v>46.5802</v>
      </c>
      <c r="JV136">
        <v>30.0002</v>
      </c>
      <c r="JW136">
        <v>46.1775</v>
      </c>
      <c r="JX136">
        <v>45.9803</v>
      </c>
      <c r="JY136">
        <v>7.96839</v>
      </c>
      <c r="JZ136">
        <v>0</v>
      </c>
      <c r="KA136">
        <v>100</v>
      </c>
      <c r="KB136">
        <v>21.1361</v>
      </c>
      <c r="KC136">
        <v>65.5676</v>
      </c>
      <c r="KD136">
        <v>32.1164</v>
      </c>
      <c r="KE136">
        <v>98.0108</v>
      </c>
      <c r="KF136">
        <v>91.6292</v>
      </c>
    </row>
    <row r="137" spans="1:292">
      <c r="A137">
        <v>119</v>
      </c>
      <c r="B137">
        <v>1694362920.5</v>
      </c>
      <c r="C137">
        <v>4411.5</v>
      </c>
      <c r="D137" t="s">
        <v>673</v>
      </c>
      <c r="E137" t="s">
        <v>674</v>
      </c>
      <c r="F137">
        <v>5</v>
      </c>
      <c r="G137" t="s">
        <v>428</v>
      </c>
      <c r="H137">
        <v>1694362912.714286</v>
      </c>
      <c r="I137">
        <f>(J137)/1000</f>
        <v>0</v>
      </c>
      <c r="J137">
        <f>IF(DO137, AM137, AG137)</f>
        <v>0</v>
      </c>
      <c r="K137">
        <f>IF(DO137, AH137, AF137)</f>
        <v>0</v>
      </c>
      <c r="L137">
        <f>DQ137 - IF(AT137&gt;1, K137*DK137*100.0/(AV137*EE137), 0)</f>
        <v>0</v>
      </c>
      <c r="M137">
        <f>((S137-I137/2)*L137-K137)/(S137+I137/2)</f>
        <v>0</v>
      </c>
      <c r="N137">
        <f>M137*(DX137+DY137)/1000.0</f>
        <v>0</v>
      </c>
      <c r="O137">
        <f>(DQ137 - IF(AT137&gt;1, K137*DK137*100.0/(AV137*EE137), 0))*(DX137+DY137)/1000.0</f>
        <v>0</v>
      </c>
      <c r="P137">
        <f>2.0/((1/R137-1/Q137)+SIGN(R137)*SQRT((1/R137-1/Q137)*(1/R137-1/Q137) + 4*DL137/((DL137+1)*(DL137+1))*(2*1/R137*1/Q137-1/Q137*1/Q137)))</f>
        <v>0</v>
      </c>
      <c r="Q137">
        <f>IF(LEFT(DM137,1)&lt;&gt;"0",IF(LEFT(DM137,1)="1",3.0,DN137),$D$5+$E$5*(EE137*DX137/($K$5*1000))+$F$5*(EE137*DX137/($K$5*1000))*MAX(MIN(DK137,$J$5),$I$5)*MAX(MIN(DK137,$J$5),$I$5)+$G$5*MAX(MIN(DK137,$J$5),$I$5)*(EE137*DX137/($K$5*1000))+$H$5*(EE137*DX137/($K$5*1000))*(EE137*DX137/($K$5*1000)))</f>
        <v>0</v>
      </c>
      <c r="R137">
        <f>I137*(1000-(1000*0.61365*exp(17.502*V137/(240.97+V137))/(DX137+DY137)+DS137)/2)/(1000*0.61365*exp(17.502*V137/(240.97+V137))/(DX137+DY137)-DS137)</f>
        <v>0</v>
      </c>
      <c r="S137">
        <f>1/((DL137+1)/(P137/1.6)+1/(Q137/1.37)) + DL137/((DL137+1)/(P137/1.6) + DL137/(Q137/1.37))</f>
        <v>0</v>
      </c>
      <c r="T137">
        <f>(DG137*DJ137)</f>
        <v>0</v>
      </c>
      <c r="U137">
        <f>(DZ137+(T137+2*0.95*5.67E-8*(((DZ137+$B$9)+273)^4-(DZ137+273)^4)-44100*I137)/(1.84*29.3*Q137+8*0.95*5.67E-8*(DZ137+273)^3))</f>
        <v>0</v>
      </c>
      <c r="V137">
        <f>($C$9*EA137+$D$9*EB137+$E$9*U137)</f>
        <v>0</v>
      </c>
      <c r="W137">
        <f>0.61365*exp(17.502*V137/(240.97+V137))</f>
        <v>0</v>
      </c>
      <c r="X137">
        <f>(Y137/Z137*100)</f>
        <v>0</v>
      </c>
      <c r="Y137">
        <f>DS137*(DX137+DY137)/1000</f>
        <v>0</v>
      </c>
      <c r="Z137">
        <f>0.61365*exp(17.502*DZ137/(240.97+DZ137))</f>
        <v>0</v>
      </c>
      <c r="AA137">
        <f>(W137-DS137*(DX137+DY137)/1000)</f>
        <v>0</v>
      </c>
      <c r="AB137">
        <f>(-I137*44100)</f>
        <v>0</v>
      </c>
      <c r="AC137">
        <f>2*29.3*Q137*0.92*(DZ137-V137)</f>
        <v>0</v>
      </c>
      <c r="AD137">
        <f>2*0.95*5.67E-8*(((DZ137+$B$9)+273)^4-(V137+273)^4)</f>
        <v>0</v>
      </c>
      <c r="AE137">
        <f>T137+AD137+AB137+AC137</f>
        <v>0</v>
      </c>
      <c r="AF137">
        <f>DW137*AT137*(DR137-DQ137*(1000-AT137*DT137)/(1000-AT137*DS137))/(100*DK137)</f>
        <v>0</v>
      </c>
      <c r="AG137">
        <f>1000*DW137*AT137*(DS137-DT137)/(100*DK137*(1000-AT137*DS137))</f>
        <v>0</v>
      </c>
      <c r="AH137">
        <f>(AI137 - AJ137 - DX137*1E3/(8.314*(DZ137+273.15)) * AL137/DW137 * AK137) * DW137/(100*DK137) * (1000 - DT137)/1000</f>
        <v>0</v>
      </c>
      <c r="AI137">
        <v>89.20959418009124</v>
      </c>
      <c r="AJ137">
        <v>103.1508848484848</v>
      </c>
      <c r="AK137">
        <v>-3.379192795022423</v>
      </c>
      <c r="AL137">
        <v>66.24914726502084</v>
      </c>
      <c r="AM137">
        <f>(AO137 - AN137 + DX137*1E3/(8.314*(DZ137+273.15)) * AQ137/DW137 * AP137) * DW137/(100*DK137) * 1000/(1000 - AO137)</f>
        <v>0</v>
      </c>
      <c r="AN137">
        <v>28.23099911360733</v>
      </c>
      <c r="AO137">
        <v>28.86562303030302</v>
      </c>
      <c r="AP137">
        <v>-1.433255131886507E-07</v>
      </c>
      <c r="AQ137">
        <v>100.9419130604213</v>
      </c>
      <c r="AR137">
        <v>0</v>
      </c>
      <c r="AS137">
        <v>0</v>
      </c>
      <c r="AT137">
        <f>IF(AR137*$H$15&gt;=AV137,1.0,(AV137/(AV137-AR137*$H$15)))</f>
        <v>0</v>
      </c>
      <c r="AU137">
        <f>(AT137-1)*100</f>
        <v>0</v>
      </c>
      <c r="AV137">
        <f>MAX(0,($B$15+$C$15*EE137)/(1+$D$15*EE137)*DX137/(DZ137+273)*$E$15)</f>
        <v>0</v>
      </c>
      <c r="AW137" t="s">
        <v>429</v>
      </c>
      <c r="AX137" t="s">
        <v>429</v>
      </c>
      <c r="AY137">
        <v>0</v>
      </c>
      <c r="AZ137">
        <v>0</v>
      </c>
      <c r="BA137">
        <f>1-AY137/AZ137</f>
        <v>0</v>
      </c>
      <c r="BB137">
        <v>0</v>
      </c>
      <c r="BC137" t="s">
        <v>429</v>
      </c>
      <c r="BD137" t="s">
        <v>429</v>
      </c>
      <c r="BE137">
        <v>0</v>
      </c>
      <c r="BF137">
        <v>0</v>
      </c>
      <c r="BG137">
        <f>1-BE137/BF137</f>
        <v>0</v>
      </c>
      <c r="BH137">
        <v>0.5</v>
      </c>
      <c r="BI137">
        <f>DH137</f>
        <v>0</v>
      </c>
      <c r="BJ137">
        <f>K137</f>
        <v>0</v>
      </c>
      <c r="BK137">
        <f>BG137*BH137*BI137</f>
        <v>0</v>
      </c>
      <c r="BL137">
        <f>(BJ137-BB137)/BI137</f>
        <v>0</v>
      </c>
      <c r="BM137">
        <f>(AZ137-BF137)/BF137</f>
        <v>0</v>
      </c>
      <c r="BN137">
        <f>AY137/(BA137+AY137/BF137)</f>
        <v>0</v>
      </c>
      <c r="BO137" t="s">
        <v>429</v>
      </c>
      <c r="BP137">
        <v>0</v>
      </c>
      <c r="BQ137">
        <f>IF(BP137&lt;&gt;0, BP137, BN137)</f>
        <v>0</v>
      </c>
      <c r="BR137">
        <f>1-BQ137/BF137</f>
        <v>0</v>
      </c>
      <c r="BS137">
        <f>(BF137-BE137)/(BF137-BQ137)</f>
        <v>0</v>
      </c>
      <c r="BT137">
        <f>(AZ137-BF137)/(AZ137-BQ137)</f>
        <v>0</v>
      </c>
      <c r="BU137">
        <f>(BF137-BE137)/(BF137-AY137)</f>
        <v>0</v>
      </c>
      <c r="BV137">
        <f>(AZ137-BF137)/(AZ137-AY137)</f>
        <v>0</v>
      </c>
      <c r="BW137">
        <f>(BS137*BQ137/BE137)</f>
        <v>0</v>
      </c>
      <c r="BX137">
        <f>(1-BW137)</f>
        <v>0</v>
      </c>
      <c r="DG137">
        <f>$B$13*EF137+$C$13*EG137+$F$13*ER137*(1-EU137)</f>
        <v>0</v>
      </c>
      <c r="DH137">
        <f>DG137*DI137</f>
        <v>0</v>
      </c>
      <c r="DI137">
        <f>($B$13*$D$11+$C$13*$D$11+$F$13*((FE137+EW137)/MAX(FE137+EW137+FF137, 0.1)*$I$11+FF137/MAX(FE137+EW137+FF137, 0.1)*$J$11))/($B$13+$C$13+$F$13)</f>
        <v>0</v>
      </c>
      <c r="DJ137">
        <f>($B$13*$K$11+$C$13*$K$11+$F$13*((FE137+EW137)/MAX(FE137+EW137+FF137, 0.1)*$P$11+FF137/MAX(FE137+EW137+FF137, 0.1)*$Q$11))/($B$13+$C$13+$F$13)</f>
        <v>0</v>
      </c>
      <c r="DK137">
        <v>0.28</v>
      </c>
      <c r="DL137">
        <v>0.5</v>
      </c>
      <c r="DM137" t="s">
        <v>430</v>
      </c>
      <c r="DN137">
        <v>2</v>
      </c>
      <c r="DO137" t="b">
        <v>1</v>
      </c>
      <c r="DP137">
        <v>1694362912.714286</v>
      </c>
      <c r="DQ137">
        <v>124.1054642857143</v>
      </c>
      <c r="DR137">
        <v>103.6473535714286</v>
      </c>
      <c r="DS137">
        <v>28.86905</v>
      </c>
      <c r="DT137">
        <v>28.24562142857143</v>
      </c>
      <c r="DU137">
        <v>143.71975</v>
      </c>
      <c r="DV137">
        <v>32.97423214285714</v>
      </c>
      <c r="DW137">
        <v>500.0033214285714</v>
      </c>
      <c r="DX137">
        <v>84.5042857142857</v>
      </c>
      <c r="DY137">
        <v>0.09996976071428572</v>
      </c>
      <c r="DZ137">
        <v>34.69845714285714</v>
      </c>
      <c r="EA137">
        <v>36.03598571428572</v>
      </c>
      <c r="EB137">
        <v>999.9000000000002</v>
      </c>
      <c r="EC137">
        <v>0</v>
      </c>
      <c r="ED137">
        <v>0</v>
      </c>
      <c r="EE137">
        <v>10005.94321428571</v>
      </c>
      <c r="EF137">
        <v>0</v>
      </c>
      <c r="EG137">
        <v>1569.181428571428</v>
      </c>
      <c r="EH137">
        <v>20.45807142857143</v>
      </c>
      <c r="EI137">
        <v>127.7946785714286</v>
      </c>
      <c r="EJ137">
        <v>106.6602035714286</v>
      </c>
      <c r="EK137">
        <v>0.6234273214285714</v>
      </c>
      <c r="EL137">
        <v>103.6473535714286</v>
      </c>
      <c r="EM137">
        <v>28.24562142857143</v>
      </c>
      <c r="EN137">
        <v>2.439559285714286</v>
      </c>
      <c r="EO137">
        <v>2.386876071428571</v>
      </c>
      <c r="EP137">
        <v>20.62877857142857</v>
      </c>
      <c r="EQ137">
        <v>20.27500357142857</v>
      </c>
      <c r="ER137">
        <v>1999.988928571428</v>
      </c>
      <c r="ES137">
        <v>0.9799927499999997</v>
      </c>
      <c r="ET137">
        <v>0.02000745</v>
      </c>
      <c r="EU137">
        <v>0</v>
      </c>
      <c r="EV137">
        <v>53.56585714285715</v>
      </c>
      <c r="EW137">
        <v>5.00078</v>
      </c>
      <c r="EX137">
        <v>3026.024999999999</v>
      </c>
      <c r="EY137">
        <v>16379.51785714286</v>
      </c>
      <c r="EZ137">
        <v>54.18714285714285</v>
      </c>
      <c r="FA137">
        <v>55.31199999999998</v>
      </c>
      <c r="FB137">
        <v>54.71632142857143</v>
      </c>
      <c r="FC137">
        <v>54.55110714285714</v>
      </c>
      <c r="FD137">
        <v>54.40585714285713</v>
      </c>
      <c r="FE137">
        <v>1955.075357142857</v>
      </c>
      <c r="FF137">
        <v>39.9125</v>
      </c>
      <c r="FG137">
        <v>0</v>
      </c>
      <c r="FH137">
        <v>1694362920.2</v>
      </c>
      <c r="FI137">
        <v>0</v>
      </c>
      <c r="FJ137">
        <v>53.545656</v>
      </c>
      <c r="FK137">
        <v>1.950700003730807</v>
      </c>
      <c r="FL137">
        <v>362.4515384548796</v>
      </c>
      <c r="FM137">
        <v>3027.145199999999</v>
      </c>
      <c r="FN137">
        <v>15</v>
      </c>
      <c r="FO137">
        <v>1694359657.1</v>
      </c>
      <c r="FP137" t="s">
        <v>630</v>
      </c>
      <c r="FQ137">
        <v>1694359653.1</v>
      </c>
      <c r="FR137">
        <v>1694359657.1</v>
      </c>
      <c r="FS137">
        <v>2</v>
      </c>
      <c r="FT137">
        <v>0.004</v>
      </c>
      <c r="FU137">
        <v>-0.08500000000000001</v>
      </c>
      <c r="FV137">
        <v>-25.919</v>
      </c>
      <c r="FW137">
        <v>-3.999</v>
      </c>
      <c r="FX137">
        <v>420</v>
      </c>
      <c r="FY137">
        <v>26</v>
      </c>
      <c r="FZ137">
        <v>0.38</v>
      </c>
      <c r="GA137">
        <v>0.08</v>
      </c>
      <c r="GB137">
        <v>20.379765</v>
      </c>
      <c r="GC137">
        <v>1.931907692307587</v>
      </c>
      <c r="GD137">
        <v>0.1897059692655979</v>
      </c>
      <c r="GE137">
        <v>0</v>
      </c>
      <c r="GF137">
        <v>0.61840235</v>
      </c>
      <c r="GG137">
        <v>0.135390191369605</v>
      </c>
      <c r="GH137">
        <v>0.01325082164537354</v>
      </c>
      <c r="GI137">
        <v>1</v>
      </c>
      <c r="GJ137">
        <v>1</v>
      </c>
      <c r="GK137">
        <v>2</v>
      </c>
      <c r="GL137" t="s">
        <v>432</v>
      </c>
      <c r="GM137">
        <v>3.10684</v>
      </c>
      <c r="GN137">
        <v>2.75807</v>
      </c>
      <c r="GO137">
        <v>0.0264558</v>
      </c>
      <c r="GP137">
        <v>0.0178478</v>
      </c>
      <c r="GQ137">
        <v>0.122215</v>
      </c>
      <c r="GR137">
        <v>0.110231</v>
      </c>
      <c r="GS137">
        <v>24374.8</v>
      </c>
      <c r="GT137">
        <v>23171.8</v>
      </c>
      <c r="GU137">
        <v>25633.2</v>
      </c>
      <c r="GV137">
        <v>23982.3</v>
      </c>
      <c r="GW137">
        <v>36192.3</v>
      </c>
      <c r="GX137">
        <v>31285.3</v>
      </c>
      <c r="GY137">
        <v>44865.2</v>
      </c>
      <c r="GZ137">
        <v>38028</v>
      </c>
      <c r="HA137">
        <v>1.72532</v>
      </c>
      <c r="HB137">
        <v>1.54982</v>
      </c>
      <c r="HC137">
        <v>-0.100806</v>
      </c>
      <c r="HD137">
        <v>0</v>
      </c>
      <c r="HE137">
        <v>37.6506</v>
      </c>
      <c r="HF137">
        <v>999.9</v>
      </c>
      <c r="HG137">
        <v>45.4</v>
      </c>
      <c r="HH137">
        <v>37.3</v>
      </c>
      <c r="HI137">
        <v>34.4335</v>
      </c>
      <c r="HJ137">
        <v>61.3535</v>
      </c>
      <c r="HK137">
        <v>23.2933</v>
      </c>
      <c r="HL137">
        <v>1</v>
      </c>
      <c r="HM137">
        <v>1.74344</v>
      </c>
      <c r="HN137">
        <v>9.28105</v>
      </c>
      <c r="HO137">
        <v>20.0575</v>
      </c>
      <c r="HP137">
        <v>5.20561</v>
      </c>
      <c r="HQ137">
        <v>11.9927</v>
      </c>
      <c r="HR137">
        <v>4.95945</v>
      </c>
      <c r="HS137">
        <v>3.2742</v>
      </c>
      <c r="HT137">
        <v>9999</v>
      </c>
      <c r="HU137">
        <v>9999</v>
      </c>
      <c r="HV137">
        <v>9999</v>
      </c>
      <c r="HW137">
        <v>156</v>
      </c>
      <c r="HX137">
        <v>1.86386</v>
      </c>
      <c r="HY137">
        <v>1.86005</v>
      </c>
      <c r="HZ137">
        <v>1.85837</v>
      </c>
      <c r="IA137">
        <v>1.85974</v>
      </c>
      <c r="IB137">
        <v>1.85974</v>
      </c>
      <c r="IC137">
        <v>1.85833</v>
      </c>
      <c r="ID137">
        <v>1.85743</v>
      </c>
      <c r="IE137">
        <v>1.85227</v>
      </c>
      <c r="IF137">
        <v>0</v>
      </c>
      <c r="IG137">
        <v>0</v>
      </c>
      <c r="IH137">
        <v>0</v>
      </c>
      <c r="II137">
        <v>0</v>
      </c>
      <c r="IJ137" t="s">
        <v>433</v>
      </c>
      <c r="IK137" t="s">
        <v>434</v>
      </c>
      <c r="IL137" t="s">
        <v>435</v>
      </c>
      <c r="IM137" t="s">
        <v>435</v>
      </c>
      <c r="IN137" t="s">
        <v>435</v>
      </c>
      <c r="IO137" t="s">
        <v>435</v>
      </c>
      <c r="IP137">
        <v>0</v>
      </c>
      <c r="IQ137">
        <v>100</v>
      </c>
      <c r="IR137">
        <v>100</v>
      </c>
      <c r="IS137">
        <v>-19.015</v>
      </c>
      <c r="IT137">
        <v>-4.1051</v>
      </c>
      <c r="IU137">
        <v>-16.20101556140452</v>
      </c>
      <c r="IV137">
        <v>-0.02477319321892663</v>
      </c>
      <c r="IW137">
        <v>7.220195862635366E-06</v>
      </c>
      <c r="IX137">
        <v>-1.200035831751892E-09</v>
      </c>
      <c r="IY137">
        <v>-1.772700294398243</v>
      </c>
      <c r="IZ137">
        <v>-0.1467083373758089</v>
      </c>
      <c r="JA137">
        <v>0.003522864546959643</v>
      </c>
      <c r="JB137">
        <v>-3.696506598922489E-05</v>
      </c>
      <c r="JC137">
        <v>4</v>
      </c>
      <c r="JD137">
        <v>1987</v>
      </c>
      <c r="JE137">
        <v>1</v>
      </c>
      <c r="JF137">
        <v>38</v>
      </c>
      <c r="JG137">
        <v>54.5</v>
      </c>
      <c r="JH137">
        <v>54.4</v>
      </c>
      <c r="JI137">
        <v>0.351562</v>
      </c>
      <c r="JJ137">
        <v>2.73193</v>
      </c>
      <c r="JK137">
        <v>1.49658</v>
      </c>
      <c r="JL137">
        <v>2.39136</v>
      </c>
      <c r="JM137">
        <v>1.54785</v>
      </c>
      <c r="JN137">
        <v>2.35962</v>
      </c>
      <c r="JO137">
        <v>41.8223</v>
      </c>
      <c r="JP137">
        <v>14.2371</v>
      </c>
      <c r="JQ137">
        <v>18</v>
      </c>
      <c r="JR137">
        <v>507.308</v>
      </c>
      <c r="JS137">
        <v>401.45</v>
      </c>
      <c r="JT137">
        <v>28.2718</v>
      </c>
      <c r="JU137">
        <v>46.5802</v>
      </c>
      <c r="JV137">
        <v>30.0001</v>
      </c>
      <c r="JW137">
        <v>46.1775</v>
      </c>
      <c r="JX137">
        <v>45.9815</v>
      </c>
      <c r="JY137">
        <v>7.13619</v>
      </c>
      <c r="JZ137">
        <v>0</v>
      </c>
      <c r="KA137">
        <v>100</v>
      </c>
      <c r="KB137">
        <v>21.133</v>
      </c>
      <c r="KC137">
        <v>52.2122</v>
      </c>
      <c r="KD137">
        <v>32.1164</v>
      </c>
      <c r="KE137">
        <v>98.01130000000001</v>
      </c>
      <c r="KF137">
        <v>91.62949999999999</v>
      </c>
    </row>
    <row r="138" spans="1:292">
      <c r="A138">
        <v>120</v>
      </c>
      <c r="B138">
        <v>1694362925.5</v>
      </c>
      <c r="C138">
        <v>4416.5</v>
      </c>
      <c r="D138" t="s">
        <v>675</v>
      </c>
      <c r="E138" t="s">
        <v>676</v>
      </c>
      <c r="F138">
        <v>5</v>
      </c>
      <c r="G138" t="s">
        <v>428</v>
      </c>
      <c r="H138">
        <v>1694362918</v>
      </c>
      <c r="I138">
        <f>(J138)/1000</f>
        <v>0</v>
      </c>
      <c r="J138">
        <f>IF(DO138, AM138, AG138)</f>
        <v>0</v>
      </c>
      <c r="K138">
        <f>IF(DO138, AH138, AF138)</f>
        <v>0</v>
      </c>
      <c r="L138">
        <f>DQ138 - IF(AT138&gt;1, K138*DK138*100.0/(AV138*EE138), 0)</f>
        <v>0</v>
      </c>
      <c r="M138">
        <f>((S138-I138/2)*L138-K138)/(S138+I138/2)</f>
        <v>0</v>
      </c>
      <c r="N138">
        <f>M138*(DX138+DY138)/1000.0</f>
        <v>0</v>
      </c>
      <c r="O138">
        <f>(DQ138 - IF(AT138&gt;1, K138*DK138*100.0/(AV138*EE138), 0))*(DX138+DY138)/1000.0</f>
        <v>0</v>
      </c>
      <c r="P138">
        <f>2.0/((1/R138-1/Q138)+SIGN(R138)*SQRT((1/R138-1/Q138)*(1/R138-1/Q138) + 4*DL138/((DL138+1)*(DL138+1))*(2*1/R138*1/Q138-1/Q138*1/Q138)))</f>
        <v>0</v>
      </c>
      <c r="Q138">
        <f>IF(LEFT(DM138,1)&lt;&gt;"0",IF(LEFT(DM138,1)="1",3.0,DN138),$D$5+$E$5*(EE138*DX138/($K$5*1000))+$F$5*(EE138*DX138/($K$5*1000))*MAX(MIN(DK138,$J$5),$I$5)*MAX(MIN(DK138,$J$5),$I$5)+$G$5*MAX(MIN(DK138,$J$5),$I$5)*(EE138*DX138/($K$5*1000))+$H$5*(EE138*DX138/($K$5*1000))*(EE138*DX138/($K$5*1000)))</f>
        <v>0</v>
      </c>
      <c r="R138">
        <f>I138*(1000-(1000*0.61365*exp(17.502*V138/(240.97+V138))/(DX138+DY138)+DS138)/2)/(1000*0.61365*exp(17.502*V138/(240.97+V138))/(DX138+DY138)-DS138)</f>
        <v>0</v>
      </c>
      <c r="S138">
        <f>1/((DL138+1)/(P138/1.6)+1/(Q138/1.37)) + DL138/((DL138+1)/(P138/1.6) + DL138/(Q138/1.37))</f>
        <v>0</v>
      </c>
      <c r="T138">
        <f>(DG138*DJ138)</f>
        <v>0</v>
      </c>
      <c r="U138">
        <f>(DZ138+(T138+2*0.95*5.67E-8*(((DZ138+$B$9)+273)^4-(DZ138+273)^4)-44100*I138)/(1.84*29.3*Q138+8*0.95*5.67E-8*(DZ138+273)^3))</f>
        <v>0</v>
      </c>
      <c r="V138">
        <f>($C$9*EA138+$D$9*EB138+$E$9*U138)</f>
        <v>0</v>
      </c>
      <c r="W138">
        <f>0.61365*exp(17.502*V138/(240.97+V138))</f>
        <v>0</v>
      </c>
      <c r="X138">
        <f>(Y138/Z138*100)</f>
        <v>0</v>
      </c>
      <c r="Y138">
        <f>DS138*(DX138+DY138)/1000</f>
        <v>0</v>
      </c>
      <c r="Z138">
        <f>0.61365*exp(17.502*DZ138/(240.97+DZ138))</f>
        <v>0</v>
      </c>
      <c r="AA138">
        <f>(W138-DS138*(DX138+DY138)/1000)</f>
        <v>0</v>
      </c>
      <c r="AB138">
        <f>(-I138*44100)</f>
        <v>0</v>
      </c>
      <c r="AC138">
        <f>2*29.3*Q138*0.92*(DZ138-V138)</f>
        <v>0</v>
      </c>
      <c r="AD138">
        <f>2*0.95*5.67E-8*(((DZ138+$B$9)+273)^4-(V138+273)^4)</f>
        <v>0</v>
      </c>
      <c r="AE138">
        <f>T138+AD138+AB138+AC138</f>
        <v>0</v>
      </c>
      <c r="AF138">
        <f>DW138*AT138*(DR138-DQ138*(1000-AT138*DT138)/(1000-AT138*DS138))/(100*DK138)</f>
        <v>0</v>
      </c>
      <c r="AG138">
        <f>1000*DW138*AT138*(DS138-DT138)/(100*DK138*(1000-AT138*DS138))</f>
        <v>0</v>
      </c>
      <c r="AH138">
        <f>(AI138 - AJ138 - DX138*1E3/(8.314*(DZ138+273.15)) * AL138/DW138 * AK138) * DW138/(100*DK138) * (1000 - DT138)/1000</f>
        <v>0</v>
      </c>
      <c r="AI138">
        <v>72.04410184616792</v>
      </c>
      <c r="AJ138">
        <v>86.21279757575753</v>
      </c>
      <c r="AK138">
        <v>-3.389060377113116</v>
      </c>
      <c r="AL138">
        <v>66.24914726502084</v>
      </c>
      <c r="AM138">
        <f>(AO138 - AN138 + DX138*1E3/(8.314*(DZ138+273.15)) * AQ138/DW138 * AP138) * DW138/(100*DK138) * 1000/(1000 - AO138)</f>
        <v>0</v>
      </c>
      <c r="AN138">
        <v>28.21674070283055</v>
      </c>
      <c r="AO138">
        <v>28.8595606060606</v>
      </c>
      <c r="AP138">
        <v>-3.653989178834002E-06</v>
      </c>
      <c r="AQ138">
        <v>100.9419130604213</v>
      </c>
      <c r="AR138">
        <v>0</v>
      </c>
      <c r="AS138">
        <v>0</v>
      </c>
      <c r="AT138">
        <f>IF(AR138*$H$15&gt;=AV138,1.0,(AV138/(AV138-AR138*$H$15)))</f>
        <v>0</v>
      </c>
      <c r="AU138">
        <f>(AT138-1)*100</f>
        <v>0</v>
      </c>
      <c r="AV138">
        <f>MAX(0,($B$15+$C$15*EE138)/(1+$D$15*EE138)*DX138/(DZ138+273)*$E$15)</f>
        <v>0</v>
      </c>
      <c r="AW138" t="s">
        <v>429</v>
      </c>
      <c r="AX138" t="s">
        <v>429</v>
      </c>
      <c r="AY138">
        <v>0</v>
      </c>
      <c r="AZ138">
        <v>0</v>
      </c>
      <c r="BA138">
        <f>1-AY138/AZ138</f>
        <v>0</v>
      </c>
      <c r="BB138">
        <v>0</v>
      </c>
      <c r="BC138" t="s">
        <v>429</v>
      </c>
      <c r="BD138" t="s">
        <v>429</v>
      </c>
      <c r="BE138">
        <v>0</v>
      </c>
      <c r="BF138">
        <v>0</v>
      </c>
      <c r="BG138">
        <f>1-BE138/BF138</f>
        <v>0</v>
      </c>
      <c r="BH138">
        <v>0.5</v>
      </c>
      <c r="BI138">
        <f>DH138</f>
        <v>0</v>
      </c>
      <c r="BJ138">
        <f>K138</f>
        <v>0</v>
      </c>
      <c r="BK138">
        <f>BG138*BH138*BI138</f>
        <v>0</v>
      </c>
      <c r="BL138">
        <f>(BJ138-BB138)/BI138</f>
        <v>0</v>
      </c>
      <c r="BM138">
        <f>(AZ138-BF138)/BF138</f>
        <v>0</v>
      </c>
      <c r="BN138">
        <f>AY138/(BA138+AY138/BF138)</f>
        <v>0</v>
      </c>
      <c r="BO138" t="s">
        <v>429</v>
      </c>
      <c r="BP138">
        <v>0</v>
      </c>
      <c r="BQ138">
        <f>IF(BP138&lt;&gt;0, BP138, BN138)</f>
        <v>0</v>
      </c>
      <c r="BR138">
        <f>1-BQ138/BF138</f>
        <v>0</v>
      </c>
      <c r="BS138">
        <f>(BF138-BE138)/(BF138-BQ138)</f>
        <v>0</v>
      </c>
      <c r="BT138">
        <f>(AZ138-BF138)/(AZ138-BQ138)</f>
        <v>0</v>
      </c>
      <c r="BU138">
        <f>(BF138-BE138)/(BF138-AY138)</f>
        <v>0</v>
      </c>
      <c r="BV138">
        <f>(AZ138-BF138)/(AZ138-AY138)</f>
        <v>0</v>
      </c>
      <c r="BW138">
        <f>(BS138*BQ138/BE138)</f>
        <v>0</v>
      </c>
      <c r="BX138">
        <f>(1-BW138)</f>
        <v>0</v>
      </c>
      <c r="DG138">
        <f>$B$13*EF138+$C$13*EG138+$F$13*ER138*(1-EU138)</f>
        <v>0</v>
      </c>
      <c r="DH138">
        <f>DG138*DI138</f>
        <v>0</v>
      </c>
      <c r="DI138">
        <f>($B$13*$D$11+$C$13*$D$11+$F$13*((FE138+EW138)/MAX(FE138+EW138+FF138, 0.1)*$I$11+FF138/MAX(FE138+EW138+FF138, 0.1)*$J$11))/($B$13+$C$13+$F$13)</f>
        <v>0</v>
      </c>
      <c r="DJ138">
        <f>($B$13*$K$11+$C$13*$K$11+$F$13*((FE138+EW138)/MAX(FE138+EW138+FF138, 0.1)*$P$11+FF138/MAX(FE138+EW138+FF138, 0.1)*$Q$11))/($B$13+$C$13+$F$13)</f>
        <v>0</v>
      </c>
      <c r="DK138">
        <v>0.28</v>
      </c>
      <c r="DL138">
        <v>0.5</v>
      </c>
      <c r="DM138" t="s">
        <v>430</v>
      </c>
      <c r="DN138">
        <v>2</v>
      </c>
      <c r="DO138" t="b">
        <v>1</v>
      </c>
      <c r="DP138">
        <v>1694362918</v>
      </c>
      <c r="DQ138">
        <v>106.7348518518518</v>
      </c>
      <c r="DR138">
        <v>86.06997777777779</v>
      </c>
      <c r="DS138">
        <v>28.86586666666667</v>
      </c>
      <c r="DT138">
        <v>28.23031851851852</v>
      </c>
      <c r="DU138">
        <v>125.9422962962963</v>
      </c>
      <c r="DV138">
        <v>32.97093703703704</v>
      </c>
      <c r="DW138">
        <v>500.0091481481481</v>
      </c>
      <c r="DX138">
        <v>84.50414814814815</v>
      </c>
      <c r="DY138">
        <v>0.09994411111111111</v>
      </c>
      <c r="DZ138">
        <v>34.69861111111112</v>
      </c>
      <c r="EA138">
        <v>36.02724074074074</v>
      </c>
      <c r="EB138">
        <v>999.9000000000001</v>
      </c>
      <c r="EC138">
        <v>0</v>
      </c>
      <c r="ED138">
        <v>0</v>
      </c>
      <c r="EE138">
        <v>10002.61592592593</v>
      </c>
      <c r="EF138">
        <v>0</v>
      </c>
      <c r="EG138">
        <v>1599.54</v>
      </c>
      <c r="EH138">
        <v>20.66484444444444</v>
      </c>
      <c r="EI138">
        <v>109.9074</v>
      </c>
      <c r="EJ138">
        <v>88.57052962962965</v>
      </c>
      <c r="EK138">
        <v>0.6355471851851852</v>
      </c>
      <c r="EL138">
        <v>86.06997777777779</v>
      </c>
      <c r="EM138">
        <v>28.23031851851852</v>
      </c>
      <c r="EN138">
        <v>2.439285555555555</v>
      </c>
      <c r="EO138">
        <v>2.385578888888889</v>
      </c>
      <c r="EP138">
        <v>20.62697037037037</v>
      </c>
      <c r="EQ138">
        <v>20.26621111111111</v>
      </c>
      <c r="ER138">
        <v>2000.01037037037</v>
      </c>
      <c r="ES138">
        <v>0.9799927777777776</v>
      </c>
      <c r="ET138">
        <v>0.02000741851851852</v>
      </c>
      <c r="EU138">
        <v>0</v>
      </c>
      <c r="EV138">
        <v>53.75647407407408</v>
      </c>
      <c r="EW138">
        <v>5.00078</v>
      </c>
      <c r="EX138">
        <v>3056.714074074074</v>
      </c>
      <c r="EY138">
        <v>16379.68148148148</v>
      </c>
      <c r="EZ138">
        <v>54.20107407407406</v>
      </c>
      <c r="FA138">
        <v>55.31666666666665</v>
      </c>
      <c r="FB138">
        <v>54.70581481481481</v>
      </c>
      <c r="FC138">
        <v>54.54844444444444</v>
      </c>
      <c r="FD138">
        <v>54.40937037037037</v>
      </c>
      <c r="FE138">
        <v>1955.093333333333</v>
      </c>
      <c r="FF138">
        <v>39.91592592592593</v>
      </c>
      <c r="FG138">
        <v>0</v>
      </c>
      <c r="FH138">
        <v>1694362925.6</v>
      </c>
      <c r="FI138">
        <v>0</v>
      </c>
      <c r="FJ138">
        <v>53.73265384615385</v>
      </c>
      <c r="FK138">
        <v>2.584225645860284</v>
      </c>
      <c r="FL138">
        <v>377.967521246066</v>
      </c>
      <c r="FM138">
        <v>3058.025</v>
      </c>
      <c r="FN138">
        <v>15</v>
      </c>
      <c r="FO138">
        <v>1694359657.1</v>
      </c>
      <c r="FP138" t="s">
        <v>630</v>
      </c>
      <c r="FQ138">
        <v>1694359653.1</v>
      </c>
      <c r="FR138">
        <v>1694359657.1</v>
      </c>
      <c r="FS138">
        <v>2</v>
      </c>
      <c r="FT138">
        <v>0.004</v>
      </c>
      <c r="FU138">
        <v>-0.08500000000000001</v>
      </c>
      <c r="FV138">
        <v>-25.919</v>
      </c>
      <c r="FW138">
        <v>-3.999</v>
      </c>
      <c r="FX138">
        <v>420</v>
      </c>
      <c r="FY138">
        <v>26</v>
      </c>
      <c r="FZ138">
        <v>0.38</v>
      </c>
      <c r="GA138">
        <v>0.08</v>
      </c>
      <c r="GB138">
        <v>20.5650225</v>
      </c>
      <c r="GC138">
        <v>2.312088180112488</v>
      </c>
      <c r="GD138">
        <v>0.225800783310754</v>
      </c>
      <c r="GE138">
        <v>0</v>
      </c>
      <c r="GF138">
        <v>0.62896885</v>
      </c>
      <c r="GG138">
        <v>0.1425085103189496</v>
      </c>
      <c r="GH138">
        <v>0.01389570681460644</v>
      </c>
      <c r="GI138">
        <v>1</v>
      </c>
      <c r="GJ138">
        <v>1</v>
      </c>
      <c r="GK138">
        <v>2</v>
      </c>
      <c r="GL138" t="s">
        <v>432</v>
      </c>
      <c r="GM138">
        <v>3.10676</v>
      </c>
      <c r="GN138">
        <v>2.75814</v>
      </c>
      <c r="GO138">
        <v>0.0228702</v>
      </c>
      <c r="GP138">
        <v>0.0141222</v>
      </c>
      <c r="GQ138">
        <v>0.122199</v>
      </c>
      <c r="GR138">
        <v>0.110202</v>
      </c>
      <c r="GS138">
        <v>24464.2</v>
      </c>
      <c r="GT138">
        <v>23259.1</v>
      </c>
      <c r="GU138">
        <v>25633.2</v>
      </c>
      <c r="GV138">
        <v>23982.3</v>
      </c>
      <c r="GW138">
        <v>36192.3</v>
      </c>
      <c r="GX138">
        <v>31286.1</v>
      </c>
      <c r="GY138">
        <v>44865</v>
      </c>
      <c r="GZ138">
        <v>38028.2</v>
      </c>
      <c r="HA138">
        <v>1.7253</v>
      </c>
      <c r="HB138">
        <v>1.54988</v>
      </c>
      <c r="HC138">
        <v>-0.102259</v>
      </c>
      <c r="HD138">
        <v>0</v>
      </c>
      <c r="HE138">
        <v>37.6482</v>
      </c>
      <c r="HF138">
        <v>999.9</v>
      </c>
      <c r="HG138">
        <v>45.4</v>
      </c>
      <c r="HH138">
        <v>37.3</v>
      </c>
      <c r="HI138">
        <v>34.4307</v>
      </c>
      <c r="HJ138">
        <v>61.4835</v>
      </c>
      <c r="HK138">
        <v>23.4054</v>
      </c>
      <c r="HL138">
        <v>1</v>
      </c>
      <c r="HM138">
        <v>1.74316</v>
      </c>
      <c r="HN138">
        <v>9.28105</v>
      </c>
      <c r="HO138">
        <v>20.0577</v>
      </c>
      <c r="HP138">
        <v>5.20516</v>
      </c>
      <c r="HQ138">
        <v>11.9932</v>
      </c>
      <c r="HR138">
        <v>4.9593</v>
      </c>
      <c r="HS138">
        <v>3.27428</v>
      </c>
      <c r="HT138">
        <v>9999</v>
      </c>
      <c r="HU138">
        <v>9999</v>
      </c>
      <c r="HV138">
        <v>9999</v>
      </c>
      <c r="HW138">
        <v>156</v>
      </c>
      <c r="HX138">
        <v>1.86386</v>
      </c>
      <c r="HY138">
        <v>1.86005</v>
      </c>
      <c r="HZ138">
        <v>1.85837</v>
      </c>
      <c r="IA138">
        <v>1.85974</v>
      </c>
      <c r="IB138">
        <v>1.85974</v>
      </c>
      <c r="IC138">
        <v>1.85836</v>
      </c>
      <c r="ID138">
        <v>1.85743</v>
      </c>
      <c r="IE138">
        <v>1.85227</v>
      </c>
      <c r="IF138">
        <v>0</v>
      </c>
      <c r="IG138">
        <v>0</v>
      </c>
      <c r="IH138">
        <v>0</v>
      </c>
      <c r="II138">
        <v>0</v>
      </c>
      <c r="IJ138" t="s">
        <v>433</v>
      </c>
      <c r="IK138" t="s">
        <v>434</v>
      </c>
      <c r="IL138" t="s">
        <v>435</v>
      </c>
      <c r="IM138" t="s">
        <v>435</v>
      </c>
      <c r="IN138" t="s">
        <v>435</v>
      </c>
      <c r="IO138" t="s">
        <v>435</v>
      </c>
      <c r="IP138">
        <v>0</v>
      </c>
      <c r="IQ138">
        <v>100</v>
      </c>
      <c r="IR138">
        <v>100</v>
      </c>
      <c r="IS138">
        <v>-18.624</v>
      </c>
      <c r="IT138">
        <v>-4.1048</v>
      </c>
      <c r="IU138">
        <v>-16.20101556140452</v>
      </c>
      <c r="IV138">
        <v>-0.02477319321892663</v>
      </c>
      <c r="IW138">
        <v>7.220195862635366E-06</v>
      </c>
      <c r="IX138">
        <v>-1.200035831751892E-09</v>
      </c>
      <c r="IY138">
        <v>-1.772700294398243</v>
      </c>
      <c r="IZ138">
        <v>-0.1467083373758089</v>
      </c>
      <c r="JA138">
        <v>0.003522864546959643</v>
      </c>
      <c r="JB138">
        <v>-3.696506598922489E-05</v>
      </c>
      <c r="JC138">
        <v>4</v>
      </c>
      <c r="JD138">
        <v>1987</v>
      </c>
      <c r="JE138">
        <v>1</v>
      </c>
      <c r="JF138">
        <v>38</v>
      </c>
      <c r="JG138">
        <v>54.5</v>
      </c>
      <c r="JH138">
        <v>54.5</v>
      </c>
      <c r="JI138">
        <v>0.307617</v>
      </c>
      <c r="JJ138">
        <v>2.72949</v>
      </c>
      <c r="JK138">
        <v>1.49658</v>
      </c>
      <c r="JL138">
        <v>2.39136</v>
      </c>
      <c r="JM138">
        <v>1.54907</v>
      </c>
      <c r="JN138">
        <v>2.47681</v>
      </c>
      <c r="JO138">
        <v>41.8223</v>
      </c>
      <c r="JP138">
        <v>14.2283</v>
      </c>
      <c r="JQ138">
        <v>18</v>
      </c>
      <c r="JR138">
        <v>507.291</v>
      </c>
      <c r="JS138">
        <v>401.482</v>
      </c>
      <c r="JT138">
        <v>28.2698</v>
      </c>
      <c r="JU138">
        <v>46.5802</v>
      </c>
      <c r="JV138">
        <v>30.0001</v>
      </c>
      <c r="JW138">
        <v>46.1775</v>
      </c>
      <c r="JX138">
        <v>45.9815</v>
      </c>
      <c r="JY138">
        <v>6.24472</v>
      </c>
      <c r="JZ138">
        <v>0</v>
      </c>
      <c r="KA138">
        <v>100</v>
      </c>
      <c r="KB138">
        <v>21.1306</v>
      </c>
      <c r="KC138">
        <v>32.1749</v>
      </c>
      <c r="KD138">
        <v>32.1164</v>
      </c>
      <c r="KE138">
        <v>98.0111</v>
      </c>
      <c r="KF138">
        <v>91.6298</v>
      </c>
    </row>
    <row r="139" spans="1:292">
      <c r="A139">
        <v>121</v>
      </c>
      <c r="B139">
        <v>1694363022.5</v>
      </c>
      <c r="C139">
        <v>4513.5</v>
      </c>
      <c r="D139" t="s">
        <v>677</v>
      </c>
      <c r="E139" t="s">
        <v>678</v>
      </c>
      <c r="F139">
        <v>5</v>
      </c>
      <c r="G139" t="s">
        <v>428</v>
      </c>
      <c r="H139">
        <v>1694363014.5</v>
      </c>
      <c r="I139">
        <f>(J139)/1000</f>
        <v>0</v>
      </c>
      <c r="J139">
        <f>IF(DO139, AM139, AG139)</f>
        <v>0</v>
      </c>
      <c r="K139">
        <f>IF(DO139, AH139, AF139)</f>
        <v>0</v>
      </c>
      <c r="L139">
        <f>DQ139 - IF(AT139&gt;1, K139*DK139*100.0/(AV139*EE139), 0)</f>
        <v>0</v>
      </c>
      <c r="M139">
        <f>((S139-I139/2)*L139-K139)/(S139+I139/2)</f>
        <v>0</v>
      </c>
      <c r="N139">
        <f>M139*(DX139+DY139)/1000.0</f>
        <v>0</v>
      </c>
      <c r="O139">
        <f>(DQ139 - IF(AT139&gt;1, K139*DK139*100.0/(AV139*EE139), 0))*(DX139+DY139)/1000.0</f>
        <v>0</v>
      </c>
      <c r="P139">
        <f>2.0/((1/R139-1/Q139)+SIGN(R139)*SQRT((1/R139-1/Q139)*(1/R139-1/Q139) + 4*DL139/((DL139+1)*(DL139+1))*(2*1/R139*1/Q139-1/Q139*1/Q139)))</f>
        <v>0</v>
      </c>
      <c r="Q139">
        <f>IF(LEFT(DM139,1)&lt;&gt;"0",IF(LEFT(DM139,1)="1",3.0,DN139),$D$5+$E$5*(EE139*DX139/($K$5*1000))+$F$5*(EE139*DX139/($K$5*1000))*MAX(MIN(DK139,$J$5),$I$5)*MAX(MIN(DK139,$J$5),$I$5)+$G$5*MAX(MIN(DK139,$J$5),$I$5)*(EE139*DX139/($K$5*1000))+$H$5*(EE139*DX139/($K$5*1000))*(EE139*DX139/($K$5*1000)))</f>
        <v>0</v>
      </c>
      <c r="R139">
        <f>I139*(1000-(1000*0.61365*exp(17.502*V139/(240.97+V139))/(DX139+DY139)+DS139)/2)/(1000*0.61365*exp(17.502*V139/(240.97+V139))/(DX139+DY139)-DS139)</f>
        <v>0</v>
      </c>
      <c r="S139">
        <f>1/((DL139+1)/(P139/1.6)+1/(Q139/1.37)) + DL139/((DL139+1)/(P139/1.6) + DL139/(Q139/1.37))</f>
        <v>0</v>
      </c>
      <c r="T139">
        <f>(DG139*DJ139)</f>
        <v>0</v>
      </c>
      <c r="U139">
        <f>(DZ139+(T139+2*0.95*5.67E-8*(((DZ139+$B$9)+273)^4-(DZ139+273)^4)-44100*I139)/(1.84*29.3*Q139+8*0.95*5.67E-8*(DZ139+273)^3))</f>
        <v>0</v>
      </c>
      <c r="V139">
        <f>($C$9*EA139+$D$9*EB139+$E$9*U139)</f>
        <v>0</v>
      </c>
      <c r="W139">
        <f>0.61365*exp(17.502*V139/(240.97+V139))</f>
        <v>0</v>
      </c>
      <c r="X139">
        <f>(Y139/Z139*100)</f>
        <v>0</v>
      </c>
      <c r="Y139">
        <f>DS139*(DX139+DY139)/1000</f>
        <v>0</v>
      </c>
      <c r="Z139">
        <f>0.61365*exp(17.502*DZ139/(240.97+DZ139))</f>
        <v>0</v>
      </c>
      <c r="AA139">
        <f>(W139-DS139*(DX139+DY139)/1000)</f>
        <v>0</v>
      </c>
      <c r="AB139">
        <f>(-I139*44100)</f>
        <v>0</v>
      </c>
      <c r="AC139">
        <f>2*29.3*Q139*0.92*(DZ139-V139)</f>
        <v>0</v>
      </c>
      <c r="AD139">
        <f>2*0.95*5.67E-8*(((DZ139+$B$9)+273)^4-(V139+273)^4)</f>
        <v>0</v>
      </c>
      <c r="AE139">
        <f>T139+AD139+AB139+AC139</f>
        <v>0</v>
      </c>
      <c r="AF139">
        <f>DW139*AT139*(DR139-DQ139*(1000-AT139*DT139)/(1000-AT139*DS139))/(100*DK139)</f>
        <v>0</v>
      </c>
      <c r="AG139">
        <f>1000*DW139*AT139*(DS139-DT139)/(100*DK139*(1000-AT139*DS139))</f>
        <v>0</v>
      </c>
      <c r="AH139">
        <f>(AI139 - AJ139 - DX139*1E3/(8.314*(DZ139+273.15)) * AL139/DW139 * AK139) * DW139/(100*DK139) * (1000 - DT139)/1000</f>
        <v>0</v>
      </c>
      <c r="AI139">
        <v>432.1540598635739</v>
      </c>
      <c r="AJ139">
        <v>430.0397757575757</v>
      </c>
      <c r="AK139">
        <v>0.001520792961940725</v>
      </c>
      <c r="AL139">
        <v>66.24914726502084</v>
      </c>
      <c r="AM139">
        <f>(AO139 - AN139 + DX139*1E3/(8.314*(DZ139+273.15)) * AQ139/DW139 * AP139) * DW139/(100*DK139) * 1000/(1000 - AO139)</f>
        <v>0</v>
      </c>
      <c r="AN139">
        <v>28.1306595784827</v>
      </c>
      <c r="AO139">
        <v>28.70853636363636</v>
      </c>
      <c r="AP139">
        <v>-0.0002029010521947709</v>
      </c>
      <c r="AQ139">
        <v>100.9419130604213</v>
      </c>
      <c r="AR139">
        <v>0</v>
      </c>
      <c r="AS139">
        <v>0</v>
      </c>
      <c r="AT139">
        <f>IF(AR139*$H$15&gt;=AV139,1.0,(AV139/(AV139-AR139*$H$15)))</f>
        <v>0</v>
      </c>
      <c r="AU139">
        <f>(AT139-1)*100</f>
        <v>0</v>
      </c>
      <c r="AV139">
        <f>MAX(0,($B$15+$C$15*EE139)/(1+$D$15*EE139)*DX139/(DZ139+273)*$E$15)</f>
        <v>0</v>
      </c>
      <c r="AW139" t="s">
        <v>429</v>
      </c>
      <c r="AX139" t="s">
        <v>429</v>
      </c>
      <c r="AY139">
        <v>0</v>
      </c>
      <c r="AZ139">
        <v>0</v>
      </c>
      <c r="BA139">
        <f>1-AY139/AZ139</f>
        <v>0</v>
      </c>
      <c r="BB139">
        <v>0</v>
      </c>
      <c r="BC139" t="s">
        <v>429</v>
      </c>
      <c r="BD139" t="s">
        <v>429</v>
      </c>
      <c r="BE139">
        <v>0</v>
      </c>
      <c r="BF139">
        <v>0</v>
      </c>
      <c r="BG139">
        <f>1-BE139/BF139</f>
        <v>0</v>
      </c>
      <c r="BH139">
        <v>0.5</v>
      </c>
      <c r="BI139">
        <f>DH139</f>
        <v>0</v>
      </c>
      <c r="BJ139">
        <f>K139</f>
        <v>0</v>
      </c>
      <c r="BK139">
        <f>BG139*BH139*BI139</f>
        <v>0</v>
      </c>
      <c r="BL139">
        <f>(BJ139-BB139)/BI139</f>
        <v>0</v>
      </c>
      <c r="BM139">
        <f>(AZ139-BF139)/BF139</f>
        <v>0</v>
      </c>
      <c r="BN139">
        <f>AY139/(BA139+AY139/BF139)</f>
        <v>0</v>
      </c>
      <c r="BO139" t="s">
        <v>429</v>
      </c>
      <c r="BP139">
        <v>0</v>
      </c>
      <c r="BQ139">
        <f>IF(BP139&lt;&gt;0, BP139, BN139)</f>
        <v>0</v>
      </c>
      <c r="BR139">
        <f>1-BQ139/BF139</f>
        <v>0</v>
      </c>
      <c r="BS139">
        <f>(BF139-BE139)/(BF139-BQ139)</f>
        <v>0</v>
      </c>
      <c r="BT139">
        <f>(AZ139-BF139)/(AZ139-BQ139)</f>
        <v>0</v>
      </c>
      <c r="BU139">
        <f>(BF139-BE139)/(BF139-AY139)</f>
        <v>0</v>
      </c>
      <c r="BV139">
        <f>(AZ139-BF139)/(AZ139-AY139)</f>
        <v>0</v>
      </c>
      <c r="BW139">
        <f>(BS139*BQ139/BE139)</f>
        <v>0</v>
      </c>
      <c r="BX139">
        <f>(1-BW139)</f>
        <v>0</v>
      </c>
      <c r="DG139">
        <f>$B$13*EF139+$C$13*EG139+$F$13*ER139*(1-EU139)</f>
        <v>0</v>
      </c>
      <c r="DH139">
        <f>DG139*DI139</f>
        <v>0</v>
      </c>
      <c r="DI139">
        <f>($B$13*$D$11+$C$13*$D$11+$F$13*((FE139+EW139)/MAX(FE139+EW139+FF139, 0.1)*$I$11+FF139/MAX(FE139+EW139+FF139, 0.1)*$J$11))/($B$13+$C$13+$F$13)</f>
        <v>0</v>
      </c>
      <c r="DJ139">
        <f>($B$13*$K$11+$C$13*$K$11+$F$13*((FE139+EW139)/MAX(FE139+EW139+FF139, 0.1)*$P$11+FF139/MAX(FE139+EW139+FF139, 0.1)*$Q$11))/($B$13+$C$13+$F$13)</f>
        <v>0</v>
      </c>
      <c r="DK139">
        <v>0.28</v>
      </c>
      <c r="DL139">
        <v>0.5</v>
      </c>
      <c r="DM139" t="s">
        <v>430</v>
      </c>
      <c r="DN139">
        <v>2</v>
      </c>
      <c r="DO139" t="b">
        <v>1</v>
      </c>
      <c r="DP139">
        <v>1694363014.5</v>
      </c>
      <c r="DQ139">
        <v>417.6456129032258</v>
      </c>
      <c r="DR139">
        <v>419.9704838709678</v>
      </c>
      <c r="DS139">
        <v>28.72976774193548</v>
      </c>
      <c r="DT139">
        <v>28.13652903225806</v>
      </c>
      <c r="DU139">
        <v>443.5185161290323</v>
      </c>
      <c r="DV139">
        <v>32.8299064516129</v>
      </c>
      <c r="DW139">
        <v>499.9917741935484</v>
      </c>
      <c r="DX139">
        <v>84.50753548387098</v>
      </c>
      <c r="DY139">
        <v>0.0999560806451613</v>
      </c>
      <c r="DZ139">
        <v>34.76464193548387</v>
      </c>
      <c r="EA139">
        <v>36.10363225806451</v>
      </c>
      <c r="EB139">
        <v>999.9000000000003</v>
      </c>
      <c r="EC139">
        <v>0</v>
      </c>
      <c r="ED139">
        <v>0</v>
      </c>
      <c r="EE139">
        <v>10000.05580645161</v>
      </c>
      <c r="EF139">
        <v>0</v>
      </c>
      <c r="EG139">
        <v>1727.439677419355</v>
      </c>
      <c r="EH139">
        <v>-2.324815483870967</v>
      </c>
      <c r="EI139">
        <v>429.9993870967742</v>
      </c>
      <c r="EJ139">
        <v>432.1290967741936</v>
      </c>
      <c r="EK139">
        <v>0.5932275483870968</v>
      </c>
      <c r="EL139">
        <v>419.9704838709678</v>
      </c>
      <c r="EM139">
        <v>28.13652903225806</v>
      </c>
      <c r="EN139">
        <v>2.42788129032258</v>
      </c>
      <c r="EO139">
        <v>2.377748387096774</v>
      </c>
      <c r="EP139">
        <v>20.55095806451613</v>
      </c>
      <c r="EQ139">
        <v>20.21302580645161</v>
      </c>
      <c r="ER139">
        <v>2000.027096774194</v>
      </c>
      <c r="ES139">
        <v>0.9799926774193547</v>
      </c>
      <c r="ET139">
        <v>0.02000752258064516</v>
      </c>
      <c r="EU139">
        <v>0</v>
      </c>
      <c r="EV139">
        <v>51.81820967741936</v>
      </c>
      <c r="EW139">
        <v>5.000779999999999</v>
      </c>
      <c r="EX139">
        <v>3108.307096774194</v>
      </c>
      <c r="EY139">
        <v>16379.82258064516</v>
      </c>
      <c r="EZ139">
        <v>54.24764516129031</v>
      </c>
      <c r="FA139">
        <v>55.40699999999998</v>
      </c>
      <c r="FB139">
        <v>54.64693548387096</v>
      </c>
      <c r="FC139">
        <v>54.63877419354836</v>
      </c>
      <c r="FD139">
        <v>54.58229032258063</v>
      </c>
      <c r="FE139">
        <v>1955.107096774193</v>
      </c>
      <c r="FF139">
        <v>39.92000000000002</v>
      </c>
      <c r="FG139">
        <v>0</v>
      </c>
      <c r="FH139">
        <v>1694363022.2</v>
      </c>
      <c r="FI139">
        <v>0</v>
      </c>
      <c r="FJ139">
        <v>51.80302</v>
      </c>
      <c r="FK139">
        <v>0.7279076904180841</v>
      </c>
      <c r="FL139">
        <v>180.9561538436534</v>
      </c>
      <c r="FM139">
        <v>3108.7848</v>
      </c>
      <c r="FN139">
        <v>15</v>
      </c>
      <c r="FO139">
        <v>1694359657.1</v>
      </c>
      <c r="FP139" t="s">
        <v>630</v>
      </c>
      <c r="FQ139">
        <v>1694359653.1</v>
      </c>
      <c r="FR139">
        <v>1694359657.1</v>
      </c>
      <c r="FS139">
        <v>2</v>
      </c>
      <c r="FT139">
        <v>0.004</v>
      </c>
      <c r="FU139">
        <v>-0.08500000000000001</v>
      </c>
      <c r="FV139">
        <v>-25.919</v>
      </c>
      <c r="FW139">
        <v>-3.999</v>
      </c>
      <c r="FX139">
        <v>420</v>
      </c>
      <c r="FY139">
        <v>26</v>
      </c>
      <c r="FZ139">
        <v>0.38</v>
      </c>
      <c r="GA139">
        <v>0.08</v>
      </c>
      <c r="GB139">
        <v>-2.357016097560976</v>
      </c>
      <c r="GC139">
        <v>0.4593815331010437</v>
      </c>
      <c r="GD139">
        <v>0.06599937541751948</v>
      </c>
      <c r="GE139">
        <v>0</v>
      </c>
      <c r="GF139">
        <v>0.5991329756097562</v>
      </c>
      <c r="GG139">
        <v>-0.112717756097561</v>
      </c>
      <c r="GH139">
        <v>0.01117954572681473</v>
      </c>
      <c r="GI139">
        <v>1</v>
      </c>
      <c r="GJ139">
        <v>1</v>
      </c>
      <c r="GK139">
        <v>2</v>
      </c>
      <c r="GL139" t="s">
        <v>432</v>
      </c>
      <c r="GM139">
        <v>3.1067</v>
      </c>
      <c r="GN139">
        <v>2.75795</v>
      </c>
      <c r="GO139">
        <v>0.0824047</v>
      </c>
      <c r="GP139">
        <v>0.07909770000000001</v>
      </c>
      <c r="GQ139">
        <v>0.121799</v>
      </c>
      <c r="GR139">
        <v>0.109977</v>
      </c>
      <c r="GS139">
        <v>22977.9</v>
      </c>
      <c r="GT139">
        <v>21732.3</v>
      </c>
      <c r="GU139">
        <v>25632.4</v>
      </c>
      <c r="GV139">
        <v>23982.5</v>
      </c>
      <c r="GW139">
        <v>36215.4</v>
      </c>
      <c r="GX139">
        <v>31300.8</v>
      </c>
      <c r="GY139">
        <v>44865</v>
      </c>
      <c r="GZ139">
        <v>38028.5</v>
      </c>
      <c r="HA139">
        <v>1.72545</v>
      </c>
      <c r="HB139">
        <v>1.55052</v>
      </c>
      <c r="HC139">
        <v>-0.102408</v>
      </c>
      <c r="HD139">
        <v>0</v>
      </c>
      <c r="HE139">
        <v>37.749</v>
      </c>
      <c r="HF139">
        <v>999.9</v>
      </c>
      <c r="HG139">
        <v>45</v>
      </c>
      <c r="HH139">
        <v>37.4</v>
      </c>
      <c r="HI139">
        <v>34.3142</v>
      </c>
      <c r="HJ139">
        <v>60.9935</v>
      </c>
      <c r="HK139">
        <v>23.2252</v>
      </c>
      <c r="HL139">
        <v>1</v>
      </c>
      <c r="HM139">
        <v>1.7427</v>
      </c>
      <c r="HN139">
        <v>9.28105</v>
      </c>
      <c r="HO139">
        <v>20.0586</v>
      </c>
      <c r="HP139">
        <v>5.2101</v>
      </c>
      <c r="HQ139">
        <v>11.9935</v>
      </c>
      <c r="HR139">
        <v>4.96075</v>
      </c>
      <c r="HS139">
        <v>3.27523</v>
      </c>
      <c r="HT139">
        <v>9999</v>
      </c>
      <c r="HU139">
        <v>9999</v>
      </c>
      <c r="HV139">
        <v>9999</v>
      </c>
      <c r="HW139">
        <v>156</v>
      </c>
      <c r="HX139">
        <v>1.86386</v>
      </c>
      <c r="HY139">
        <v>1.86005</v>
      </c>
      <c r="HZ139">
        <v>1.85837</v>
      </c>
      <c r="IA139">
        <v>1.85974</v>
      </c>
      <c r="IB139">
        <v>1.85974</v>
      </c>
      <c r="IC139">
        <v>1.85836</v>
      </c>
      <c r="ID139">
        <v>1.85739</v>
      </c>
      <c r="IE139">
        <v>1.85229</v>
      </c>
      <c r="IF139">
        <v>0</v>
      </c>
      <c r="IG139">
        <v>0</v>
      </c>
      <c r="IH139">
        <v>0</v>
      </c>
      <c r="II139">
        <v>0</v>
      </c>
      <c r="IJ139" t="s">
        <v>433</v>
      </c>
      <c r="IK139" t="s">
        <v>434</v>
      </c>
      <c r="IL139" t="s">
        <v>435</v>
      </c>
      <c r="IM139" t="s">
        <v>435</v>
      </c>
      <c r="IN139" t="s">
        <v>435</v>
      </c>
      <c r="IO139" t="s">
        <v>435</v>
      </c>
      <c r="IP139">
        <v>0</v>
      </c>
      <c r="IQ139">
        <v>100</v>
      </c>
      <c r="IR139">
        <v>100</v>
      </c>
      <c r="IS139">
        <v>-25.874</v>
      </c>
      <c r="IT139">
        <v>-4.0993</v>
      </c>
      <c r="IU139">
        <v>-16.20101556140452</v>
      </c>
      <c r="IV139">
        <v>-0.02477319321892663</v>
      </c>
      <c r="IW139">
        <v>7.220195862635366E-06</v>
      </c>
      <c r="IX139">
        <v>-1.200035831751892E-09</v>
      </c>
      <c r="IY139">
        <v>-1.772700294398243</v>
      </c>
      <c r="IZ139">
        <v>-0.1467083373758089</v>
      </c>
      <c r="JA139">
        <v>0.003522864546959643</v>
      </c>
      <c r="JB139">
        <v>-3.696506598922489E-05</v>
      </c>
      <c r="JC139">
        <v>4</v>
      </c>
      <c r="JD139">
        <v>1987</v>
      </c>
      <c r="JE139">
        <v>1</v>
      </c>
      <c r="JF139">
        <v>38</v>
      </c>
      <c r="JG139">
        <v>56.2</v>
      </c>
      <c r="JH139">
        <v>56.1</v>
      </c>
      <c r="JI139">
        <v>1.21826</v>
      </c>
      <c r="JJ139">
        <v>2.7002</v>
      </c>
      <c r="JK139">
        <v>1.49658</v>
      </c>
      <c r="JL139">
        <v>2.39136</v>
      </c>
      <c r="JM139">
        <v>1.54785</v>
      </c>
      <c r="JN139">
        <v>2.44141</v>
      </c>
      <c r="JO139">
        <v>41.8749</v>
      </c>
      <c r="JP139">
        <v>14.2021</v>
      </c>
      <c r="JQ139">
        <v>18</v>
      </c>
      <c r="JR139">
        <v>507.515</v>
      </c>
      <c r="JS139">
        <v>401.988</v>
      </c>
      <c r="JT139">
        <v>28.2986</v>
      </c>
      <c r="JU139">
        <v>46.5815</v>
      </c>
      <c r="JV139">
        <v>29.9999</v>
      </c>
      <c r="JW139">
        <v>46.1978</v>
      </c>
      <c r="JX139">
        <v>46.0016</v>
      </c>
      <c r="JY139">
        <v>24.4929</v>
      </c>
      <c r="JZ139">
        <v>0</v>
      </c>
      <c r="KA139">
        <v>100</v>
      </c>
      <c r="KB139">
        <v>21.0629</v>
      </c>
      <c r="KC139">
        <v>419.997</v>
      </c>
      <c r="KD139">
        <v>32.1164</v>
      </c>
      <c r="KE139">
        <v>98.0099</v>
      </c>
      <c r="KF139">
        <v>91.6306</v>
      </c>
    </row>
    <row r="140" spans="1:292">
      <c r="A140">
        <v>122</v>
      </c>
      <c r="B140">
        <v>1694363027.5</v>
      </c>
      <c r="C140">
        <v>4518.5</v>
      </c>
      <c r="D140" t="s">
        <v>679</v>
      </c>
      <c r="E140" t="s">
        <v>680</v>
      </c>
      <c r="F140">
        <v>5</v>
      </c>
      <c r="G140" t="s">
        <v>428</v>
      </c>
      <c r="H140">
        <v>1694363019.655172</v>
      </c>
      <c r="I140">
        <f>(J140)/1000</f>
        <v>0</v>
      </c>
      <c r="J140">
        <f>IF(DO140, AM140, AG140)</f>
        <v>0</v>
      </c>
      <c r="K140">
        <f>IF(DO140, AH140, AF140)</f>
        <v>0</v>
      </c>
      <c r="L140">
        <f>DQ140 - IF(AT140&gt;1, K140*DK140*100.0/(AV140*EE140), 0)</f>
        <v>0</v>
      </c>
      <c r="M140">
        <f>((S140-I140/2)*L140-K140)/(S140+I140/2)</f>
        <v>0</v>
      </c>
      <c r="N140">
        <f>M140*(DX140+DY140)/1000.0</f>
        <v>0</v>
      </c>
      <c r="O140">
        <f>(DQ140 - IF(AT140&gt;1, K140*DK140*100.0/(AV140*EE140), 0))*(DX140+DY140)/1000.0</f>
        <v>0</v>
      </c>
      <c r="P140">
        <f>2.0/((1/R140-1/Q140)+SIGN(R140)*SQRT((1/R140-1/Q140)*(1/R140-1/Q140) + 4*DL140/((DL140+1)*(DL140+1))*(2*1/R140*1/Q140-1/Q140*1/Q140)))</f>
        <v>0</v>
      </c>
      <c r="Q140">
        <f>IF(LEFT(DM140,1)&lt;&gt;"0",IF(LEFT(DM140,1)="1",3.0,DN140),$D$5+$E$5*(EE140*DX140/($K$5*1000))+$F$5*(EE140*DX140/($K$5*1000))*MAX(MIN(DK140,$J$5),$I$5)*MAX(MIN(DK140,$J$5),$I$5)+$G$5*MAX(MIN(DK140,$J$5),$I$5)*(EE140*DX140/($K$5*1000))+$H$5*(EE140*DX140/($K$5*1000))*(EE140*DX140/($K$5*1000)))</f>
        <v>0</v>
      </c>
      <c r="R140">
        <f>I140*(1000-(1000*0.61365*exp(17.502*V140/(240.97+V140))/(DX140+DY140)+DS140)/2)/(1000*0.61365*exp(17.502*V140/(240.97+V140))/(DX140+DY140)-DS140)</f>
        <v>0</v>
      </c>
      <c r="S140">
        <f>1/((DL140+1)/(P140/1.6)+1/(Q140/1.37)) + DL140/((DL140+1)/(P140/1.6) + DL140/(Q140/1.37))</f>
        <v>0</v>
      </c>
      <c r="T140">
        <f>(DG140*DJ140)</f>
        <v>0</v>
      </c>
      <c r="U140">
        <f>(DZ140+(T140+2*0.95*5.67E-8*(((DZ140+$B$9)+273)^4-(DZ140+273)^4)-44100*I140)/(1.84*29.3*Q140+8*0.95*5.67E-8*(DZ140+273)^3))</f>
        <v>0</v>
      </c>
      <c r="V140">
        <f>($C$9*EA140+$D$9*EB140+$E$9*U140)</f>
        <v>0</v>
      </c>
      <c r="W140">
        <f>0.61365*exp(17.502*V140/(240.97+V140))</f>
        <v>0</v>
      </c>
      <c r="X140">
        <f>(Y140/Z140*100)</f>
        <v>0</v>
      </c>
      <c r="Y140">
        <f>DS140*(DX140+DY140)/1000</f>
        <v>0</v>
      </c>
      <c r="Z140">
        <f>0.61365*exp(17.502*DZ140/(240.97+DZ140))</f>
        <v>0</v>
      </c>
      <c r="AA140">
        <f>(W140-DS140*(DX140+DY140)/1000)</f>
        <v>0</v>
      </c>
      <c r="AB140">
        <f>(-I140*44100)</f>
        <v>0</v>
      </c>
      <c r="AC140">
        <f>2*29.3*Q140*0.92*(DZ140-V140)</f>
        <v>0</v>
      </c>
      <c r="AD140">
        <f>2*0.95*5.67E-8*(((DZ140+$B$9)+273)^4-(V140+273)^4)</f>
        <v>0</v>
      </c>
      <c r="AE140">
        <f>T140+AD140+AB140+AC140</f>
        <v>0</v>
      </c>
      <c r="AF140">
        <f>DW140*AT140*(DR140-DQ140*(1000-AT140*DT140)/(1000-AT140*DS140))/(100*DK140)</f>
        <v>0</v>
      </c>
      <c r="AG140">
        <f>1000*DW140*AT140*(DS140-DT140)/(100*DK140*(1000-AT140*DS140))</f>
        <v>0</v>
      </c>
      <c r="AH140">
        <f>(AI140 - AJ140 - DX140*1E3/(8.314*(DZ140+273.15)) * AL140/DW140 * AK140) * DW140/(100*DK140) * (1000 - DT140)/1000</f>
        <v>0</v>
      </c>
      <c r="AI140">
        <v>432.3846868667817</v>
      </c>
      <c r="AJ140">
        <v>430.225115151515</v>
      </c>
      <c r="AK140">
        <v>0.04872873768059964</v>
      </c>
      <c r="AL140">
        <v>66.24914726502084</v>
      </c>
      <c r="AM140">
        <f>(AO140 - AN140 + DX140*1E3/(8.314*(DZ140+273.15)) * AQ140/DW140 * AP140) * DW140/(100*DK140) * 1000/(1000 - AO140)</f>
        <v>0</v>
      </c>
      <c r="AN140">
        <v>28.12597107152293</v>
      </c>
      <c r="AO140">
        <v>28.69627818181818</v>
      </c>
      <c r="AP140">
        <v>-0.0001202140741845305</v>
      </c>
      <c r="AQ140">
        <v>100.9419130604213</v>
      </c>
      <c r="AR140">
        <v>0</v>
      </c>
      <c r="AS140">
        <v>0</v>
      </c>
      <c r="AT140">
        <f>IF(AR140*$H$15&gt;=AV140,1.0,(AV140/(AV140-AR140*$H$15)))</f>
        <v>0</v>
      </c>
      <c r="AU140">
        <f>(AT140-1)*100</f>
        <v>0</v>
      </c>
      <c r="AV140">
        <f>MAX(0,($B$15+$C$15*EE140)/(1+$D$15*EE140)*DX140/(DZ140+273)*$E$15)</f>
        <v>0</v>
      </c>
      <c r="AW140" t="s">
        <v>429</v>
      </c>
      <c r="AX140" t="s">
        <v>429</v>
      </c>
      <c r="AY140">
        <v>0</v>
      </c>
      <c r="AZ140">
        <v>0</v>
      </c>
      <c r="BA140">
        <f>1-AY140/AZ140</f>
        <v>0</v>
      </c>
      <c r="BB140">
        <v>0</v>
      </c>
      <c r="BC140" t="s">
        <v>429</v>
      </c>
      <c r="BD140" t="s">
        <v>429</v>
      </c>
      <c r="BE140">
        <v>0</v>
      </c>
      <c r="BF140">
        <v>0</v>
      </c>
      <c r="BG140">
        <f>1-BE140/BF140</f>
        <v>0</v>
      </c>
      <c r="BH140">
        <v>0.5</v>
      </c>
      <c r="BI140">
        <f>DH140</f>
        <v>0</v>
      </c>
      <c r="BJ140">
        <f>K140</f>
        <v>0</v>
      </c>
      <c r="BK140">
        <f>BG140*BH140*BI140</f>
        <v>0</v>
      </c>
      <c r="BL140">
        <f>(BJ140-BB140)/BI140</f>
        <v>0</v>
      </c>
      <c r="BM140">
        <f>(AZ140-BF140)/BF140</f>
        <v>0</v>
      </c>
      <c r="BN140">
        <f>AY140/(BA140+AY140/BF140)</f>
        <v>0</v>
      </c>
      <c r="BO140" t="s">
        <v>429</v>
      </c>
      <c r="BP140">
        <v>0</v>
      </c>
      <c r="BQ140">
        <f>IF(BP140&lt;&gt;0, BP140, BN140)</f>
        <v>0</v>
      </c>
      <c r="BR140">
        <f>1-BQ140/BF140</f>
        <v>0</v>
      </c>
      <c r="BS140">
        <f>(BF140-BE140)/(BF140-BQ140)</f>
        <v>0</v>
      </c>
      <c r="BT140">
        <f>(AZ140-BF140)/(AZ140-BQ140)</f>
        <v>0</v>
      </c>
      <c r="BU140">
        <f>(BF140-BE140)/(BF140-AY140)</f>
        <v>0</v>
      </c>
      <c r="BV140">
        <f>(AZ140-BF140)/(AZ140-AY140)</f>
        <v>0</v>
      </c>
      <c r="BW140">
        <f>(BS140*BQ140/BE140)</f>
        <v>0</v>
      </c>
      <c r="BX140">
        <f>(1-BW140)</f>
        <v>0</v>
      </c>
      <c r="DG140">
        <f>$B$13*EF140+$C$13*EG140+$F$13*ER140*(1-EU140)</f>
        <v>0</v>
      </c>
      <c r="DH140">
        <f>DG140*DI140</f>
        <v>0</v>
      </c>
      <c r="DI140">
        <f>($B$13*$D$11+$C$13*$D$11+$F$13*((FE140+EW140)/MAX(FE140+EW140+FF140, 0.1)*$I$11+FF140/MAX(FE140+EW140+FF140, 0.1)*$J$11))/($B$13+$C$13+$F$13)</f>
        <v>0</v>
      </c>
      <c r="DJ140">
        <f>($B$13*$K$11+$C$13*$K$11+$F$13*((FE140+EW140)/MAX(FE140+EW140+FF140, 0.1)*$P$11+FF140/MAX(FE140+EW140+FF140, 0.1)*$Q$11))/($B$13+$C$13+$F$13)</f>
        <v>0</v>
      </c>
      <c r="DK140">
        <v>0.28</v>
      </c>
      <c r="DL140">
        <v>0.5</v>
      </c>
      <c r="DM140" t="s">
        <v>430</v>
      </c>
      <c r="DN140">
        <v>2</v>
      </c>
      <c r="DO140" t="b">
        <v>1</v>
      </c>
      <c r="DP140">
        <v>1694363019.655172</v>
      </c>
      <c r="DQ140">
        <v>417.6849310344828</v>
      </c>
      <c r="DR140">
        <v>420.1439999999999</v>
      </c>
      <c r="DS140">
        <v>28.7153448275862</v>
      </c>
      <c r="DT140">
        <v>28.13070689655173</v>
      </c>
      <c r="DU140">
        <v>443.5585172413793</v>
      </c>
      <c r="DV140">
        <v>32.81496551724138</v>
      </c>
      <c r="DW140">
        <v>499.9651724137931</v>
      </c>
      <c r="DX140">
        <v>84.50734827586207</v>
      </c>
      <c r="DY140">
        <v>0.09982339655172413</v>
      </c>
      <c r="DZ140">
        <v>34.76785172413793</v>
      </c>
      <c r="EA140">
        <v>36.10198965517241</v>
      </c>
      <c r="EB140">
        <v>999.9000000000002</v>
      </c>
      <c r="EC140">
        <v>0</v>
      </c>
      <c r="ED140">
        <v>0</v>
      </c>
      <c r="EE140">
        <v>10007.1024137931</v>
      </c>
      <c r="EF140">
        <v>0</v>
      </c>
      <c r="EG140">
        <v>1738.54448275862</v>
      </c>
      <c r="EH140">
        <v>-2.45902</v>
      </c>
      <c r="EI140">
        <v>430.0334827586207</v>
      </c>
      <c r="EJ140">
        <v>432.3050344827585</v>
      </c>
      <c r="EK140">
        <v>0.584624</v>
      </c>
      <c r="EL140">
        <v>420.1439999999999</v>
      </c>
      <c r="EM140">
        <v>28.13070689655173</v>
      </c>
      <c r="EN140">
        <v>2.426656896551724</v>
      </c>
      <c r="EO140">
        <v>2.377251379310345</v>
      </c>
      <c r="EP140">
        <v>20.5427724137931</v>
      </c>
      <c r="EQ140">
        <v>20.20963448275862</v>
      </c>
      <c r="ER140">
        <v>2000.026551724138</v>
      </c>
      <c r="ES140">
        <v>0.9799926206896551</v>
      </c>
      <c r="ET140">
        <v>0.02000757931034483</v>
      </c>
      <c r="EU140">
        <v>0</v>
      </c>
      <c r="EV140">
        <v>51.85390344827588</v>
      </c>
      <c r="EW140">
        <v>5.00078</v>
      </c>
      <c r="EX140">
        <v>3123.619310344827</v>
      </c>
      <c r="EY140">
        <v>16379.82413793104</v>
      </c>
      <c r="EZ140">
        <v>54.23244827586205</v>
      </c>
      <c r="FA140">
        <v>55.40493103448275</v>
      </c>
      <c r="FB140">
        <v>54.67003448275862</v>
      </c>
      <c r="FC140">
        <v>54.6310344827586</v>
      </c>
      <c r="FD140">
        <v>54.57941379310343</v>
      </c>
      <c r="FE140">
        <v>1955.106551724138</v>
      </c>
      <c r="FF140">
        <v>39.92000000000001</v>
      </c>
      <c r="FG140">
        <v>0</v>
      </c>
      <c r="FH140">
        <v>1694363027.6</v>
      </c>
      <c r="FI140">
        <v>0</v>
      </c>
      <c r="FJ140">
        <v>51.84136153846154</v>
      </c>
      <c r="FK140">
        <v>0.1229812106946401</v>
      </c>
      <c r="FL140">
        <v>123.7107694237935</v>
      </c>
      <c r="FM140">
        <v>3124.050769230769</v>
      </c>
      <c r="FN140">
        <v>15</v>
      </c>
      <c r="FO140">
        <v>1694359657.1</v>
      </c>
      <c r="FP140" t="s">
        <v>630</v>
      </c>
      <c r="FQ140">
        <v>1694359653.1</v>
      </c>
      <c r="FR140">
        <v>1694359657.1</v>
      </c>
      <c r="FS140">
        <v>2</v>
      </c>
      <c r="FT140">
        <v>0.004</v>
      </c>
      <c r="FU140">
        <v>-0.08500000000000001</v>
      </c>
      <c r="FV140">
        <v>-25.919</v>
      </c>
      <c r="FW140">
        <v>-3.999</v>
      </c>
      <c r="FX140">
        <v>420</v>
      </c>
      <c r="FY140">
        <v>26</v>
      </c>
      <c r="FZ140">
        <v>0.38</v>
      </c>
      <c r="GA140">
        <v>0.08</v>
      </c>
      <c r="GB140">
        <v>-2.36831875</v>
      </c>
      <c r="GC140">
        <v>-0.5156997748592851</v>
      </c>
      <c r="GD140">
        <v>0.1288587641603686</v>
      </c>
      <c r="GE140">
        <v>0</v>
      </c>
      <c r="GF140">
        <v>0.5904484999999999</v>
      </c>
      <c r="GG140">
        <v>-0.10129668292683</v>
      </c>
      <c r="GH140">
        <v>0.009780384895289136</v>
      </c>
      <c r="GI140">
        <v>1</v>
      </c>
      <c r="GJ140">
        <v>1</v>
      </c>
      <c r="GK140">
        <v>2</v>
      </c>
      <c r="GL140" t="s">
        <v>432</v>
      </c>
      <c r="GM140">
        <v>3.10673</v>
      </c>
      <c r="GN140">
        <v>2.75788</v>
      </c>
      <c r="GO140">
        <v>0.0824447</v>
      </c>
      <c r="GP140">
        <v>0.0794382</v>
      </c>
      <c r="GQ140">
        <v>0.121766</v>
      </c>
      <c r="GR140">
        <v>0.109967</v>
      </c>
      <c r="GS140">
        <v>22977.1</v>
      </c>
      <c r="GT140">
        <v>21724.4</v>
      </c>
      <c r="GU140">
        <v>25632.6</v>
      </c>
      <c r="GV140">
        <v>23982.6</v>
      </c>
      <c r="GW140">
        <v>36216.7</v>
      </c>
      <c r="GX140">
        <v>31301.4</v>
      </c>
      <c r="GY140">
        <v>44865</v>
      </c>
      <c r="GZ140">
        <v>38028.9</v>
      </c>
      <c r="HA140">
        <v>1.72555</v>
      </c>
      <c r="HB140">
        <v>1.55033</v>
      </c>
      <c r="HC140">
        <v>-0.102185</v>
      </c>
      <c r="HD140">
        <v>0</v>
      </c>
      <c r="HE140">
        <v>37.7564</v>
      </c>
      <c r="HF140">
        <v>999.9</v>
      </c>
      <c r="HG140">
        <v>45</v>
      </c>
      <c r="HH140">
        <v>37.4</v>
      </c>
      <c r="HI140">
        <v>34.3123</v>
      </c>
      <c r="HJ140">
        <v>61.3335</v>
      </c>
      <c r="HK140">
        <v>23.4575</v>
      </c>
      <c r="HL140">
        <v>1</v>
      </c>
      <c r="HM140">
        <v>1.74272</v>
      </c>
      <c r="HN140">
        <v>9.28105</v>
      </c>
      <c r="HO140">
        <v>20.0579</v>
      </c>
      <c r="HP140">
        <v>5.20516</v>
      </c>
      <c r="HQ140">
        <v>11.9944</v>
      </c>
      <c r="HR140">
        <v>4.9598</v>
      </c>
      <c r="HS140">
        <v>3.27445</v>
      </c>
      <c r="HT140">
        <v>9999</v>
      </c>
      <c r="HU140">
        <v>9999</v>
      </c>
      <c r="HV140">
        <v>9999</v>
      </c>
      <c r="HW140">
        <v>156</v>
      </c>
      <c r="HX140">
        <v>1.86386</v>
      </c>
      <c r="HY140">
        <v>1.86005</v>
      </c>
      <c r="HZ140">
        <v>1.85837</v>
      </c>
      <c r="IA140">
        <v>1.85974</v>
      </c>
      <c r="IB140">
        <v>1.85974</v>
      </c>
      <c r="IC140">
        <v>1.85835</v>
      </c>
      <c r="ID140">
        <v>1.85742</v>
      </c>
      <c r="IE140">
        <v>1.85228</v>
      </c>
      <c r="IF140">
        <v>0</v>
      </c>
      <c r="IG140">
        <v>0</v>
      </c>
      <c r="IH140">
        <v>0</v>
      </c>
      <c r="II140">
        <v>0</v>
      </c>
      <c r="IJ140" t="s">
        <v>433</v>
      </c>
      <c r="IK140" t="s">
        <v>434</v>
      </c>
      <c r="IL140" t="s">
        <v>435</v>
      </c>
      <c r="IM140" t="s">
        <v>435</v>
      </c>
      <c r="IN140" t="s">
        <v>435</v>
      </c>
      <c r="IO140" t="s">
        <v>435</v>
      </c>
      <c r="IP140">
        <v>0</v>
      </c>
      <c r="IQ140">
        <v>100</v>
      </c>
      <c r="IR140">
        <v>100</v>
      </c>
      <c r="IS140">
        <v>-25.88</v>
      </c>
      <c r="IT140">
        <v>-4.0989</v>
      </c>
      <c r="IU140">
        <v>-16.20101556140452</v>
      </c>
      <c r="IV140">
        <v>-0.02477319321892663</v>
      </c>
      <c r="IW140">
        <v>7.220195862635366E-06</v>
      </c>
      <c r="IX140">
        <v>-1.200035831751892E-09</v>
      </c>
      <c r="IY140">
        <v>-1.772700294398243</v>
      </c>
      <c r="IZ140">
        <v>-0.1467083373758089</v>
      </c>
      <c r="JA140">
        <v>0.003522864546959643</v>
      </c>
      <c r="JB140">
        <v>-3.696506598922489E-05</v>
      </c>
      <c r="JC140">
        <v>4</v>
      </c>
      <c r="JD140">
        <v>1987</v>
      </c>
      <c r="JE140">
        <v>1</v>
      </c>
      <c r="JF140">
        <v>38</v>
      </c>
      <c r="JG140">
        <v>56.2</v>
      </c>
      <c r="JH140">
        <v>56.2</v>
      </c>
      <c r="JI140">
        <v>1.24512</v>
      </c>
      <c r="JJ140">
        <v>2.68677</v>
      </c>
      <c r="JK140">
        <v>1.49658</v>
      </c>
      <c r="JL140">
        <v>2.39136</v>
      </c>
      <c r="JM140">
        <v>1.54785</v>
      </c>
      <c r="JN140">
        <v>2.48291</v>
      </c>
      <c r="JO140">
        <v>41.8749</v>
      </c>
      <c r="JP140">
        <v>14.2108</v>
      </c>
      <c r="JQ140">
        <v>18</v>
      </c>
      <c r="JR140">
        <v>507.582</v>
      </c>
      <c r="JS140">
        <v>401.863</v>
      </c>
      <c r="JT140">
        <v>28.3029</v>
      </c>
      <c r="JU140">
        <v>46.5802</v>
      </c>
      <c r="JV140">
        <v>30</v>
      </c>
      <c r="JW140">
        <v>46.1978</v>
      </c>
      <c r="JX140">
        <v>46.0016</v>
      </c>
      <c r="JY140">
        <v>25.029</v>
      </c>
      <c r="JZ140">
        <v>0</v>
      </c>
      <c r="KA140">
        <v>100</v>
      </c>
      <c r="KB140">
        <v>21.0546</v>
      </c>
      <c r="KC140">
        <v>440.042</v>
      </c>
      <c r="KD140">
        <v>32.1164</v>
      </c>
      <c r="KE140">
        <v>98.0102</v>
      </c>
      <c r="KF140">
        <v>91.63120000000001</v>
      </c>
    </row>
    <row r="141" spans="1:292">
      <c r="A141">
        <v>123</v>
      </c>
      <c r="B141">
        <v>1694363032.5</v>
      </c>
      <c r="C141">
        <v>4523.5</v>
      </c>
      <c r="D141" t="s">
        <v>681</v>
      </c>
      <c r="E141" t="s">
        <v>682</v>
      </c>
      <c r="F141">
        <v>5</v>
      </c>
      <c r="G141" t="s">
        <v>428</v>
      </c>
      <c r="H141">
        <v>1694363024.732143</v>
      </c>
      <c r="I141">
        <f>(J141)/1000</f>
        <v>0</v>
      </c>
      <c r="J141">
        <f>IF(DO141, AM141, AG141)</f>
        <v>0</v>
      </c>
      <c r="K141">
        <f>IF(DO141, AH141, AF141)</f>
        <v>0</v>
      </c>
      <c r="L141">
        <f>DQ141 - IF(AT141&gt;1, K141*DK141*100.0/(AV141*EE141), 0)</f>
        <v>0</v>
      </c>
      <c r="M141">
        <f>((S141-I141/2)*L141-K141)/(S141+I141/2)</f>
        <v>0</v>
      </c>
      <c r="N141">
        <f>M141*(DX141+DY141)/1000.0</f>
        <v>0</v>
      </c>
      <c r="O141">
        <f>(DQ141 - IF(AT141&gt;1, K141*DK141*100.0/(AV141*EE141), 0))*(DX141+DY141)/1000.0</f>
        <v>0</v>
      </c>
      <c r="P141">
        <f>2.0/((1/R141-1/Q141)+SIGN(R141)*SQRT((1/R141-1/Q141)*(1/R141-1/Q141) + 4*DL141/((DL141+1)*(DL141+1))*(2*1/R141*1/Q141-1/Q141*1/Q141)))</f>
        <v>0</v>
      </c>
      <c r="Q141">
        <f>IF(LEFT(DM141,1)&lt;&gt;"0",IF(LEFT(DM141,1)="1",3.0,DN141),$D$5+$E$5*(EE141*DX141/($K$5*1000))+$F$5*(EE141*DX141/($K$5*1000))*MAX(MIN(DK141,$J$5),$I$5)*MAX(MIN(DK141,$J$5),$I$5)+$G$5*MAX(MIN(DK141,$J$5),$I$5)*(EE141*DX141/($K$5*1000))+$H$5*(EE141*DX141/($K$5*1000))*(EE141*DX141/($K$5*1000)))</f>
        <v>0</v>
      </c>
      <c r="R141">
        <f>I141*(1000-(1000*0.61365*exp(17.502*V141/(240.97+V141))/(DX141+DY141)+DS141)/2)/(1000*0.61365*exp(17.502*V141/(240.97+V141))/(DX141+DY141)-DS141)</f>
        <v>0</v>
      </c>
      <c r="S141">
        <f>1/((DL141+1)/(P141/1.6)+1/(Q141/1.37)) + DL141/((DL141+1)/(P141/1.6) + DL141/(Q141/1.37))</f>
        <v>0</v>
      </c>
      <c r="T141">
        <f>(DG141*DJ141)</f>
        <v>0</v>
      </c>
      <c r="U141">
        <f>(DZ141+(T141+2*0.95*5.67E-8*(((DZ141+$B$9)+273)^4-(DZ141+273)^4)-44100*I141)/(1.84*29.3*Q141+8*0.95*5.67E-8*(DZ141+273)^3))</f>
        <v>0</v>
      </c>
      <c r="V141">
        <f>($C$9*EA141+$D$9*EB141+$E$9*U141)</f>
        <v>0</v>
      </c>
      <c r="W141">
        <f>0.61365*exp(17.502*V141/(240.97+V141))</f>
        <v>0</v>
      </c>
      <c r="X141">
        <f>(Y141/Z141*100)</f>
        <v>0</v>
      </c>
      <c r="Y141">
        <f>DS141*(DX141+DY141)/1000</f>
        <v>0</v>
      </c>
      <c r="Z141">
        <f>0.61365*exp(17.502*DZ141/(240.97+DZ141))</f>
        <v>0</v>
      </c>
      <c r="AA141">
        <f>(W141-DS141*(DX141+DY141)/1000)</f>
        <v>0</v>
      </c>
      <c r="AB141">
        <f>(-I141*44100)</f>
        <v>0</v>
      </c>
      <c r="AC141">
        <f>2*29.3*Q141*0.92*(DZ141-V141)</f>
        <v>0</v>
      </c>
      <c r="AD141">
        <f>2*0.95*5.67E-8*(((DZ141+$B$9)+273)^4-(V141+273)^4)</f>
        <v>0</v>
      </c>
      <c r="AE141">
        <f>T141+AD141+AB141+AC141</f>
        <v>0</v>
      </c>
      <c r="AF141">
        <f>DW141*AT141*(DR141-DQ141*(1000-AT141*DT141)/(1000-AT141*DS141))/(100*DK141)</f>
        <v>0</v>
      </c>
      <c r="AG141">
        <f>1000*DW141*AT141*(DS141-DT141)/(100*DK141*(1000-AT141*DS141))</f>
        <v>0</v>
      </c>
      <c r="AH141">
        <f>(AI141 - AJ141 - DX141*1E3/(8.314*(DZ141+273.15)) * AL141/DW141 * AK141) * DW141/(100*DK141) * (1000 - DT141)/1000</f>
        <v>0</v>
      </c>
      <c r="AI141">
        <v>439.4957614248099</v>
      </c>
      <c r="AJ141">
        <v>433.5694666666666</v>
      </c>
      <c r="AK141">
        <v>0.8707558252055533</v>
      </c>
      <c r="AL141">
        <v>66.24914726502084</v>
      </c>
      <c r="AM141">
        <f>(AO141 - AN141 + DX141*1E3/(8.314*(DZ141+273.15)) * AQ141/DW141 * AP141) * DW141/(100*DK141) * 1000/(1000 - AO141)</f>
        <v>0</v>
      </c>
      <c r="AN141">
        <v>28.12108742236602</v>
      </c>
      <c r="AO141">
        <v>28.69041818181818</v>
      </c>
      <c r="AP141">
        <v>-0.0001028421614922449</v>
      </c>
      <c r="AQ141">
        <v>100.9419130604213</v>
      </c>
      <c r="AR141">
        <v>0</v>
      </c>
      <c r="AS141">
        <v>0</v>
      </c>
      <c r="AT141">
        <f>IF(AR141*$H$15&gt;=AV141,1.0,(AV141/(AV141-AR141*$H$15)))</f>
        <v>0</v>
      </c>
      <c r="AU141">
        <f>(AT141-1)*100</f>
        <v>0</v>
      </c>
      <c r="AV141">
        <f>MAX(0,($B$15+$C$15*EE141)/(1+$D$15*EE141)*DX141/(DZ141+273)*$E$15)</f>
        <v>0</v>
      </c>
      <c r="AW141" t="s">
        <v>429</v>
      </c>
      <c r="AX141" t="s">
        <v>429</v>
      </c>
      <c r="AY141">
        <v>0</v>
      </c>
      <c r="AZ141">
        <v>0</v>
      </c>
      <c r="BA141">
        <f>1-AY141/AZ141</f>
        <v>0</v>
      </c>
      <c r="BB141">
        <v>0</v>
      </c>
      <c r="BC141" t="s">
        <v>429</v>
      </c>
      <c r="BD141" t="s">
        <v>429</v>
      </c>
      <c r="BE141">
        <v>0</v>
      </c>
      <c r="BF141">
        <v>0</v>
      </c>
      <c r="BG141">
        <f>1-BE141/BF141</f>
        <v>0</v>
      </c>
      <c r="BH141">
        <v>0.5</v>
      </c>
      <c r="BI141">
        <f>DH141</f>
        <v>0</v>
      </c>
      <c r="BJ141">
        <f>K141</f>
        <v>0</v>
      </c>
      <c r="BK141">
        <f>BG141*BH141*BI141</f>
        <v>0</v>
      </c>
      <c r="BL141">
        <f>(BJ141-BB141)/BI141</f>
        <v>0</v>
      </c>
      <c r="BM141">
        <f>(AZ141-BF141)/BF141</f>
        <v>0</v>
      </c>
      <c r="BN141">
        <f>AY141/(BA141+AY141/BF141)</f>
        <v>0</v>
      </c>
      <c r="BO141" t="s">
        <v>429</v>
      </c>
      <c r="BP141">
        <v>0</v>
      </c>
      <c r="BQ141">
        <f>IF(BP141&lt;&gt;0, BP141, BN141)</f>
        <v>0</v>
      </c>
      <c r="BR141">
        <f>1-BQ141/BF141</f>
        <v>0</v>
      </c>
      <c r="BS141">
        <f>(BF141-BE141)/(BF141-BQ141)</f>
        <v>0</v>
      </c>
      <c r="BT141">
        <f>(AZ141-BF141)/(AZ141-BQ141)</f>
        <v>0</v>
      </c>
      <c r="BU141">
        <f>(BF141-BE141)/(BF141-AY141)</f>
        <v>0</v>
      </c>
      <c r="BV141">
        <f>(AZ141-BF141)/(AZ141-AY141)</f>
        <v>0</v>
      </c>
      <c r="BW141">
        <f>(BS141*BQ141/BE141)</f>
        <v>0</v>
      </c>
      <c r="BX141">
        <f>(1-BW141)</f>
        <v>0</v>
      </c>
      <c r="DG141">
        <f>$B$13*EF141+$C$13*EG141+$F$13*ER141*(1-EU141)</f>
        <v>0</v>
      </c>
      <c r="DH141">
        <f>DG141*DI141</f>
        <v>0</v>
      </c>
      <c r="DI141">
        <f>($B$13*$D$11+$C$13*$D$11+$F$13*((FE141+EW141)/MAX(FE141+EW141+FF141, 0.1)*$I$11+FF141/MAX(FE141+EW141+FF141, 0.1)*$J$11))/($B$13+$C$13+$F$13)</f>
        <v>0</v>
      </c>
      <c r="DJ141">
        <f>($B$13*$K$11+$C$13*$K$11+$F$13*((FE141+EW141)/MAX(FE141+EW141+FF141, 0.1)*$P$11+FF141/MAX(FE141+EW141+FF141, 0.1)*$Q$11))/($B$13+$C$13+$F$13)</f>
        <v>0</v>
      </c>
      <c r="DK141">
        <v>0.28</v>
      </c>
      <c r="DL141">
        <v>0.5</v>
      </c>
      <c r="DM141" t="s">
        <v>430</v>
      </c>
      <c r="DN141">
        <v>2</v>
      </c>
      <c r="DO141" t="b">
        <v>1</v>
      </c>
      <c r="DP141">
        <v>1694363024.732143</v>
      </c>
      <c r="DQ141">
        <v>418.2276071428572</v>
      </c>
      <c r="DR141">
        <v>422.6608214285715</v>
      </c>
      <c r="DS141">
        <v>28.70317142857143</v>
      </c>
      <c r="DT141">
        <v>28.12582857142858</v>
      </c>
      <c r="DU141">
        <v>444.1117857142858</v>
      </c>
      <c r="DV141">
        <v>32.80235714285715</v>
      </c>
      <c r="DW141">
        <v>499.9522857142857</v>
      </c>
      <c r="DX141">
        <v>84.50743571428572</v>
      </c>
      <c r="DY141">
        <v>0.09978872142857143</v>
      </c>
      <c r="DZ141">
        <v>34.76936785714286</v>
      </c>
      <c r="EA141">
        <v>36.10648214285714</v>
      </c>
      <c r="EB141">
        <v>999.9000000000002</v>
      </c>
      <c r="EC141">
        <v>0</v>
      </c>
      <c r="ED141">
        <v>0</v>
      </c>
      <c r="EE141">
        <v>10006.11142857143</v>
      </c>
      <c r="EF141">
        <v>0</v>
      </c>
      <c r="EG141">
        <v>1752.676071428572</v>
      </c>
      <c r="EH141">
        <v>-4.433125</v>
      </c>
      <c r="EI141">
        <v>430.5868214285715</v>
      </c>
      <c r="EJ141">
        <v>434.8925</v>
      </c>
      <c r="EK141">
        <v>0.5773245714285714</v>
      </c>
      <c r="EL141">
        <v>422.6608214285715</v>
      </c>
      <c r="EM141">
        <v>28.12582857142858</v>
      </c>
      <c r="EN141">
        <v>2.425631071428572</v>
      </c>
      <c r="EO141">
        <v>2.376842857142857</v>
      </c>
      <c r="EP141">
        <v>20.53591071428571</v>
      </c>
      <c r="EQ141">
        <v>20.20685714285714</v>
      </c>
      <c r="ER141">
        <v>2000.005357142858</v>
      </c>
      <c r="ES141">
        <v>0.9799928928571427</v>
      </c>
      <c r="ET141">
        <v>0.02000728928571429</v>
      </c>
      <c r="EU141">
        <v>0</v>
      </c>
      <c r="EV141">
        <v>51.86043928571428</v>
      </c>
      <c r="EW141">
        <v>5.00078</v>
      </c>
      <c r="EX141">
        <v>3124.583928571428</v>
      </c>
      <c r="EY141">
        <v>16379.64642857143</v>
      </c>
      <c r="EZ141">
        <v>54.22746428571428</v>
      </c>
      <c r="FA141">
        <v>55.41264285714284</v>
      </c>
      <c r="FB141">
        <v>54.62475</v>
      </c>
      <c r="FC141">
        <v>54.6380357142857</v>
      </c>
      <c r="FD141">
        <v>54.60899999999999</v>
      </c>
      <c r="FE141">
        <v>1955.086785714285</v>
      </c>
      <c r="FF141">
        <v>39.91857142857143</v>
      </c>
      <c r="FG141">
        <v>0</v>
      </c>
      <c r="FH141">
        <v>1694363032.4</v>
      </c>
      <c r="FI141">
        <v>0</v>
      </c>
      <c r="FJ141">
        <v>51.8626923076923</v>
      </c>
      <c r="FK141">
        <v>-0.4673572664769738</v>
      </c>
      <c r="FL141">
        <v>-63.78837615074946</v>
      </c>
      <c r="FM141">
        <v>3124.219615384616</v>
      </c>
      <c r="FN141">
        <v>15</v>
      </c>
      <c r="FO141">
        <v>1694359657.1</v>
      </c>
      <c r="FP141" t="s">
        <v>630</v>
      </c>
      <c r="FQ141">
        <v>1694359653.1</v>
      </c>
      <c r="FR141">
        <v>1694359657.1</v>
      </c>
      <c r="FS141">
        <v>2</v>
      </c>
      <c r="FT141">
        <v>0.004</v>
      </c>
      <c r="FU141">
        <v>-0.08500000000000001</v>
      </c>
      <c r="FV141">
        <v>-25.919</v>
      </c>
      <c r="FW141">
        <v>-3.999</v>
      </c>
      <c r="FX141">
        <v>420</v>
      </c>
      <c r="FY141">
        <v>26</v>
      </c>
      <c r="FZ141">
        <v>0.38</v>
      </c>
      <c r="GA141">
        <v>0.08</v>
      </c>
      <c r="GB141">
        <v>-3.583874634146341</v>
      </c>
      <c r="GC141">
        <v>-17.86781121951219</v>
      </c>
      <c r="GD141">
        <v>2.376010213629909</v>
      </c>
      <c r="GE141">
        <v>0</v>
      </c>
      <c r="GF141">
        <v>0.5821106585365854</v>
      </c>
      <c r="GG141">
        <v>-0.08960611149825798</v>
      </c>
      <c r="GH141">
        <v>0.008944642908548761</v>
      </c>
      <c r="GI141">
        <v>1</v>
      </c>
      <c r="GJ141">
        <v>1</v>
      </c>
      <c r="GK141">
        <v>2</v>
      </c>
      <c r="GL141" t="s">
        <v>432</v>
      </c>
      <c r="GM141">
        <v>3.10686</v>
      </c>
      <c r="GN141">
        <v>2.75812</v>
      </c>
      <c r="GO141">
        <v>0.08299579999999999</v>
      </c>
      <c r="GP141">
        <v>0.081122</v>
      </c>
      <c r="GQ141">
        <v>0.121753</v>
      </c>
      <c r="GR141">
        <v>0.109955</v>
      </c>
      <c r="GS141">
        <v>22963.3</v>
      </c>
      <c r="GT141">
        <v>21684.7</v>
      </c>
      <c r="GU141">
        <v>25632.5</v>
      </c>
      <c r="GV141">
        <v>23982.5</v>
      </c>
      <c r="GW141">
        <v>36217.6</v>
      </c>
      <c r="GX141">
        <v>31301.9</v>
      </c>
      <c r="GY141">
        <v>44865.3</v>
      </c>
      <c r="GZ141">
        <v>38028.7</v>
      </c>
      <c r="HA141">
        <v>1.72547</v>
      </c>
      <c r="HB141">
        <v>1.55025</v>
      </c>
      <c r="HC141">
        <v>-0.101551</v>
      </c>
      <c r="HD141">
        <v>0</v>
      </c>
      <c r="HE141">
        <v>37.7625</v>
      </c>
      <c r="HF141">
        <v>999.9</v>
      </c>
      <c r="HG141">
        <v>45</v>
      </c>
      <c r="HH141">
        <v>37.4</v>
      </c>
      <c r="HI141">
        <v>34.3125</v>
      </c>
      <c r="HJ141">
        <v>61.1035</v>
      </c>
      <c r="HK141">
        <v>23.2372</v>
      </c>
      <c r="HL141">
        <v>1</v>
      </c>
      <c r="HM141">
        <v>1.74219</v>
      </c>
      <c r="HN141">
        <v>9.28105</v>
      </c>
      <c r="HO141">
        <v>20.0582</v>
      </c>
      <c r="HP141">
        <v>5.20636</v>
      </c>
      <c r="HQ141">
        <v>11.9932</v>
      </c>
      <c r="HR141">
        <v>4.95985</v>
      </c>
      <c r="HS141">
        <v>3.27455</v>
      </c>
      <c r="HT141">
        <v>9999</v>
      </c>
      <c r="HU141">
        <v>9999</v>
      </c>
      <c r="HV141">
        <v>9999</v>
      </c>
      <c r="HW141">
        <v>156</v>
      </c>
      <c r="HX141">
        <v>1.86386</v>
      </c>
      <c r="HY141">
        <v>1.86005</v>
      </c>
      <c r="HZ141">
        <v>1.85837</v>
      </c>
      <c r="IA141">
        <v>1.85974</v>
      </c>
      <c r="IB141">
        <v>1.85974</v>
      </c>
      <c r="IC141">
        <v>1.85836</v>
      </c>
      <c r="ID141">
        <v>1.85743</v>
      </c>
      <c r="IE141">
        <v>1.85228</v>
      </c>
      <c r="IF141">
        <v>0</v>
      </c>
      <c r="IG141">
        <v>0</v>
      </c>
      <c r="IH141">
        <v>0</v>
      </c>
      <c r="II141">
        <v>0</v>
      </c>
      <c r="IJ141" t="s">
        <v>433</v>
      </c>
      <c r="IK141" t="s">
        <v>434</v>
      </c>
      <c r="IL141" t="s">
        <v>435</v>
      </c>
      <c r="IM141" t="s">
        <v>435</v>
      </c>
      <c r="IN141" t="s">
        <v>435</v>
      </c>
      <c r="IO141" t="s">
        <v>435</v>
      </c>
      <c r="IP141">
        <v>0</v>
      </c>
      <c r="IQ141">
        <v>100</v>
      </c>
      <c r="IR141">
        <v>100</v>
      </c>
      <c r="IS141">
        <v>-25.954</v>
      </c>
      <c r="IT141">
        <v>-4.0987</v>
      </c>
      <c r="IU141">
        <v>-16.20101556140452</v>
      </c>
      <c r="IV141">
        <v>-0.02477319321892663</v>
      </c>
      <c r="IW141">
        <v>7.220195862635366E-06</v>
      </c>
      <c r="IX141">
        <v>-1.200035831751892E-09</v>
      </c>
      <c r="IY141">
        <v>-1.772700294398243</v>
      </c>
      <c r="IZ141">
        <v>-0.1467083373758089</v>
      </c>
      <c r="JA141">
        <v>0.003522864546959643</v>
      </c>
      <c r="JB141">
        <v>-3.696506598922489E-05</v>
      </c>
      <c r="JC141">
        <v>4</v>
      </c>
      <c r="JD141">
        <v>1987</v>
      </c>
      <c r="JE141">
        <v>1</v>
      </c>
      <c r="JF141">
        <v>38</v>
      </c>
      <c r="JG141">
        <v>56.3</v>
      </c>
      <c r="JH141">
        <v>56.3</v>
      </c>
      <c r="JI141">
        <v>1.27686</v>
      </c>
      <c r="JJ141">
        <v>2.69653</v>
      </c>
      <c r="JK141">
        <v>1.49658</v>
      </c>
      <c r="JL141">
        <v>2.39258</v>
      </c>
      <c r="JM141">
        <v>1.54907</v>
      </c>
      <c r="JN141">
        <v>2.41333</v>
      </c>
      <c r="JO141">
        <v>41.8749</v>
      </c>
      <c r="JP141">
        <v>14.1933</v>
      </c>
      <c r="JQ141">
        <v>18</v>
      </c>
      <c r="JR141">
        <v>507.532</v>
      </c>
      <c r="JS141">
        <v>401.82</v>
      </c>
      <c r="JT141">
        <v>28.3081</v>
      </c>
      <c r="JU141">
        <v>46.5802</v>
      </c>
      <c r="JV141">
        <v>30</v>
      </c>
      <c r="JW141">
        <v>46.1978</v>
      </c>
      <c r="JX141">
        <v>46.0026</v>
      </c>
      <c r="JY141">
        <v>25.6731</v>
      </c>
      <c r="JZ141">
        <v>0</v>
      </c>
      <c r="KA141">
        <v>100</v>
      </c>
      <c r="KB141">
        <v>21.0455</v>
      </c>
      <c r="KC141">
        <v>453.4</v>
      </c>
      <c r="KD141">
        <v>32.1164</v>
      </c>
      <c r="KE141">
        <v>98.0106</v>
      </c>
      <c r="KF141">
        <v>91.6309</v>
      </c>
    </row>
    <row r="142" spans="1:292">
      <c r="A142">
        <v>124</v>
      </c>
      <c r="B142">
        <v>1694363037.5</v>
      </c>
      <c r="C142">
        <v>4528.5</v>
      </c>
      <c r="D142" t="s">
        <v>683</v>
      </c>
      <c r="E142" t="s">
        <v>684</v>
      </c>
      <c r="F142">
        <v>5</v>
      </c>
      <c r="G142" t="s">
        <v>428</v>
      </c>
      <c r="H142">
        <v>1694363030</v>
      </c>
      <c r="I142">
        <f>(J142)/1000</f>
        <v>0</v>
      </c>
      <c r="J142">
        <f>IF(DO142, AM142, AG142)</f>
        <v>0</v>
      </c>
      <c r="K142">
        <f>IF(DO142, AH142, AF142)</f>
        <v>0</v>
      </c>
      <c r="L142">
        <f>DQ142 - IF(AT142&gt;1, K142*DK142*100.0/(AV142*EE142), 0)</f>
        <v>0</v>
      </c>
      <c r="M142">
        <f>((S142-I142/2)*L142-K142)/(S142+I142/2)</f>
        <v>0</v>
      </c>
      <c r="N142">
        <f>M142*(DX142+DY142)/1000.0</f>
        <v>0</v>
      </c>
      <c r="O142">
        <f>(DQ142 - IF(AT142&gt;1, K142*DK142*100.0/(AV142*EE142), 0))*(DX142+DY142)/1000.0</f>
        <v>0</v>
      </c>
      <c r="P142">
        <f>2.0/((1/R142-1/Q142)+SIGN(R142)*SQRT((1/R142-1/Q142)*(1/R142-1/Q142) + 4*DL142/((DL142+1)*(DL142+1))*(2*1/R142*1/Q142-1/Q142*1/Q142)))</f>
        <v>0</v>
      </c>
      <c r="Q142">
        <f>IF(LEFT(DM142,1)&lt;&gt;"0",IF(LEFT(DM142,1)="1",3.0,DN142),$D$5+$E$5*(EE142*DX142/($K$5*1000))+$F$5*(EE142*DX142/($K$5*1000))*MAX(MIN(DK142,$J$5),$I$5)*MAX(MIN(DK142,$J$5),$I$5)+$G$5*MAX(MIN(DK142,$J$5),$I$5)*(EE142*DX142/($K$5*1000))+$H$5*(EE142*DX142/($K$5*1000))*(EE142*DX142/($K$5*1000)))</f>
        <v>0</v>
      </c>
      <c r="R142">
        <f>I142*(1000-(1000*0.61365*exp(17.502*V142/(240.97+V142))/(DX142+DY142)+DS142)/2)/(1000*0.61365*exp(17.502*V142/(240.97+V142))/(DX142+DY142)-DS142)</f>
        <v>0</v>
      </c>
      <c r="S142">
        <f>1/((DL142+1)/(P142/1.6)+1/(Q142/1.37)) + DL142/((DL142+1)/(P142/1.6) + DL142/(Q142/1.37))</f>
        <v>0</v>
      </c>
      <c r="T142">
        <f>(DG142*DJ142)</f>
        <v>0</v>
      </c>
      <c r="U142">
        <f>(DZ142+(T142+2*0.95*5.67E-8*(((DZ142+$B$9)+273)^4-(DZ142+273)^4)-44100*I142)/(1.84*29.3*Q142+8*0.95*5.67E-8*(DZ142+273)^3))</f>
        <v>0</v>
      </c>
      <c r="V142">
        <f>($C$9*EA142+$D$9*EB142+$E$9*U142)</f>
        <v>0</v>
      </c>
      <c r="W142">
        <f>0.61365*exp(17.502*V142/(240.97+V142))</f>
        <v>0</v>
      </c>
      <c r="X142">
        <f>(Y142/Z142*100)</f>
        <v>0</v>
      </c>
      <c r="Y142">
        <f>DS142*(DX142+DY142)/1000</f>
        <v>0</v>
      </c>
      <c r="Z142">
        <f>0.61365*exp(17.502*DZ142/(240.97+DZ142))</f>
        <v>0</v>
      </c>
      <c r="AA142">
        <f>(W142-DS142*(DX142+DY142)/1000)</f>
        <v>0</v>
      </c>
      <c r="AB142">
        <f>(-I142*44100)</f>
        <v>0</v>
      </c>
      <c r="AC142">
        <f>2*29.3*Q142*0.92*(DZ142-V142)</f>
        <v>0</v>
      </c>
      <c r="AD142">
        <f>2*0.95*5.67E-8*(((DZ142+$B$9)+273)^4-(V142+273)^4)</f>
        <v>0</v>
      </c>
      <c r="AE142">
        <f>T142+AD142+AB142+AC142</f>
        <v>0</v>
      </c>
      <c r="AF142">
        <f>DW142*AT142*(DR142-DQ142*(1000-AT142*DT142)/(1000-AT142*DS142))/(100*DK142)</f>
        <v>0</v>
      </c>
      <c r="AG142">
        <f>1000*DW142*AT142*(DS142-DT142)/(100*DK142*(1000-AT142*DS142))</f>
        <v>0</v>
      </c>
      <c r="AH142">
        <f>(AI142 - AJ142 - DX142*1E3/(8.314*(DZ142+273.15)) * AL142/DW142 * AK142) * DW142/(100*DK142) * (1000 - DT142)/1000</f>
        <v>0</v>
      </c>
      <c r="AI142">
        <v>453.9331941517371</v>
      </c>
      <c r="AJ142">
        <v>442.9181696969697</v>
      </c>
      <c r="AK142">
        <v>2.041020629022094</v>
      </c>
      <c r="AL142">
        <v>66.24914726502084</v>
      </c>
      <c r="AM142">
        <f>(AO142 - AN142 + DX142*1E3/(8.314*(DZ142+273.15)) * AQ142/DW142 * AP142) * DW142/(100*DK142) * 1000/(1000 - AO142)</f>
        <v>0</v>
      </c>
      <c r="AN142">
        <v>28.11901896253761</v>
      </c>
      <c r="AO142">
        <v>28.68367030303029</v>
      </c>
      <c r="AP142">
        <v>-4.989262534625563E-05</v>
      </c>
      <c r="AQ142">
        <v>100.9419130604213</v>
      </c>
      <c r="AR142">
        <v>0</v>
      </c>
      <c r="AS142">
        <v>0</v>
      </c>
      <c r="AT142">
        <f>IF(AR142*$H$15&gt;=AV142,1.0,(AV142/(AV142-AR142*$H$15)))</f>
        <v>0</v>
      </c>
      <c r="AU142">
        <f>(AT142-1)*100</f>
        <v>0</v>
      </c>
      <c r="AV142">
        <f>MAX(0,($B$15+$C$15*EE142)/(1+$D$15*EE142)*DX142/(DZ142+273)*$E$15)</f>
        <v>0</v>
      </c>
      <c r="AW142" t="s">
        <v>429</v>
      </c>
      <c r="AX142" t="s">
        <v>429</v>
      </c>
      <c r="AY142">
        <v>0</v>
      </c>
      <c r="AZ142">
        <v>0</v>
      </c>
      <c r="BA142">
        <f>1-AY142/AZ142</f>
        <v>0</v>
      </c>
      <c r="BB142">
        <v>0</v>
      </c>
      <c r="BC142" t="s">
        <v>429</v>
      </c>
      <c r="BD142" t="s">
        <v>429</v>
      </c>
      <c r="BE142">
        <v>0</v>
      </c>
      <c r="BF142">
        <v>0</v>
      </c>
      <c r="BG142">
        <f>1-BE142/BF142</f>
        <v>0</v>
      </c>
      <c r="BH142">
        <v>0.5</v>
      </c>
      <c r="BI142">
        <f>DH142</f>
        <v>0</v>
      </c>
      <c r="BJ142">
        <f>K142</f>
        <v>0</v>
      </c>
      <c r="BK142">
        <f>BG142*BH142*BI142</f>
        <v>0</v>
      </c>
      <c r="BL142">
        <f>(BJ142-BB142)/BI142</f>
        <v>0</v>
      </c>
      <c r="BM142">
        <f>(AZ142-BF142)/BF142</f>
        <v>0</v>
      </c>
      <c r="BN142">
        <f>AY142/(BA142+AY142/BF142)</f>
        <v>0</v>
      </c>
      <c r="BO142" t="s">
        <v>429</v>
      </c>
      <c r="BP142">
        <v>0</v>
      </c>
      <c r="BQ142">
        <f>IF(BP142&lt;&gt;0, BP142, BN142)</f>
        <v>0</v>
      </c>
      <c r="BR142">
        <f>1-BQ142/BF142</f>
        <v>0</v>
      </c>
      <c r="BS142">
        <f>(BF142-BE142)/(BF142-BQ142)</f>
        <v>0</v>
      </c>
      <c r="BT142">
        <f>(AZ142-BF142)/(AZ142-BQ142)</f>
        <v>0</v>
      </c>
      <c r="BU142">
        <f>(BF142-BE142)/(BF142-AY142)</f>
        <v>0</v>
      </c>
      <c r="BV142">
        <f>(AZ142-BF142)/(AZ142-AY142)</f>
        <v>0</v>
      </c>
      <c r="BW142">
        <f>(BS142*BQ142/BE142)</f>
        <v>0</v>
      </c>
      <c r="BX142">
        <f>(1-BW142)</f>
        <v>0</v>
      </c>
      <c r="DG142">
        <f>$B$13*EF142+$C$13*EG142+$F$13*ER142*(1-EU142)</f>
        <v>0</v>
      </c>
      <c r="DH142">
        <f>DG142*DI142</f>
        <v>0</v>
      </c>
      <c r="DI142">
        <f>($B$13*$D$11+$C$13*$D$11+$F$13*((FE142+EW142)/MAX(FE142+EW142+FF142, 0.1)*$I$11+FF142/MAX(FE142+EW142+FF142, 0.1)*$J$11))/($B$13+$C$13+$F$13)</f>
        <v>0</v>
      </c>
      <c r="DJ142">
        <f>($B$13*$K$11+$C$13*$K$11+$F$13*((FE142+EW142)/MAX(FE142+EW142+FF142, 0.1)*$P$11+FF142/MAX(FE142+EW142+FF142, 0.1)*$Q$11))/($B$13+$C$13+$F$13)</f>
        <v>0</v>
      </c>
      <c r="DK142">
        <v>0.28</v>
      </c>
      <c r="DL142">
        <v>0.5</v>
      </c>
      <c r="DM142" t="s">
        <v>430</v>
      </c>
      <c r="DN142">
        <v>2</v>
      </c>
      <c r="DO142" t="b">
        <v>1</v>
      </c>
      <c r="DP142">
        <v>1694363030</v>
      </c>
      <c r="DQ142">
        <v>421.088888888889</v>
      </c>
      <c r="DR142">
        <v>430.0214814814815</v>
      </c>
      <c r="DS142">
        <v>28.69357407407407</v>
      </c>
      <c r="DT142">
        <v>28.12157777777778</v>
      </c>
      <c r="DU142">
        <v>447.0285555555556</v>
      </c>
      <c r="DV142">
        <v>32.79242592592592</v>
      </c>
      <c r="DW142">
        <v>499.9521851851852</v>
      </c>
      <c r="DX142">
        <v>84.50757037037037</v>
      </c>
      <c r="DY142">
        <v>0.09983856296296295</v>
      </c>
      <c r="DZ142">
        <v>34.77063703703703</v>
      </c>
      <c r="EA142">
        <v>36.11795185185185</v>
      </c>
      <c r="EB142">
        <v>999.9000000000001</v>
      </c>
      <c r="EC142">
        <v>0</v>
      </c>
      <c r="ED142">
        <v>0</v>
      </c>
      <c r="EE142">
        <v>10004.25740740741</v>
      </c>
      <c r="EF142">
        <v>0</v>
      </c>
      <c r="EG142">
        <v>1739.848518518519</v>
      </c>
      <c r="EH142">
        <v>-8.932534444444444</v>
      </c>
      <c r="EI142">
        <v>433.5285185185185</v>
      </c>
      <c r="EJ142">
        <v>442.4642592592593</v>
      </c>
      <c r="EK142">
        <v>0.5719919999999999</v>
      </c>
      <c r="EL142">
        <v>430.0214814814815</v>
      </c>
      <c r="EM142">
        <v>28.12157777777778</v>
      </c>
      <c r="EN142">
        <v>2.424824814814815</v>
      </c>
      <c r="EO142">
        <v>2.376487407407407</v>
      </c>
      <c r="EP142">
        <v>20.53051481481481</v>
      </c>
      <c r="EQ142">
        <v>20.20444444444444</v>
      </c>
      <c r="ER142">
        <v>1999.998888888889</v>
      </c>
      <c r="ES142">
        <v>0.9799928148148147</v>
      </c>
      <c r="ET142">
        <v>0.02000736666666667</v>
      </c>
      <c r="EU142">
        <v>0</v>
      </c>
      <c r="EV142">
        <v>51.83191111111113</v>
      </c>
      <c r="EW142">
        <v>5.00078</v>
      </c>
      <c r="EX142">
        <v>3116.80962962963</v>
      </c>
      <c r="EY142">
        <v>16379.59259259259</v>
      </c>
      <c r="EZ142">
        <v>54.21737037037036</v>
      </c>
      <c r="FA142">
        <v>55.40944444444444</v>
      </c>
      <c r="FB142">
        <v>54.65255555555556</v>
      </c>
      <c r="FC142">
        <v>54.62933333333332</v>
      </c>
      <c r="FD142">
        <v>54.57825925925925</v>
      </c>
      <c r="FE142">
        <v>1955.08037037037</v>
      </c>
      <c r="FF142">
        <v>39.91851851851852</v>
      </c>
      <c r="FG142">
        <v>0</v>
      </c>
      <c r="FH142">
        <v>1694363037.2</v>
      </c>
      <c r="FI142">
        <v>0</v>
      </c>
      <c r="FJ142">
        <v>51.82421923076924</v>
      </c>
      <c r="FK142">
        <v>-0.4626837617471725</v>
      </c>
      <c r="FL142">
        <v>-190.4765814343309</v>
      </c>
      <c r="FM142">
        <v>3116.903076923077</v>
      </c>
      <c r="FN142">
        <v>15</v>
      </c>
      <c r="FO142">
        <v>1694359657.1</v>
      </c>
      <c r="FP142" t="s">
        <v>630</v>
      </c>
      <c r="FQ142">
        <v>1694359653.1</v>
      </c>
      <c r="FR142">
        <v>1694359657.1</v>
      </c>
      <c r="FS142">
        <v>2</v>
      </c>
      <c r="FT142">
        <v>0.004</v>
      </c>
      <c r="FU142">
        <v>-0.08500000000000001</v>
      </c>
      <c r="FV142">
        <v>-25.919</v>
      </c>
      <c r="FW142">
        <v>-3.999</v>
      </c>
      <c r="FX142">
        <v>420</v>
      </c>
      <c r="FY142">
        <v>26</v>
      </c>
      <c r="FZ142">
        <v>0.38</v>
      </c>
      <c r="GA142">
        <v>0.08</v>
      </c>
      <c r="GB142">
        <v>-7.09294575</v>
      </c>
      <c r="GC142">
        <v>-52.56154727954973</v>
      </c>
      <c r="GD142">
        <v>5.432736102814993</v>
      </c>
      <c r="GE142">
        <v>0</v>
      </c>
      <c r="GF142">
        <v>0.5751499750000001</v>
      </c>
      <c r="GG142">
        <v>-0.06066699061913684</v>
      </c>
      <c r="GH142">
        <v>0.006173499386440002</v>
      </c>
      <c r="GI142">
        <v>1</v>
      </c>
      <c r="GJ142">
        <v>1</v>
      </c>
      <c r="GK142">
        <v>2</v>
      </c>
      <c r="GL142" t="s">
        <v>432</v>
      </c>
      <c r="GM142">
        <v>3.10681</v>
      </c>
      <c r="GN142">
        <v>2.75817</v>
      </c>
      <c r="GO142">
        <v>0.0843497</v>
      </c>
      <c r="GP142">
        <v>0.0832852</v>
      </c>
      <c r="GQ142">
        <v>0.121737</v>
      </c>
      <c r="GR142">
        <v>0.109944</v>
      </c>
      <c r="GS142">
        <v>22929.4</v>
      </c>
      <c r="GT142">
        <v>21633.6</v>
      </c>
      <c r="GU142">
        <v>25632.5</v>
      </c>
      <c r="GV142">
        <v>23982.4</v>
      </c>
      <c r="GW142">
        <v>36218.3</v>
      </c>
      <c r="GX142">
        <v>31302.3</v>
      </c>
      <c r="GY142">
        <v>44865.3</v>
      </c>
      <c r="GZ142">
        <v>38028.5</v>
      </c>
      <c r="HA142">
        <v>1.72558</v>
      </c>
      <c r="HB142">
        <v>1.55</v>
      </c>
      <c r="HC142">
        <v>-0.101477</v>
      </c>
      <c r="HD142">
        <v>0</v>
      </c>
      <c r="HE142">
        <v>37.7681</v>
      </c>
      <c r="HF142">
        <v>999.9</v>
      </c>
      <c r="HG142">
        <v>45</v>
      </c>
      <c r="HH142">
        <v>37.4</v>
      </c>
      <c r="HI142">
        <v>34.3112</v>
      </c>
      <c r="HJ142">
        <v>60.9935</v>
      </c>
      <c r="HK142">
        <v>23.4535</v>
      </c>
      <c r="HL142">
        <v>1</v>
      </c>
      <c r="HM142">
        <v>1.74235</v>
      </c>
      <c r="HN142">
        <v>9.28105</v>
      </c>
      <c r="HO142">
        <v>20.0583</v>
      </c>
      <c r="HP142">
        <v>5.20576</v>
      </c>
      <c r="HQ142">
        <v>11.9945</v>
      </c>
      <c r="HR142">
        <v>4.95945</v>
      </c>
      <c r="HS142">
        <v>3.27445</v>
      </c>
      <c r="HT142">
        <v>9999</v>
      </c>
      <c r="HU142">
        <v>9999</v>
      </c>
      <c r="HV142">
        <v>9999</v>
      </c>
      <c r="HW142">
        <v>156</v>
      </c>
      <c r="HX142">
        <v>1.86386</v>
      </c>
      <c r="HY142">
        <v>1.86005</v>
      </c>
      <c r="HZ142">
        <v>1.85837</v>
      </c>
      <c r="IA142">
        <v>1.85974</v>
      </c>
      <c r="IB142">
        <v>1.85974</v>
      </c>
      <c r="IC142">
        <v>1.85837</v>
      </c>
      <c r="ID142">
        <v>1.85744</v>
      </c>
      <c r="IE142">
        <v>1.85228</v>
      </c>
      <c r="IF142">
        <v>0</v>
      </c>
      <c r="IG142">
        <v>0</v>
      </c>
      <c r="IH142">
        <v>0</v>
      </c>
      <c r="II142">
        <v>0</v>
      </c>
      <c r="IJ142" t="s">
        <v>433</v>
      </c>
      <c r="IK142" t="s">
        <v>434</v>
      </c>
      <c r="IL142" t="s">
        <v>435</v>
      </c>
      <c r="IM142" t="s">
        <v>435</v>
      </c>
      <c r="IN142" t="s">
        <v>435</v>
      </c>
      <c r="IO142" t="s">
        <v>435</v>
      </c>
      <c r="IP142">
        <v>0</v>
      </c>
      <c r="IQ142">
        <v>100</v>
      </c>
      <c r="IR142">
        <v>100</v>
      </c>
      <c r="IS142">
        <v>-26.139</v>
      </c>
      <c r="IT142">
        <v>-4.0985</v>
      </c>
      <c r="IU142">
        <v>-16.20101556140452</v>
      </c>
      <c r="IV142">
        <v>-0.02477319321892663</v>
      </c>
      <c r="IW142">
        <v>7.220195862635366E-06</v>
      </c>
      <c r="IX142">
        <v>-1.200035831751892E-09</v>
      </c>
      <c r="IY142">
        <v>-1.772700294398243</v>
      </c>
      <c r="IZ142">
        <v>-0.1467083373758089</v>
      </c>
      <c r="JA142">
        <v>0.003522864546959643</v>
      </c>
      <c r="JB142">
        <v>-3.696506598922489E-05</v>
      </c>
      <c r="JC142">
        <v>4</v>
      </c>
      <c r="JD142">
        <v>1987</v>
      </c>
      <c r="JE142">
        <v>1</v>
      </c>
      <c r="JF142">
        <v>38</v>
      </c>
      <c r="JG142">
        <v>56.4</v>
      </c>
      <c r="JH142">
        <v>56.3</v>
      </c>
      <c r="JI142">
        <v>1.31592</v>
      </c>
      <c r="JJ142">
        <v>2.68677</v>
      </c>
      <c r="JK142">
        <v>1.49658</v>
      </c>
      <c r="JL142">
        <v>2.39136</v>
      </c>
      <c r="JM142">
        <v>1.54907</v>
      </c>
      <c r="JN142">
        <v>2.49268</v>
      </c>
      <c r="JO142">
        <v>41.8749</v>
      </c>
      <c r="JP142">
        <v>14.2021</v>
      </c>
      <c r="JQ142">
        <v>18</v>
      </c>
      <c r="JR142">
        <v>507.599</v>
      </c>
      <c r="JS142">
        <v>401.685</v>
      </c>
      <c r="JT142">
        <v>28.3139</v>
      </c>
      <c r="JU142">
        <v>46.5802</v>
      </c>
      <c r="JV142">
        <v>30.0001</v>
      </c>
      <c r="JW142">
        <v>46.1978</v>
      </c>
      <c r="JX142">
        <v>46.0066</v>
      </c>
      <c r="JY142">
        <v>26.4375</v>
      </c>
      <c r="JZ142">
        <v>0</v>
      </c>
      <c r="KA142">
        <v>100</v>
      </c>
      <c r="KB142">
        <v>21.0381</v>
      </c>
      <c r="KC142">
        <v>473.436</v>
      </c>
      <c r="KD142">
        <v>32.1164</v>
      </c>
      <c r="KE142">
        <v>98.0104</v>
      </c>
      <c r="KF142">
        <v>91.63030000000001</v>
      </c>
    </row>
    <row r="143" spans="1:292">
      <c r="A143">
        <v>125</v>
      </c>
      <c r="B143">
        <v>1694363042.5</v>
      </c>
      <c r="C143">
        <v>4533.5</v>
      </c>
      <c r="D143" t="s">
        <v>685</v>
      </c>
      <c r="E143" t="s">
        <v>686</v>
      </c>
      <c r="F143">
        <v>5</v>
      </c>
      <c r="G143" t="s">
        <v>428</v>
      </c>
      <c r="H143">
        <v>1694363034.714286</v>
      </c>
      <c r="I143">
        <f>(J143)/1000</f>
        <v>0</v>
      </c>
      <c r="J143">
        <f>IF(DO143, AM143, AG143)</f>
        <v>0</v>
      </c>
      <c r="K143">
        <f>IF(DO143, AH143, AF143)</f>
        <v>0</v>
      </c>
      <c r="L143">
        <f>DQ143 - IF(AT143&gt;1, K143*DK143*100.0/(AV143*EE143), 0)</f>
        <v>0</v>
      </c>
      <c r="M143">
        <f>((S143-I143/2)*L143-K143)/(S143+I143/2)</f>
        <v>0</v>
      </c>
      <c r="N143">
        <f>M143*(DX143+DY143)/1000.0</f>
        <v>0</v>
      </c>
      <c r="O143">
        <f>(DQ143 - IF(AT143&gt;1, K143*DK143*100.0/(AV143*EE143), 0))*(DX143+DY143)/1000.0</f>
        <v>0</v>
      </c>
      <c r="P143">
        <f>2.0/((1/R143-1/Q143)+SIGN(R143)*SQRT((1/R143-1/Q143)*(1/R143-1/Q143) + 4*DL143/((DL143+1)*(DL143+1))*(2*1/R143*1/Q143-1/Q143*1/Q143)))</f>
        <v>0</v>
      </c>
      <c r="Q143">
        <f>IF(LEFT(DM143,1)&lt;&gt;"0",IF(LEFT(DM143,1)="1",3.0,DN143),$D$5+$E$5*(EE143*DX143/($K$5*1000))+$F$5*(EE143*DX143/($K$5*1000))*MAX(MIN(DK143,$J$5),$I$5)*MAX(MIN(DK143,$J$5),$I$5)+$G$5*MAX(MIN(DK143,$J$5),$I$5)*(EE143*DX143/($K$5*1000))+$H$5*(EE143*DX143/($K$5*1000))*(EE143*DX143/($K$5*1000)))</f>
        <v>0</v>
      </c>
      <c r="R143">
        <f>I143*(1000-(1000*0.61365*exp(17.502*V143/(240.97+V143))/(DX143+DY143)+DS143)/2)/(1000*0.61365*exp(17.502*V143/(240.97+V143))/(DX143+DY143)-DS143)</f>
        <v>0</v>
      </c>
      <c r="S143">
        <f>1/((DL143+1)/(P143/1.6)+1/(Q143/1.37)) + DL143/((DL143+1)/(P143/1.6) + DL143/(Q143/1.37))</f>
        <v>0</v>
      </c>
      <c r="T143">
        <f>(DG143*DJ143)</f>
        <v>0</v>
      </c>
      <c r="U143">
        <f>(DZ143+(T143+2*0.95*5.67E-8*(((DZ143+$B$9)+273)^4-(DZ143+273)^4)-44100*I143)/(1.84*29.3*Q143+8*0.95*5.67E-8*(DZ143+273)^3))</f>
        <v>0</v>
      </c>
      <c r="V143">
        <f>($C$9*EA143+$D$9*EB143+$E$9*U143)</f>
        <v>0</v>
      </c>
      <c r="W143">
        <f>0.61365*exp(17.502*V143/(240.97+V143))</f>
        <v>0</v>
      </c>
      <c r="X143">
        <f>(Y143/Z143*100)</f>
        <v>0</v>
      </c>
      <c r="Y143">
        <f>DS143*(DX143+DY143)/1000</f>
        <v>0</v>
      </c>
      <c r="Z143">
        <f>0.61365*exp(17.502*DZ143/(240.97+DZ143))</f>
        <v>0</v>
      </c>
      <c r="AA143">
        <f>(W143-DS143*(DX143+DY143)/1000)</f>
        <v>0</v>
      </c>
      <c r="AB143">
        <f>(-I143*44100)</f>
        <v>0</v>
      </c>
      <c r="AC143">
        <f>2*29.3*Q143*0.92*(DZ143-V143)</f>
        <v>0</v>
      </c>
      <c r="AD143">
        <f>2*0.95*5.67E-8*(((DZ143+$B$9)+273)^4-(V143+273)^4)</f>
        <v>0</v>
      </c>
      <c r="AE143">
        <f>T143+AD143+AB143+AC143</f>
        <v>0</v>
      </c>
      <c r="AF143">
        <f>DW143*AT143*(DR143-DQ143*(1000-AT143*DT143)/(1000-AT143*DS143))/(100*DK143)</f>
        <v>0</v>
      </c>
      <c r="AG143">
        <f>1000*DW143*AT143*(DS143-DT143)/(100*DK143*(1000-AT143*DS143))</f>
        <v>0</v>
      </c>
      <c r="AH143">
        <f>(AI143 - AJ143 - DX143*1E3/(8.314*(DZ143+273.15)) * AL143/DW143 * AK143) * DW143/(100*DK143) * (1000 - DT143)/1000</f>
        <v>0</v>
      </c>
      <c r="AI143">
        <v>470.4408409218736</v>
      </c>
      <c r="AJ143">
        <v>456.2229030303027</v>
      </c>
      <c r="AK143">
        <v>2.767951528080029</v>
      </c>
      <c r="AL143">
        <v>66.24914726502084</v>
      </c>
      <c r="AM143">
        <f>(AO143 - AN143 + DX143*1E3/(8.314*(DZ143+273.15)) * AQ143/DW143 * AP143) * DW143/(100*DK143) * 1000/(1000 - AO143)</f>
        <v>0</v>
      </c>
      <c r="AN143">
        <v>28.11236375796476</v>
      </c>
      <c r="AO143">
        <v>28.67836060606059</v>
      </c>
      <c r="AP143">
        <v>-2.712176367701327E-05</v>
      </c>
      <c r="AQ143">
        <v>100.9419130604213</v>
      </c>
      <c r="AR143">
        <v>0</v>
      </c>
      <c r="AS143">
        <v>0</v>
      </c>
      <c r="AT143">
        <f>IF(AR143*$H$15&gt;=AV143,1.0,(AV143/(AV143-AR143*$H$15)))</f>
        <v>0</v>
      </c>
      <c r="AU143">
        <f>(AT143-1)*100</f>
        <v>0</v>
      </c>
      <c r="AV143">
        <f>MAX(0,($B$15+$C$15*EE143)/(1+$D$15*EE143)*DX143/(DZ143+273)*$E$15)</f>
        <v>0</v>
      </c>
      <c r="AW143" t="s">
        <v>429</v>
      </c>
      <c r="AX143" t="s">
        <v>429</v>
      </c>
      <c r="AY143">
        <v>0</v>
      </c>
      <c r="AZ143">
        <v>0</v>
      </c>
      <c r="BA143">
        <f>1-AY143/AZ143</f>
        <v>0</v>
      </c>
      <c r="BB143">
        <v>0</v>
      </c>
      <c r="BC143" t="s">
        <v>429</v>
      </c>
      <c r="BD143" t="s">
        <v>429</v>
      </c>
      <c r="BE143">
        <v>0</v>
      </c>
      <c r="BF143">
        <v>0</v>
      </c>
      <c r="BG143">
        <f>1-BE143/BF143</f>
        <v>0</v>
      </c>
      <c r="BH143">
        <v>0.5</v>
      </c>
      <c r="BI143">
        <f>DH143</f>
        <v>0</v>
      </c>
      <c r="BJ143">
        <f>K143</f>
        <v>0</v>
      </c>
      <c r="BK143">
        <f>BG143*BH143*BI143</f>
        <v>0</v>
      </c>
      <c r="BL143">
        <f>(BJ143-BB143)/BI143</f>
        <v>0</v>
      </c>
      <c r="BM143">
        <f>(AZ143-BF143)/BF143</f>
        <v>0</v>
      </c>
      <c r="BN143">
        <f>AY143/(BA143+AY143/BF143)</f>
        <v>0</v>
      </c>
      <c r="BO143" t="s">
        <v>429</v>
      </c>
      <c r="BP143">
        <v>0</v>
      </c>
      <c r="BQ143">
        <f>IF(BP143&lt;&gt;0, BP143, BN143)</f>
        <v>0</v>
      </c>
      <c r="BR143">
        <f>1-BQ143/BF143</f>
        <v>0</v>
      </c>
      <c r="BS143">
        <f>(BF143-BE143)/(BF143-BQ143)</f>
        <v>0</v>
      </c>
      <c r="BT143">
        <f>(AZ143-BF143)/(AZ143-BQ143)</f>
        <v>0</v>
      </c>
      <c r="BU143">
        <f>(BF143-BE143)/(BF143-AY143)</f>
        <v>0</v>
      </c>
      <c r="BV143">
        <f>(AZ143-BF143)/(AZ143-AY143)</f>
        <v>0</v>
      </c>
      <c r="BW143">
        <f>(BS143*BQ143/BE143)</f>
        <v>0</v>
      </c>
      <c r="BX143">
        <f>(1-BW143)</f>
        <v>0</v>
      </c>
      <c r="DG143">
        <f>$B$13*EF143+$C$13*EG143+$F$13*ER143*(1-EU143)</f>
        <v>0</v>
      </c>
      <c r="DH143">
        <f>DG143*DI143</f>
        <v>0</v>
      </c>
      <c r="DI143">
        <f>($B$13*$D$11+$C$13*$D$11+$F$13*((FE143+EW143)/MAX(FE143+EW143+FF143, 0.1)*$I$11+FF143/MAX(FE143+EW143+FF143, 0.1)*$J$11))/($B$13+$C$13+$F$13)</f>
        <v>0</v>
      </c>
      <c r="DJ143">
        <f>($B$13*$K$11+$C$13*$K$11+$F$13*((FE143+EW143)/MAX(FE143+EW143+FF143, 0.1)*$P$11+FF143/MAX(FE143+EW143+FF143, 0.1)*$Q$11))/($B$13+$C$13+$F$13)</f>
        <v>0</v>
      </c>
      <c r="DK143">
        <v>0.28</v>
      </c>
      <c r="DL143">
        <v>0.5</v>
      </c>
      <c r="DM143" t="s">
        <v>430</v>
      </c>
      <c r="DN143">
        <v>2</v>
      </c>
      <c r="DO143" t="b">
        <v>1</v>
      </c>
      <c r="DP143">
        <v>1694363034.714286</v>
      </c>
      <c r="DQ143">
        <v>427.3845000000001</v>
      </c>
      <c r="DR143">
        <v>441.7077142857143</v>
      </c>
      <c r="DS143">
        <v>28.68682142857143</v>
      </c>
      <c r="DT143">
        <v>28.11716428571429</v>
      </c>
      <c r="DU143">
        <v>453.4458928571428</v>
      </c>
      <c r="DV143">
        <v>32.78542857142858</v>
      </c>
      <c r="DW143">
        <v>499.9727857142857</v>
      </c>
      <c r="DX143">
        <v>84.5082642857143</v>
      </c>
      <c r="DY143">
        <v>0.099930775</v>
      </c>
      <c r="DZ143">
        <v>34.77463928571429</v>
      </c>
      <c r="EA143">
        <v>36.12759642857143</v>
      </c>
      <c r="EB143">
        <v>999.9000000000002</v>
      </c>
      <c r="EC143">
        <v>0</v>
      </c>
      <c r="ED143">
        <v>0</v>
      </c>
      <c r="EE143">
        <v>9998.08</v>
      </c>
      <c r="EF143">
        <v>0</v>
      </c>
      <c r="EG143">
        <v>1725.268928571428</v>
      </c>
      <c r="EH143">
        <v>-14.32307964285714</v>
      </c>
      <c r="EI143">
        <v>440.007107142857</v>
      </c>
      <c r="EJ143">
        <v>454.4865</v>
      </c>
      <c r="EK143">
        <v>0.5696584642857143</v>
      </c>
      <c r="EL143">
        <v>441.7077142857143</v>
      </c>
      <c r="EM143">
        <v>28.11716428571429</v>
      </c>
      <c r="EN143">
        <v>2.424274642857143</v>
      </c>
      <c r="EO143">
        <v>2.376133214285714</v>
      </c>
      <c r="EP143">
        <v>20.52683214285714</v>
      </c>
      <c r="EQ143">
        <v>20.20204285714286</v>
      </c>
      <c r="ER143">
        <v>2000.008928571429</v>
      </c>
      <c r="ES143">
        <v>0.9799934642857142</v>
      </c>
      <c r="ET143">
        <v>0.02000670000000001</v>
      </c>
      <c r="EU143">
        <v>0</v>
      </c>
      <c r="EV143">
        <v>51.78267142857143</v>
      </c>
      <c r="EW143">
        <v>5.00078</v>
      </c>
      <c r="EX143">
        <v>3103.853214285714</v>
      </c>
      <c r="EY143">
        <v>16379.675</v>
      </c>
      <c r="EZ143">
        <v>54.21625</v>
      </c>
      <c r="FA143">
        <v>55.41042857142856</v>
      </c>
      <c r="FB143">
        <v>54.59796428571428</v>
      </c>
      <c r="FC143">
        <v>54.62696428571428</v>
      </c>
      <c r="FD143">
        <v>54.56207142857141</v>
      </c>
      <c r="FE143">
        <v>1955.091785714285</v>
      </c>
      <c r="FF143">
        <v>39.91714285714286</v>
      </c>
      <c r="FG143">
        <v>0</v>
      </c>
      <c r="FH143">
        <v>1694363042.6</v>
      </c>
      <c r="FI143">
        <v>0</v>
      </c>
      <c r="FJ143">
        <v>51.794496</v>
      </c>
      <c r="FK143">
        <v>-0.4534538572837397</v>
      </c>
      <c r="FL143">
        <v>-111.4807693738221</v>
      </c>
      <c r="FM143">
        <v>3101.9048</v>
      </c>
      <c r="FN143">
        <v>15</v>
      </c>
      <c r="FO143">
        <v>1694359657.1</v>
      </c>
      <c r="FP143" t="s">
        <v>630</v>
      </c>
      <c r="FQ143">
        <v>1694359653.1</v>
      </c>
      <c r="FR143">
        <v>1694359657.1</v>
      </c>
      <c r="FS143">
        <v>2</v>
      </c>
      <c r="FT143">
        <v>0.004</v>
      </c>
      <c r="FU143">
        <v>-0.08500000000000001</v>
      </c>
      <c r="FV143">
        <v>-25.919</v>
      </c>
      <c r="FW143">
        <v>-3.999</v>
      </c>
      <c r="FX143">
        <v>420</v>
      </c>
      <c r="FY143">
        <v>26</v>
      </c>
      <c r="FZ143">
        <v>0.38</v>
      </c>
      <c r="GA143">
        <v>0.08</v>
      </c>
      <c r="GB143">
        <v>-10.545508</v>
      </c>
      <c r="GC143">
        <v>-68.35083557223264</v>
      </c>
      <c r="GD143">
        <v>6.6682432288914</v>
      </c>
      <c r="GE143">
        <v>0</v>
      </c>
      <c r="GF143">
        <v>0.57183025</v>
      </c>
      <c r="GG143">
        <v>-0.03631319324578081</v>
      </c>
      <c r="GH143">
        <v>0.003960021191546838</v>
      </c>
      <c r="GI143">
        <v>1</v>
      </c>
      <c r="GJ143">
        <v>1</v>
      </c>
      <c r="GK143">
        <v>2</v>
      </c>
      <c r="GL143" t="s">
        <v>432</v>
      </c>
      <c r="GM143">
        <v>3.10677</v>
      </c>
      <c r="GN143">
        <v>2.75802</v>
      </c>
      <c r="GO143">
        <v>0.0862029</v>
      </c>
      <c r="GP143">
        <v>0.0855818</v>
      </c>
      <c r="GQ143">
        <v>0.121723</v>
      </c>
      <c r="GR143">
        <v>0.109926</v>
      </c>
      <c r="GS143">
        <v>22883.3</v>
      </c>
      <c r="GT143">
        <v>21579.5</v>
      </c>
      <c r="GU143">
        <v>25632.7</v>
      </c>
      <c r="GV143">
        <v>23982.5</v>
      </c>
      <c r="GW143">
        <v>36219.4</v>
      </c>
      <c r="GX143">
        <v>31303.1</v>
      </c>
      <c r="GY143">
        <v>44865.7</v>
      </c>
      <c r="GZ143">
        <v>38028.4</v>
      </c>
      <c r="HA143">
        <v>1.72567</v>
      </c>
      <c r="HB143">
        <v>1.5503</v>
      </c>
      <c r="HC143">
        <v>-0.101477</v>
      </c>
      <c r="HD143">
        <v>0</v>
      </c>
      <c r="HE143">
        <v>37.7744</v>
      </c>
      <c r="HF143">
        <v>999.9</v>
      </c>
      <c r="HG143">
        <v>45</v>
      </c>
      <c r="HH143">
        <v>37.4</v>
      </c>
      <c r="HI143">
        <v>34.312</v>
      </c>
      <c r="HJ143">
        <v>61.4835</v>
      </c>
      <c r="HK143">
        <v>23.2692</v>
      </c>
      <c r="HL143">
        <v>1</v>
      </c>
      <c r="HM143">
        <v>1.74267</v>
      </c>
      <c r="HN143">
        <v>9.28105</v>
      </c>
      <c r="HO143">
        <v>20.0583</v>
      </c>
      <c r="HP143">
        <v>5.20531</v>
      </c>
      <c r="HQ143">
        <v>11.9936</v>
      </c>
      <c r="HR143">
        <v>4.95955</v>
      </c>
      <c r="HS143">
        <v>3.27443</v>
      </c>
      <c r="HT143">
        <v>9999</v>
      </c>
      <c r="HU143">
        <v>9999</v>
      </c>
      <c r="HV143">
        <v>9999</v>
      </c>
      <c r="HW143">
        <v>156</v>
      </c>
      <c r="HX143">
        <v>1.86386</v>
      </c>
      <c r="HY143">
        <v>1.86005</v>
      </c>
      <c r="HZ143">
        <v>1.85837</v>
      </c>
      <c r="IA143">
        <v>1.85974</v>
      </c>
      <c r="IB143">
        <v>1.85974</v>
      </c>
      <c r="IC143">
        <v>1.85837</v>
      </c>
      <c r="ID143">
        <v>1.85743</v>
      </c>
      <c r="IE143">
        <v>1.85228</v>
      </c>
      <c r="IF143">
        <v>0</v>
      </c>
      <c r="IG143">
        <v>0</v>
      </c>
      <c r="IH143">
        <v>0</v>
      </c>
      <c r="II143">
        <v>0</v>
      </c>
      <c r="IJ143" t="s">
        <v>433</v>
      </c>
      <c r="IK143" t="s">
        <v>434</v>
      </c>
      <c r="IL143" t="s">
        <v>435</v>
      </c>
      <c r="IM143" t="s">
        <v>435</v>
      </c>
      <c r="IN143" t="s">
        <v>435</v>
      </c>
      <c r="IO143" t="s">
        <v>435</v>
      </c>
      <c r="IP143">
        <v>0</v>
      </c>
      <c r="IQ143">
        <v>100</v>
      </c>
      <c r="IR143">
        <v>100</v>
      </c>
      <c r="IS143">
        <v>-26.392</v>
      </c>
      <c r="IT143">
        <v>-4.0983</v>
      </c>
      <c r="IU143">
        <v>-16.20101556140452</v>
      </c>
      <c r="IV143">
        <v>-0.02477319321892663</v>
      </c>
      <c r="IW143">
        <v>7.220195862635366E-06</v>
      </c>
      <c r="IX143">
        <v>-1.200035831751892E-09</v>
      </c>
      <c r="IY143">
        <v>-1.772700294398243</v>
      </c>
      <c r="IZ143">
        <v>-0.1467083373758089</v>
      </c>
      <c r="JA143">
        <v>0.003522864546959643</v>
      </c>
      <c r="JB143">
        <v>-3.696506598922489E-05</v>
      </c>
      <c r="JC143">
        <v>4</v>
      </c>
      <c r="JD143">
        <v>1987</v>
      </c>
      <c r="JE143">
        <v>1</v>
      </c>
      <c r="JF143">
        <v>38</v>
      </c>
      <c r="JG143">
        <v>56.5</v>
      </c>
      <c r="JH143">
        <v>56.4</v>
      </c>
      <c r="JI143">
        <v>1.3501</v>
      </c>
      <c r="JJ143">
        <v>2.69165</v>
      </c>
      <c r="JK143">
        <v>1.49658</v>
      </c>
      <c r="JL143">
        <v>2.39136</v>
      </c>
      <c r="JM143">
        <v>1.54907</v>
      </c>
      <c r="JN143">
        <v>2.37305</v>
      </c>
      <c r="JO143">
        <v>41.8749</v>
      </c>
      <c r="JP143">
        <v>14.1933</v>
      </c>
      <c r="JQ143">
        <v>18</v>
      </c>
      <c r="JR143">
        <v>507.665</v>
      </c>
      <c r="JS143">
        <v>401.872</v>
      </c>
      <c r="JT143">
        <v>28.3194</v>
      </c>
      <c r="JU143">
        <v>46.5854</v>
      </c>
      <c r="JV143">
        <v>30.0001</v>
      </c>
      <c r="JW143">
        <v>46.1978</v>
      </c>
      <c r="JX143">
        <v>46.0066</v>
      </c>
      <c r="JY143">
        <v>27.132</v>
      </c>
      <c r="JZ143">
        <v>0</v>
      </c>
      <c r="KA143">
        <v>100</v>
      </c>
      <c r="KB143">
        <v>21.0312</v>
      </c>
      <c r="KC143">
        <v>486.804</v>
      </c>
      <c r="KD143">
        <v>32.1164</v>
      </c>
      <c r="KE143">
        <v>98.01130000000001</v>
      </c>
      <c r="KF143">
        <v>91.63039999999999</v>
      </c>
    </row>
    <row r="144" spans="1:292">
      <c r="A144">
        <v>126</v>
      </c>
      <c r="B144">
        <v>1694363047.5</v>
      </c>
      <c r="C144">
        <v>4538.5</v>
      </c>
      <c r="D144" t="s">
        <v>687</v>
      </c>
      <c r="E144" t="s">
        <v>688</v>
      </c>
      <c r="F144">
        <v>5</v>
      </c>
      <c r="G144" t="s">
        <v>428</v>
      </c>
      <c r="H144">
        <v>1694363040</v>
      </c>
      <c r="I144">
        <f>(J144)/1000</f>
        <v>0</v>
      </c>
      <c r="J144">
        <f>IF(DO144, AM144, AG144)</f>
        <v>0</v>
      </c>
      <c r="K144">
        <f>IF(DO144, AH144, AF144)</f>
        <v>0</v>
      </c>
      <c r="L144">
        <f>DQ144 - IF(AT144&gt;1, K144*DK144*100.0/(AV144*EE144), 0)</f>
        <v>0</v>
      </c>
      <c r="M144">
        <f>((S144-I144/2)*L144-K144)/(S144+I144/2)</f>
        <v>0</v>
      </c>
      <c r="N144">
        <f>M144*(DX144+DY144)/1000.0</f>
        <v>0</v>
      </c>
      <c r="O144">
        <f>(DQ144 - IF(AT144&gt;1, K144*DK144*100.0/(AV144*EE144), 0))*(DX144+DY144)/1000.0</f>
        <v>0</v>
      </c>
      <c r="P144">
        <f>2.0/((1/R144-1/Q144)+SIGN(R144)*SQRT((1/R144-1/Q144)*(1/R144-1/Q144) + 4*DL144/((DL144+1)*(DL144+1))*(2*1/R144*1/Q144-1/Q144*1/Q144)))</f>
        <v>0</v>
      </c>
      <c r="Q144">
        <f>IF(LEFT(DM144,1)&lt;&gt;"0",IF(LEFT(DM144,1)="1",3.0,DN144),$D$5+$E$5*(EE144*DX144/($K$5*1000))+$F$5*(EE144*DX144/($K$5*1000))*MAX(MIN(DK144,$J$5),$I$5)*MAX(MIN(DK144,$J$5),$I$5)+$G$5*MAX(MIN(DK144,$J$5),$I$5)*(EE144*DX144/($K$5*1000))+$H$5*(EE144*DX144/($K$5*1000))*(EE144*DX144/($K$5*1000)))</f>
        <v>0</v>
      </c>
      <c r="R144">
        <f>I144*(1000-(1000*0.61365*exp(17.502*V144/(240.97+V144))/(DX144+DY144)+DS144)/2)/(1000*0.61365*exp(17.502*V144/(240.97+V144))/(DX144+DY144)-DS144)</f>
        <v>0</v>
      </c>
      <c r="S144">
        <f>1/((DL144+1)/(P144/1.6)+1/(Q144/1.37)) + DL144/((DL144+1)/(P144/1.6) + DL144/(Q144/1.37))</f>
        <v>0</v>
      </c>
      <c r="T144">
        <f>(DG144*DJ144)</f>
        <v>0</v>
      </c>
      <c r="U144">
        <f>(DZ144+(T144+2*0.95*5.67E-8*(((DZ144+$B$9)+273)^4-(DZ144+273)^4)-44100*I144)/(1.84*29.3*Q144+8*0.95*5.67E-8*(DZ144+273)^3))</f>
        <v>0</v>
      </c>
      <c r="V144">
        <f>($C$9*EA144+$D$9*EB144+$E$9*U144)</f>
        <v>0</v>
      </c>
      <c r="W144">
        <f>0.61365*exp(17.502*V144/(240.97+V144))</f>
        <v>0</v>
      </c>
      <c r="X144">
        <f>(Y144/Z144*100)</f>
        <v>0</v>
      </c>
      <c r="Y144">
        <f>DS144*(DX144+DY144)/1000</f>
        <v>0</v>
      </c>
      <c r="Z144">
        <f>0.61365*exp(17.502*DZ144/(240.97+DZ144))</f>
        <v>0</v>
      </c>
      <c r="AA144">
        <f>(W144-DS144*(DX144+DY144)/1000)</f>
        <v>0</v>
      </c>
      <c r="AB144">
        <f>(-I144*44100)</f>
        <v>0</v>
      </c>
      <c r="AC144">
        <f>2*29.3*Q144*0.92*(DZ144-V144)</f>
        <v>0</v>
      </c>
      <c r="AD144">
        <f>2*0.95*5.67E-8*(((DZ144+$B$9)+273)^4-(V144+273)^4)</f>
        <v>0</v>
      </c>
      <c r="AE144">
        <f>T144+AD144+AB144+AC144</f>
        <v>0</v>
      </c>
      <c r="AF144">
        <f>DW144*AT144*(DR144-DQ144*(1000-AT144*DT144)/(1000-AT144*DS144))/(100*DK144)</f>
        <v>0</v>
      </c>
      <c r="AG144">
        <f>1000*DW144*AT144*(DS144-DT144)/(100*DK144*(1000-AT144*DS144))</f>
        <v>0</v>
      </c>
      <c r="AH144">
        <f>(AI144 - AJ144 - DX144*1E3/(8.314*(DZ144+273.15)) * AL144/DW144 * AK144) * DW144/(100*DK144) * (1000 - DT144)/1000</f>
        <v>0</v>
      </c>
      <c r="AI144">
        <v>487.5216437206063</v>
      </c>
      <c r="AJ144">
        <v>471.643484848485</v>
      </c>
      <c r="AK144">
        <v>3.142264893299534</v>
      </c>
      <c r="AL144">
        <v>66.24914726502084</v>
      </c>
      <c r="AM144">
        <f>(AO144 - AN144 + DX144*1E3/(8.314*(DZ144+273.15)) * AQ144/DW144 * AP144) * DW144/(100*DK144) * 1000/(1000 - AO144)</f>
        <v>0</v>
      </c>
      <c r="AN144">
        <v>28.10553033254371</v>
      </c>
      <c r="AO144">
        <v>28.67380909090908</v>
      </c>
      <c r="AP144">
        <v>-4.373382913665768E-05</v>
      </c>
      <c r="AQ144">
        <v>100.9419130604213</v>
      </c>
      <c r="AR144">
        <v>0</v>
      </c>
      <c r="AS144">
        <v>0</v>
      </c>
      <c r="AT144">
        <f>IF(AR144*$H$15&gt;=AV144,1.0,(AV144/(AV144-AR144*$H$15)))</f>
        <v>0</v>
      </c>
      <c r="AU144">
        <f>(AT144-1)*100</f>
        <v>0</v>
      </c>
      <c r="AV144">
        <f>MAX(0,($B$15+$C$15*EE144)/(1+$D$15*EE144)*DX144/(DZ144+273)*$E$15)</f>
        <v>0</v>
      </c>
      <c r="AW144" t="s">
        <v>429</v>
      </c>
      <c r="AX144" t="s">
        <v>429</v>
      </c>
      <c r="AY144">
        <v>0</v>
      </c>
      <c r="AZ144">
        <v>0</v>
      </c>
      <c r="BA144">
        <f>1-AY144/AZ144</f>
        <v>0</v>
      </c>
      <c r="BB144">
        <v>0</v>
      </c>
      <c r="BC144" t="s">
        <v>429</v>
      </c>
      <c r="BD144" t="s">
        <v>429</v>
      </c>
      <c r="BE144">
        <v>0</v>
      </c>
      <c r="BF144">
        <v>0</v>
      </c>
      <c r="BG144">
        <f>1-BE144/BF144</f>
        <v>0</v>
      </c>
      <c r="BH144">
        <v>0.5</v>
      </c>
      <c r="BI144">
        <f>DH144</f>
        <v>0</v>
      </c>
      <c r="BJ144">
        <f>K144</f>
        <v>0</v>
      </c>
      <c r="BK144">
        <f>BG144*BH144*BI144</f>
        <v>0</v>
      </c>
      <c r="BL144">
        <f>(BJ144-BB144)/BI144</f>
        <v>0</v>
      </c>
      <c r="BM144">
        <f>(AZ144-BF144)/BF144</f>
        <v>0</v>
      </c>
      <c r="BN144">
        <f>AY144/(BA144+AY144/BF144)</f>
        <v>0</v>
      </c>
      <c r="BO144" t="s">
        <v>429</v>
      </c>
      <c r="BP144">
        <v>0</v>
      </c>
      <c r="BQ144">
        <f>IF(BP144&lt;&gt;0, BP144, BN144)</f>
        <v>0</v>
      </c>
      <c r="BR144">
        <f>1-BQ144/BF144</f>
        <v>0</v>
      </c>
      <c r="BS144">
        <f>(BF144-BE144)/(BF144-BQ144)</f>
        <v>0</v>
      </c>
      <c r="BT144">
        <f>(AZ144-BF144)/(AZ144-BQ144)</f>
        <v>0</v>
      </c>
      <c r="BU144">
        <f>(BF144-BE144)/(BF144-AY144)</f>
        <v>0</v>
      </c>
      <c r="BV144">
        <f>(AZ144-BF144)/(AZ144-AY144)</f>
        <v>0</v>
      </c>
      <c r="BW144">
        <f>(BS144*BQ144/BE144)</f>
        <v>0</v>
      </c>
      <c r="BX144">
        <f>(1-BW144)</f>
        <v>0</v>
      </c>
      <c r="DG144">
        <f>$B$13*EF144+$C$13*EG144+$F$13*ER144*(1-EU144)</f>
        <v>0</v>
      </c>
      <c r="DH144">
        <f>DG144*DI144</f>
        <v>0</v>
      </c>
      <c r="DI144">
        <f>($B$13*$D$11+$C$13*$D$11+$F$13*((FE144+EW144)/MAX(FE144+EW144+FF144, 0.1)*$I$11+FF144/MAX(FE144+EW144+FF144, 0.1)*$J$11))/($B$13+$C$13+$F$13)</f>
        <v>0</v>
      </c>
      <c r="DJ144">
        <f>($B$13*$K$11+$C$13*$K$11+$F$13*((FE144+EW144)/MAX(FE144+EW144+FF144, 0.1)*$P$11+FF144/MAX(FE144+EW144+FF144, 0.1)*$Q$11))/($B$13+$C$13+$F$13)</f>
        <v>0</v>
      </c>
      <c r="DK144">
        <v>0.28</v>
      </c>
      <c r="DL144">
        <v>0.5</v>
      </c>
      <c r="DM144" t="s">
        <v>430</v>
      </c>
      <c r="DN144">
        <v>2</v>
      </c>
      <c r="DO144" t="b">
        <v>1</v>
      </c>
      <c r="DP144">
        <v>1694363040</v>
      </c>
      <c r="DQ144">
        <v>438.6230740740742</v>
      </c>
      <c r="DR144">
        <v>458.0093333333333</v>
      </c>
      <c r="DS144">
        <v>28.68101481481482</v>
      </c>
      <c r="DT144">
        <v>28.11175555555555</v>
      </c>
      <c r="DU144">
        <v>464.9005925925926</v>
      </c>
      <c r="DV144">
        <v>32.77940370370371</v>
      </c>
      <c r="DW144">
        <v>499.984962962963</v>
      </c>
      <c r="DX144">
        <v>84.50852222222223</v>
      </c>
      <c r="DY144">
        <v>0.09997824074074073</v>
      </c>
      <c r="DZ144">
        <v>34.77934444444445</v>
      </c>
      <c r="EA144">
        <v>36.13586666666667</v>
      </c>
      <c r="EB144">
        <v>999.9000000000001</v>
      </c>
      <c r="EC144">
        <v>0</v>
      </c>
      <c r="ED144">
        <v>0</v>
      </c>
      <c r="EE144">
        <v>10001.61444444445</v>
      </c>
      <c r="EF144">
        <v>0</v>
      </c>
      <c r="EG144">
        <v>1704.561111111111</v>
      </c>
      <c r="EH144">
        <v>-19.38617777777778</v>
      </c>
      <c r="EI144">
        <v>451.5748148148148</v>
      </c>
      <c r="EJ144">
        <v>471.2571111111111</v>
      </c>
      <c r="EK144">
        <v>0.5692614814814815</v>
      </c>
      <c r="EL144">
        <v>458.0093333333333</v>
      </c>
      <c r="EM144">
        <v>28.11175555555555</v>
      </c>
      <c r="EN144">
        <v>2.423791111111111</v>
      </c>
      <c r="EO144">
        <v>2.375682962962963</v>
      </c>
      <c r="EP144">
        <v>20.5235962962963</v>
      </c>
      <c r="EQ144">
        <v>20.19897037037037</v>
      </c>
      <c r="ER144">
        <v>2000.005925925926</v>
      </c>
      <c r="ES144">
        <v>0.9799928148148147</v>
      </c>
      <c r="ET144">
        <v>0.02000736666666667</v>
      </c>
      <c r="EU144">
        <v>0</v>
      </c>
      <c r="EV144">
        <v>51.71984074074075</v>
      </c>
      <c r="EW144">
        <v>5.00078</v>
      </c>
      <c r="EX144">
        <v>3091.285925925925</v>
      </c>
      <c r="EY144">
        <v>16379.64814814815</v>
      </c>
      <c r="EZ144">
        <v>54.2127037037037</v>
      </c>
      <c r="FA144">
        <v>55.40485185185185</v>
      </c>
      <c r="FB144">
        <v>54.63166666666666</v>
      </c>
      <c r="FC144">
        <v>54.62933333333332</v>
      </c>
      <c r="FD144">
        <v>54.51818518518518</v>
      </c>
      <c r="FE144">
        <v>1955.087407407407</v>
      </c>
      <c r="FF144">
        <v>39.91851851851852</v>
      </c>
      <c r="FG144">
        <v>0</v>
      </c>
      <c r="FH144">
        <v>1694363047.4</v>
      </c>
      <c r="FI144">
        <v>0</v>
      </c>
      <c r="FJ144">
        <v>51.734468</v>
      </c>
      <c r="FK144">
        <v>-0.6213076935281275</v>
      </c>
      <c r="FL144">
        <v>-126.2338460533522</v>
      </c>
      <c r="FM144">
        <v>3090.6256</v>
      </c>
      <c r="FN144">
        <v>15</v>
      </c>
      <c r="FO144">
        <v>1694359657.1</v>
      </c>
      <c r="FP144" t="s">
        <v>630</v>
      </c>
      <c r="FQ144">
        <v>1694359653.1</v>
      </c>
      <c r="FR144">
        <v>1694359657.1</v>
      </c>
      <c r="FS144">
        <v>2</v>
      </c>
      <c r="FT144">
        <v>0.004</v>
      </c>
      <c r="FU144">
        <v>-0.08500000000000001</v>
      </c>
      <c r="FV144">
        <v>-25.919</v>
      </c>
      <c r="FW144">
        <v>-3.999</v>
      </c>
      <c r="FX144">
        <v>420</v>
      </c>
      <c r="FY144">
        <v>26</v>
      </c>
      <c r="FZ144">
        <v>0.38</v>
      </c>
      <c r="GA144">
        <v>0.08</v>
      </c>
      <c r="GB144">
        <v>-16.3981175</v>
      </c>
      <c r="GC144">
        <v>-57.20325140712944</v>
      </c>
      <c r="GD144">
        <v>5.67674527717809</v>
      </c>
      <c r="GE144">
        <v>0</v>
      </c>
      <c r="GF144">
        <v>0.569642</v>
      </c>
      <c r="GG144">
        <v>-0.004058499061914171</v>
      </c>
      <c r="GH144">
        <v>0.00110172394455235</v>
      </c>
      <c r="GI144">
        <v>1</v>
      </c>
      <c r="GJ144">
        <v>1</v>
      </c>
      <c r="GK144">
        <v>2</v>
      </c>
      <c r="GL144" t="s">
        <v>432</v>
      </c>
      <c r="GM144">
        <v>3.10686</v>
      </c>
      <c r="GN144">
        <v>2.75847</v>
      </c>
      <c r="GO144">
        <v>0.0882994</v>
      </c>
      <c r="GP144">
        <v>0.0878608</v>
      </c>
      <c r="GQ144">
        <v>0.121711</v>
      </c>
      <c r="GR144">
        <v>0.109919</v>
      </c>
      <c r="GS144">
        <v>22830.9</v>
      </c>
      <c r="GT144">
        <v>21525.9</v>
      </c>
      <c r="GU144">
        <v>25632.7</v>
      </c>
      <c r="GV144">
        <v>23982.5</v>
      </c>
      <c r="GW144">
        <v>36220</v>
      </c>
      <c r="GX144">
        <v>31303.9</v>
      </c>
      <c r="GY144">
        <v>44865.5</v>
      </c>
      <c r="GZ144">
        <v>38028.7</v>
      </c>
      <c r="HA144">
        <v>1.7259</v>
      </c>
      <c r="HB144">
        <v>1.55</v>
      </c>
      <c r="HC144">
        <v>-0.102222</v>
      </c>
      <c r="HD144">
        <v>0</v>
      </c>
      <c r="HE144">
        <v>37.778</v>
      </c>
      <c r="HF144">
        <v>999.9</v>
      </c>
      <c r="HG144">
        <v>45</v>
      </c>
      <c r="HH144">
        <v>37.4</v>
      </c>
      <c r="HI144">
        <v>34.3127</v>
      </c>
      <c r="HJ144">
        <v>61.4035</v>
      </c>
      <c r="HK144">
        <v>23.4415</v>
      </c>
      <c r="HL144">
        <v>1</v>
      </c>
      <c r="HM144">
        <v>1.74237</v>
      </c>
      <c r="HN144">
        <v>9.28105</v>
      </c>
      <c r="HO144">
        <v>20.0582</v>
      </c>
      <c r="HP144">
        <v>5.20561</v>
      </c>
      <c r="HQ144">
        <v>11.9936</v>
      </c>
      <c r="HR144">
        <v>4.9596</v>
      </c>
      <c r="HS144">
        <v>3.27443</v>
      </c>
      <c r="HT144">
        <v>9999</v>
      </c>
      <c r="HU144">
        <v>9999</v>
      </c>
      <c r="HV144">
        <v>9999</v>
      </c>
      <c r="HW144">
        <v>156</v>
      </c>
      <c r="HX144">
        <v>1.86386</v>
      </c>
      <c r="HY144">
        <v>1.86005</v>
      </c>
      <c r="HZ144">
        <v>1.85837</v>
      </c>
      <c r="IA144">
        <v>1.85974</v>
      </c>
      <c r="IB144">
        <v>1.85974</v>
      </c>
      <c r="IC144">
        <v>1.85836</v>
      </c>
      <c r="ID144">
        <v>1.85742</v>
      </c>
      <c r="IE144">
        <v>1.85229</v>
      </c>
      <c r="IF144">
        <v>0</v>
      </c>
      <c r="IG144">
        <v>0</v>
      </c>
      <c r="IH144">
        <v>0</v>
      </c>
      <c r="II144">
        <v>0</v>
      </c>
      <c r="IJ144" t="s">
        <v>433</v>
      </c>
      <c r="IK144" t="s">
        <v>434</v>
      </c>
      <c r="IL144" t="s">
        <v>435</v>
      </c>
      <c r="IM144" t="s">
        <v>435</v>
      </c>
      <c r="IN144" t="s">
        <v>435</v>
      </c>
      <c r="IO144" t="s">
        <v>435</v>
      </c>
      <c r="IP144">
        <v>0</v>
      </c>
      <c r="IQ144">
        <v>100</v>
      </c>
      <c r="IR144">
        <v>100</v>
      </c>
      <c r="IS144">
        <v>-26.68</v>
      </c>
      <c r="IT144">
        <v>-4.0981</v>
      </c>
      <c r="IU144">
        <v>-16.20101556140452</v>
      </c>
      <c r="IV144">
        <v>-0.02477319321892663</v>
      </c>
      <c r="IW144">
        <v>7.220195862635366E-06</v>
      </c>
      <c r="IX144">
        <v>-1.200035831751892E-09</v>
      </c>
      <c r="IY144">
        <v>-1.772700294398243</v>
      </c>
      <c r="IZ144">
        <v>-0.1467083373758089</v>
      </c>
      <c r="JA144">
        <v>0.003522864546959643</v>
      </c>
      <c r="JB144">
        <v>-3.696506598922489E-05</v>
      </c>
      <c r="JC144">
        <v>4</v>
      </c>
      <c r="JD144">
        <v>1987</v>
      </c>
      <c r="JE144">
        <v>1</v>
      </c>
      <c r="JF144">
        <v>38</v>
      </c>
      <c r="JG144">
        <v>56.6</v>
      </c>
      <c r="JH144">
        <v>56.5</v>
      </c>
      <c r="JI144">
        <v>1.38916</v>
      </c>
      <c r="JJ144">
        <v>2.68311</v>
      </c>
      <c r="JK144">
        <v>1.49658</v>
      </c>
      <c r="JL144">
        <v>2.39136</v>
      </c>
      <c r="JM144">
        <v>1.54907</v>
      </c>
      <c r="JN144">
        <v>2.48169</v>
      </c>
      <c r="JO144">
        <v>41.9012</v>
      </c>
      <c r="JP144">
        <v>14.2021</v>
      </c>
      <c r="JQ144">
        <v>18</v>
      </c>
      <c r="JR144">
        <v>507.817</v>
      </c>
      <c r="JS144">
        <v>401.685</v>
      </c>
      <c r="JT144">
        <v>28.3241</v>
      </c>
      <c r="JU144">
        <v>46.5854</v>
      </c>
      <c r="JV144">
        <v>30.0001</v>
      </c>
      <c r="JW144">
        <v>46.1978</v>
      </c>
      <c r="JX144">
        <v>46.0066</v>
      </c>
      <c r="JY144">
        <v>27.9073</v>
      </c>
      <c r="JZ144">
        <v>0</v>
      </c>
      <c r="KA144">
        <v>100</v>
      </c>
      <c r="KB144">
        <v>21.0282</v>
      </c>
      <c r="KC144">
        <v>506.842</v>
      </c>
      <c r="KD144">
        <v>32.1164</v>
      </c>
      <c r="KE144">
        <v>98.0111</v>
      </c>
      <c r="KF144">
        <v>91.631</v>
      </c>
    </row>
    <row r="145" spans="1:292">
      <c r="A145">
        <v>127</v>
      </c>
      <c r="B145">
        <v>1694363052.5</v>
      </c>
      <c r="C145">
        <v>4543.5</v>
      </c>
      <c r="D145" t="s">
        <v>689</v>
      </c>
      <c r="E145" t="s">
        <v>690</v>
      </c>
      <c r="F145">
        <v>5</v>
      </c>
      <c r="G145" t="s">
        <v>428</v>
      </c>
      <c r="H145">
        <v>1694363044.714286</v>
      </c>
      <c r="I145">
        <f>(J145)/1000</f>
        <v>0</v>
      </c>
      <c r="J145">
        <f>IF(DO145, AM145, AG145)</f>
        <v>0</v>
      </c>
      <c r="K145">
        <f>IF(DO145, AH145, AF145)</f>
        <v>0</v>
      </c>
      <c r="L145">
        <f>DQ145 - IF(AT145&gt;1, K145*DK145*100.0/(AV145*EE145), 0)</f>
        <v>0</v>
      </c>
      <c r="M145">
        <f>((S145-I145/2)*L145-K145)/(S145+I145/2)</f>
        <v>0</v>
      </c>
      <c r="N145">
        <f>M145*(DX145+DY145)/1000.0</f>
        <v>0</v>
      </c>
      <c r="O145">
        <f>(DQ145 - IF(AT145&gt;1, K145*DK145*100.0/(AV145*EE145), 0))*(DX145+DY145)/1000.0</f>
        <v>0</v>
      </c>
      <c r="P145">
        <f>2.0/((1/R145-1/Q145)+SIGN(R145)*SQRT((1/R145-1/Q145)*(1/R145-1/Q145) + 4*DL145/((DL145+1)*(DL145+1))*(2*1/R145*1/Q145-1/Q145*1/Q145)))</f>
        <v>0</v>
      </c>
      <c r="Q145">
        <f>IF(LEFT(DM145,1)&lt;&gt;"0",IF(LEFT(DM145,1)="1",3.0,DN145),$D$5+$E$5*(EE145*DX145/($K$5*1000))+$F$5*(EE145*DX145/($K$5*1000))*MAX(MIN(DK145,$J$5),$I$5)*MAX(MIN(DK145,$J$5),$I$5)+$G$5*MAX(MIN(DK145,$J$5),$I$5)*(EE145*DX145/($K$5*1000))+$H$5*(EE145*DX145/($K$5*1000))*(EE145*DX145/($K$5*1000)))</f>
        <v>0</v>
      </c>
      <c r="R145">
        <f>I145*(1000-(1000*0.61365*exp(17.502*V145/(240.97+V145))/(DX145+DY145)+DS145)/2)/(1000*0.61365*exp(17.502*V145/(240.97+V145))/(DX145+DY145)-DS145)</f>
        <v>0</v>
      </c>
      <c r="S145">
        <f>1/((DL145+1)/(P145/1.6)+1/(Q145/1.37)) + DL145/((DL145+1)/(P145/1.6) + DL145/(Q145/1.37))</f>
        <v>0</v>
      </c>
      <c r="T145">
        <f>(DG145*DJ145)</f>
        <v>0</v>
      </c>
      <c r="U145">
        <f>(DZ145+(T145+2*0.95*5.67E-8*(((DZ145+$B$9)+273)^4-(DZ145+273)^4)-44100*I145)/(1.84*29.3*Q145+8*0.95*5.67E-8*(DZ145+273)^3))</f>
        <v>0</v>
      </c>
      <c r="V145">
        <f>($C$9*EA145+$D$9*EB145+$E$9*U145)</f>
        <v>0</v>
      </c>
      <c r="W145">
        <f>0.61365*exp(17.502*V145/(240.97+V145))</f>
        <v>0</v>
      </c>
      <c r="X145">
        <f>(Y145/Z145*100)</f>
        <v>0</v>
      </c>
      <c r="Y145">
        <f>DS145*(DX145+DY145)/1000</f>
        <v>0</v>
      </c>
      <c r="Z145">
        <f>0.61365*exp(17.502*DZ145/(240.97+DZ145))</f>
        <v>0</v>
      </c>
      <c r="AA145">
        <f>(W145-DS145*(DX145+DY145)/1000)</f>
        <v>0</v>
      </c>
      <c r="AB145">
        <f>(-I145*44100)</f>
        <v>0</v>
      </c>
      <c r="AC145">
        <f>2*29.3*Q145*0.92*(DZ145-V145)</f>
        <v>0</v>
      </c>
      <c r="AD145">
        <f>2*0.95*5.67E-8*(((DZ145+$B$9)+273)^4-(V145+273)^4)</f>
        <v>0</v>
      </c>
      <c r="AE145">
        <f>T145+AD145+AB145+AC145</f>
        <v>0</v>
      </c>
      <c r="AF145">
        <f>DW145*AT145*(DR145-DQ145*(1000-AT145*DT145)/(1000-AT145*DS145))/(100*DK145)</f>
        <v>0</v>
      </c>
      <c r="AG145">
        <f>1000*DW145*AT145*(DS145-DT145)/(100*DK145*(1000-AT145*DS145))</f>
        <v>0</v>
      </c>
      <c r="AH145">
        <f>(AI145 - AJ145 - DX145*1E3/(8.314*(DZ145+273.15)) * AL145/DW145 * AK145) * DW145/(100*DK145) * (1000 - DT145)/1000</f>
        <v>0</v>
      </c>
      <c r="AI145">
        <v>504.7132686501699</v>
      </c>
      <c r="AJ145">
        <v>487.9836787878785</v>
      </c>
      <c r="AK145">
        <v>3.280753142282761</v>
      </c>
      <c r="AL145">
        <v>66.24914726502084</v>
      </c>
      <c r="AM145">
        <f>(AO145 - AN145 + DX145*1E3/(8.314*(DZ145+273.15)) * AQ145/DW145 * AP145) * DW145/(100*DK145) * 1000/(1000 - AO145)</f>
        <v>0</v>
      </c>
      <c r="AN145">
        <v>28.1037063739171</v>
      </c>
      <c r="AO145">
        <v>28.66573878787878</v>
      </c>
      <c r="AP145">
        <v>-4.877775787140917E-05</v>
      </c>
      <c r="AQ145">
        <v>100.9419130604213</v>
      </c>
      <c r="AR145">
        <v>0</v>
      </c>
      <c r="AS145">
        <v>0</v>
      </c>
      <c r="AT145">
        <f>IF(AR145*$H$15&gt;=AV145,1.0,(AV145/(AV145-AR145*$H$15)))</f>
        <v>0</v>
      </c>
      <c r="AU145">
        <f>(AT145-1)*100</f>
        <v>0</v>
      </c>
      <c r="AV145">
        <f>MAX(0,($B$15+$C$15*EE145)/(1+$D$15*EE145)*DX145/(DZ145+273)*$E$15)</f>
        <v>0</v>
      </c>
      <c r="AW145" t="s">
        <v>429</v>
      </c>
      <c r="AX145" t="s">
        <v>429</v>
      </c>
      <c r="AY145">
        <v>0</v>
      </c>
      <c r="AZ145">
        <v>0</v>
      </c>
      <c r="BA145">
        <f>1-AY145/AZ145</f>
        <v>0</v>
      </c>
      <c r="BB145">
        <v>0</v>
      </c>
      <c r="BC145" t="s">
        <v>429</v>
      </c>
      <c r="BD145" t="s">
        <v>429</v>
      </c>
      <c r="BE145">
        <v>0</v>
      </c>
      <c r="BF145">
        <v>0</v>
      </c>
      <c r="BG145">
        <f>1-BE145/BF145</f>
        <v>0</v>
      </c>
      <c r="BH145">
        <v>0.5</v>
      </c>
      <c r="BI145">
        <f>DH145</f>
        <v>0</v>
      </c>
      <c r="BJ145">
        <f>K145</f>
        <v>0</v>
      </c>
      <c r="BK145">
        <f>BG145*BH145*BI145</f>
        <v>0</v>
      </c>
      <c r="BL145">
        <f>(BJ145-BB145)/BI145</f>
        <v>0</v>
      </c>
      <c r="BM145">
        <f>(AZ145-BF145)/BF145</f>
        <v>0</v>
      </c>
      <c r="BN145">
        <f>AY145/(BA145+AY145/BF145)</f>
        <v>0</v>
      </c>
      <c r="BO145" t="s">
        <v>429</v>
      </c>
      <c r="BP145">
        <v>0</v>
      </c>
      <c r="BQ145">
        <f>IF(BP145&lt;&gt;0, BP145, BN145)</f>
        <v>0</v>
      </c>
      <c r="BR145">
        <f>1-BQ145/BF145</f>
        <v>0</v>
      </c>
      <c r="BS145">
        <f>(BF145-BE145)/(BF145-BQ145)</f>
        <v>0</v>
      </c>
      <c r="BT145">
        <f>(AZ145-BF145)/(AZ145-BQ145)</f>
        <v>0</v>
      </c>
      <c r="BU145">
        <f>(BF145-BE145)/(BF145-AY145)</f>
        <v>0</v>
      </c>
      <c r="BV145">
        <f>(AZ145-BF145)/(AZ145-AY145)</f>
        <v>0</v>
      </c>
      <c r="BW145">
        <f>(BS145*BQ145/BE145)</f>
        <v>0</v>
      </c>
      <c r="BX145">
        <f>(1-BW145)</f>
        <v>0</v>
      </c>
      <c r="DG145">
        <f>$B$13*EF145+$C$13*EG145+$F$13*ER145*(1-EU145)</f>
        <v>0</v>
      </c>
      <c r="DH145">
        <f>DG145*DI145</f>
        <v>0</v>
      </c>
      <c r="DI145">
        <f>($B$13*$D$11+$C$13*$D$11+$F$13*((FE145+EW145)/MAX(FE145+EW145+FF145, 0.1)*$I$11+FF145/MAX(FE145+EW145+FF145, 0.1)*$J$11))/($B$13+$C$13+$F$13)</f>
        <v>0</v>
      </c>
      <c r="DJ145">
        <f>($B$13*$K$11+$C$13*$K$11+$F$13*((FE145+EW145)/MAX(FE145+EW145+FF145, 0.1)*$P$11+FF145/MAX(FE145+EW145+FF145, 0.1)*$Q$11))/($B$13+$C$13+$F$13)</f>
        <v>0</v>
      </c>
      <c r="DK145">
        <v>0.28</v>
      </c>
      <c r="DL145">
        <v>0.5</v>
      </c>
      <c r="DM145" t="s">
        <v>430</v>
      </c>
      <c r="DN145">
        <v>2</v>
      </c>
      <c r="DO145" t="b">
        <v>1</v>
      </c>
      <c r="DP145">
        <v>1694363044.714286</v>
      </c>
      <c r="DQ145">
        <v>451.6439642857143</v>
      </c>
      <c r="DR145">
        <v>473.5277857142857</v>
      </c>
      <c r="DS145">
        <v>28.675425</v>
      </c>
      <c r="DT145">
        <v>28.10706785714286</v>
      </c>
      <c r="DU145">
        <v>478.1702500000001</v>
      </c>
      <c r="DV145">
        <v>32.77360357142857</v>
      </c>
      <c r="DW145">
        <v>499.9908214285715</v>
      </c>
      <c r="DX145">
        <v>84.50901785714287</v>
      </c>
      <c r="DY145">
        <v>0.09989844642857144</v>
      </c>
      <c r="DZ145">
        <v>34.78172142857143</v>
      </c>
      <c r="EA145">
        <v>36.13266428571428</v>
      </c>
      <c r="EB145">
        <v>999.9000000000002</v>
      </c>
      <c r="EC145">
        <v>0</v>
      </c>
      <c r="ED145">
        <v>0</v>
      </c>
      <c r="EE145">
        <v>10005.35142857143</v>
      </c>
      <c r="EF145">
        <v>0</v>
      </c>
      <c r="EG145">
        <v>1686.820357142857</v>
      </c>
      <c r="EH145">
        <v>-21.88367142857143</v>
      </c>
      <c r="EI145">
        <v>464.9775</v>
      </c>
      <c r="EJ145">
        <v>487.2221071428571</v>
      </c>
      <c r="EK145">
        <v>0.5683501071428572</v>
      </c>
      <c r="EL145">
        <v>473.5277857142857</v>
      </c>
      <c r="EM145">
        <v>28.10706785714286</v>
      </c>
      <c r="EN145">
        <v>2.4233325</v>
      </c>
      <c r="EO145">
        <v>2.375301428571429</v>
      </c>
      <c r="EP145">
        <v>20.52052857142857</v>
      </c>
      <c r="EQ145">
        <v>20.19637142857143</v>
      </c>
      <c r="ER145">
        <v>2000.010714285714</v>
      </c>
      <c r="ES145">
        <v>0.9799927857142856</v>
      </c>
      <c r="ET145">
        <v>0.02000739642857143</v>
      </c>
      <c r="EU145">
        <v>0</v>
      </c>
      <c r="EV145">
        <v>51.70448214285715</v>
      </c>
      <c r="EW145">
        <v>5.00078</v>
      </c>
      <c r="EX145">
        <v>3074.666785714286</v>
      </c>
      <c r="EY145">
        <v>16379.69285714286</v>
      </c>
      <c r="EZ145">
        <v>54.21399999999999</v>
      </c>
      <c r="FA145">
        <v>55.41042857142856</v>
      </c>
      <c r="FB145">
        <v>54.58899999999999</v>
      </c>
      <c r="FC145">
        <v>54.62914285714284</v>
      </c>
      <c r="FD145">
        <v>54.52207142857143</v>
      </c>
      <c r="FE145">
        <v>1955.092142857143</v>
      </c>
      <c r="FF145">
        <v>39.91857142857143</v>
      </c>
      <c r="FG145">
        <v>0</v>
      </c>
      <c r="FH145">
        <v>1694363052.2</v>
      </c>
      <c r="FI145">
        <v>0</v>
      </c>
      <c r="FJ145">
        <v>51.70574000000001</v>
      </c>
      <c r="FK145">
        <v>-0.5011769211750745</v>
      </c>
      <c r="FL145">
        <v>-274.4969230688621</v>
      </c>
      <c r="FM145">
        <v>3073.733200000001</v>
      </c>
      <c r="FN145">
        <v>15</v>
      </c>
      <c r="FO145">
        <v>1694359657.1</v>
      </c>
      <c r="FP145" t="s">
        <v>630</v>
      </c>
      <c r="FQ145">
        <v>1694359653.1</v>
      </c>
      <c r="FR145">
        <v>1694359657.1</v>
      </c>
      <c r="FS145">
        <v>2</v>
      </c>
      <c r="FT145">
        <v>0.004</v>
      </c>
      <c r="FU145">
        <v>-0.08500000000000001</v>
      </c>
      <c r="FV145">
        <v>-25.919</v>
      </c>
      <c r="FW145">
        <v>-3.999</v>
      </c>
      <c r="FX145">
        <v>420</v>
      </c>
      <c r="FY145">
        <v>26</v>
      </c>
      <c r="FZ145">
        <v>0.38</v>
      </c>
      <c r="GA145">
        <v>0.08</v>
      </c>
      <c r="GB145">
        <v>-19.73750487804878</v>
      </c>
      <c r="GC145">
        <v>-36.166237630662</v>
      </c>
      <c r="GD145">
        <v>3.759828067031089</v>
      </c>
      <c r="GE145">
        <v>0</v>
      </c>
      <c r="GF145">
        <v>0.5686705853658537</v>
      </c>
      <c r="GG145">
        <v>-0.009021156794425131</v>
      </c>
      <c r="GH145">
        <v>0.001585310817806437</v>
      </c>
      <c r="GI145">
        <v>1</v>
      </c>
      <c r="GJ145">
        <v>1</v>
      </c>
      <c r="GK145">
        <v>2</v>
      </c>
      <c r="GL145" t="s">
        <v>432</v>
      </c>
      <c r="GM145">
        <v>3.1067</v>
      </c>
      <c r="GN145">
        <v>2.75763</v>
      </c>
      <c r="GO145">
        <v>0.0904758</v>
      </c>
      <c r="GP145">
        <v>0.09011420000000001</v>
      </c>
      <c r="GQ145">
        <v>0.121693</v>
      </c>
      <c r="GR145">
        <v>0.109905</v>
      </c>
      <c r="GS145">
        <v>22776.2</v>
      </c>
      <c r="GT145">
        <v>21472.7</v>
      </c>
      <c r="GU145">
        <v>25632.5</v>
      </c>
      <c r="GV145">
        <v>23982.5</v>
      </c>
      <c r="GW145">
        <v>36220.8</v>
      </c>
      <c r="GX145">
        <v>31304.5</v>
      </c>
      <c r="GY145">
        <v>44865.2</v>
      </c>
      <c r="GZ145">
        <v>38028.7</v>
      </c>
      <c r="HA145">
        <v>1.7253</v>
      </c>
      <c r="HB145">
        <v>1.5503</v>
      </c>
      <c r="HC145">
        <v>-0.102669</v>
      </c>
      <c r="HD145">
        <v>0</v>
      </c>
      <c r="HE145">
        <v>37.7799</v>
      </c>
      <c r="HF145">
        <v>999.9</v>
      </c>
      <c r="HG145">
        <v>45</v>
      </c>
      <c r="HH145">
        <v>37.4</v>
      </c>
      <c r="HI145">
        <v>34.3143</v>
      </c>
      <c r="HJ145">
        <v>61.1735</v>
      </c>
      <c r="HK145">
        <v>23.2652</v>
      </c>
      <c r="HL145">
        <v>1</v>
      </c>
      <c r="HM145">
        <v>1.74241</v>
      </c>
      <c r="HN145">
        <v>9.28105</v>
      </c>
      <c r="HO145">
        <v>20.058</v>
      </c>
      <c r="HP145">
        <v>5.20546</v>
      </c>
      <c r="HQ145">
        <v>11.993</v>
      </c>
      <c r="HR145">
        <v>4.9595</v>
      </c>
      <c r="HS145">
        <v>3.27438</v>
      </c>
      <c r="HT145">
        <v>9999</v>
      </c>
      <c r="HU145">
        <v>9999</v>
      </c>
      <c r="HV145">
        <v>9999</v>
      </c>
      <c r="HW145">
        <v>156</v>
      </c>
      <c r="HX145">
        <v>1.86386</v>
      </c>
      <c r="HY145">
        <v>1.86005</v>
      </c>
      <c r="HZ145">
        <v>1.85837</v>
      </c>
      <c r="IA145">
        <v>1.85973</v>
      </c>
      <c r="IB145">
        <v>1.85974</v>
      </c>
      <c r="IC145">
        <v>1.85834</v>
      </c>
      <c r="ID145">
        <v>1.85744</v>
      </c>
      <c r="IE145">
        <v>1.85229</v>
      </c>
      <c r="IF145">
        <v>0</v>
      </c>
      <c r="IG145">
        <v>0</v>
      </c>
      <c r="IH145">
        <v>0</v>
      </c>
      <c r="II145">
        <v>0</v>
      </c>
      <c r="IJ145" t="s">
        <v>433</v>
      </c>
      <c r="IK145" t="s">
        <v>434</v>
      </c>
      <c r="IL145" t="s">
        <v>435</v>
      </c>
      <c r="IM145" t="s">
        <v>435</v>
      </c>
      <c r="IN145" t="s">
        <v>435</v>
      </c>
      <c r="IO145" t="s">
        <v>435</v>
      </c>
      <c r="IP145">
        <v>0</v>
      </c>
      <c r="IQ145">
        <v>100</v>
      </c>
      <c r="IR145">
        <v>100</v>
      </c>
      <c r="IS145">
        <v>-26.98</v>
      </c>
      <c r="IT145">
        <v>-4.0978</v>
      </c>
      <c r="IU145">
        <v>-16.20101556140452</v>
      </c>
      <c r="IV145">
        <v>-0.02477319321892663</v>
      </c>
      <c r="IW145">
        <v>7.220195862635366E-06</v>
      </c>
      <c r="IX145">
        <v>-1.200035831751892E-09</v>
      </c>
      <c r="IY145">
        <v>-1.772700294398243</v>
      </c>
      <c r="IZ145">
        <v>-0.1467083373758089</v>
      </c>
      <c r="JA145">
        <v>0.003522864546959643</v>
      </c>
      <c r="JB145">
        <v>-3.696506598922489E-05</v>
      </c>
      <c r="JC145">
        <v>4</v>
      </c>
      <c r="JD145">
        <v>1987</v>
      </c>
      <c r="JE145">
        <v>1</v>
      </c>
      <c r="JF145">
        <v>38</v>
      </c>
      <c r="JG145">
        <v>56.7</v>
      </c>
      <c r="JH145">
        <v>56.6</v>
      </c>
      <c r="JI145">
        <v>1.42334</v>
      </c>
      <c r="JJ145">
        <v>2.69165</v>
      </c>
      <c r="JK145">
        <v>1.49658</v>
      </c>
      <c r="JL145">
        <v>2.39136</v>
      </c>
      <c r="JM145">
        <v>1.54907</v>
      </c>
      <c r="JN145">
        <v>2.39014</v>
      </c>
      <c r="JO145">
        <v>41.9012</v>
      </c>
      <c r="JP145">
        <v>14.1846</v>
      </c>
      <c r="JQ145">
        <v>18</v>
      </c>
      <c r="JR145">
        <v>507.414</v>
      </c>
      <c r="JS145">
        <v>401.872</v>
      </c>
      <c r="JT145">
        <v>28.3259</v>
      </c>
      <c r="JU145">
        <v>46.5854</v>
      </c>
      <c r="JV145">
        <v>30</v>
      </c>
      <c r="JW145">
        <v>46.1978</v>
      </c>
      <c r="JX145">
        <v>46.0066</v>
      </c>
      <c r="JY145">
        <v>28.5989</v>
      </c>
      <c r="JZ145">
        <v>0</v>
      </c>
      <c r="KA145">
        <v>100</v>
      </c>
      <c r="KB145">
        <v>21.0246</v>
      </c>
      <c r="KC145">
        <v>520.203</v>
      </c>
      <c r="KD145">
        <v>32.1164</v>
      </c>
      <c r="KE145">
        <v>98.0103</v>
      </c>
      <c r="KF145">
        <v>91.63079999999999</v>
      </c>
    </row>
    <row r="146" spans="1:292">
      <c r="A146">
        <v>128</v>
      </c>
      <c r="B146">
        <v>1694363057.5</v>
      </c>
      <c r="C146">
        <v>4548.5</v>
      </c>
      <c r="D146" t="s">
        <v>691</v>
      </c>
      <c r="E146" t="s">
        <v>692</v>
      </c>
      <c r="F146">
        <v>5</v>
      </c>
      <c r="G146" t="s">
        <v>428</v>
      </c>
      <c r="H146">
        <v>1694363050</v>
      </c>
      <c r="I146">
        <f>(J146)/1000</f>
        <v>0</v>
      </c>
      <c r="J146">
        <f>IF(DO146, AM146, AG146)</f>
        <v>0</v>
      </c>
      <c r="K146">
        <f>IF(DO146, AH146, AF146)</f>
        <v>0</v>
      </c>
      <c r="L146">
        <f>DQ146 - IF(AT146&gt;1, K146*DK146*100.0/(AV146*EE146), 0)</f>
        <v>0</v>
      </c>
      <c r="M146">
        <f>((S146-I146/2)*L146-K146)/(S146+I146/2)</f>
        <v>0</v>
      </c>
      <c r="N146">
        <f>M146*(DX146+DY146)/1000.0</f>
        <v>0</v>
      </c>
      <c r="O146">
        <f>(DQ146 - IF(AT146&gt;1, K146*DK146*100.0/(AV146*EE146), 0))*(DX146+DY146)/1000.0</f>
        <v>0</v>
      </c>
      <c r="P146">
        <f>2.0/((1/R146-1/Q146)+SIGN(R146)*SQRT((1/R146-1/Q146)*(1/R146-1/Q146) + 4*DL146/((DL146+1)*(DL146+1))*(2*1/R146*1/Q146-1/Q146*1/Q146)))</f>
        <v>0</v>
      </c>
      <c r="Q146">
        <f>IF(LEFT(DM146,1)&lt;&gt;"0",IF(LEFT(DM146,1)="1",3.0,DN146),$D$5+$E$5*(EE146*DX146/($K$5*1000))+$F$5*(EE146*DX146/($K$5*1000))*MAX(MIN(DK146,$J$5),$I$5)*MAX(MIN(DK146,$J$5),$I$5)+$G$5*MAX(MIN(DK146,$J$5),$I$5)*(EE146*DX146/($K$5*1000))+$H$5*(EE146*DX146/($K$5*1000))*(EE146*DX146/($K$5*1000)))</f>
        <v>0</v>
      </c>
      <c r="R146">
        <f>I146*(1000-(1000*0.61365*exp(17.502*V146/(240.97+V146))/(DX146+DY146)+DS146)/2)/(1000*0.61365*exp(17.502*V146/(240.97+V146))/(DX146+DY146)-DS146)</f>
        <v>0</v>
      </c>
      <c r="S146">
        <f>1/((DL146+1)/(P146/1.6)+1/(Q146/1.37)) + DL146/((DL146+1)/(P146/1.6) + DL146/(Q146/1.37))</f>
        <v>0</v>
      </c>
      <c r="T146">
        <f>(DG146*DJ146)</f>
        <v>0</v>
      </c>
      <c r="U146">
        <f>(DZ146+(T146+2*0.95*5.67E-8*(((DZ146+$B$9)+273)^4-(DZ146+273)^4)-44100*I146)/(1.84*29.3*Q146+8*0.95*5.67E-8*(DZ146+273)^3))</f>
        <v>0</v>
      </c>
      <c r="V146">
        <f>($C$9*EA146+$D$9*EB146+$E$9*U146)</f>
        <v>0</v>
      </c>
      <c r="W146">
        <f>0.61365*exp(17.502*V146/(240.97+V146))</f>
        <v>0</v>
      </c>
      <c r="X146">
        <f>(Y146/Z146*100)</f>
        <v>0</v>
      </c>
      <c r="Y146">
        <f>DS146*(DX146+DY146)/1000</f>
        <v>0</v>
      </c>
      <c r="Z146">
        <f>0.61365*exp(17.502*DZ146/(240.97+DZ146))</f>
        <v>0</v>
      </c>
      <c r="AA146">
        <f>(W146-DS146*(DX146+DY146)/1000)</f>
        <v>0</v>
      </c>
      <c r="AB146">
        <f>(-I146*44100)</f>
        <v>0</v>
      </c>
      <c r="AC146">
        <f>2*29.3*Q146*0.92*(DZ146-V146)</f>
        <v>0</v>
      </c>
      <c r="AD146">
        <f>2*0.95*5.67E-8*(((DZ146+$B$9)+273)^4-(V146+273)^4)</f>
        <v>0</v>
      </c>
      <c r="AE146">
        <f>T146+AD146+AB146+AC146</f>
        <v>0</v>
      </c>
      <c r="AF146">
        <f>DW146*AT146*(DR146-DQ146*(1000-AT146*DT146)/(1000-AT146*DS146))/(100*DK146)</f>
        <v>0</v>
      </c>
      <c r="AG146">
        <f>1000*DW146*AT146*(DS146-DT146)/(100*DK146*(1000-AT146*DS146))</f>
        <v>0</v>
      </c>
      <c r="AH146">
        <f>(AI146 - AJ146 - DX146*1E3/(8.314*(DZ146+273.15)) * AL146/DW146 * AK146) * DW146/(100*DK146) * (1000 - DT146)/1000</f>
        <v>0</v>
      </c>
      <c r="AI146">
        <v>522.0232411731943</v>
      </c>
      <c r="AJ146">
        <v>504.7962969696969</v>
      </c>
      <c r="AK146">
        <v>3.373956212369766</v>
      </c>
      <c r="AL146">
        <v>66.24914726502084</v>
      </c>
      <c r="AM146">
        <f>(AO146 - AN146 + DX146*1E3/(8.314*(DZ146+273.15)) * AQ146/DW146 * AP146) * DW146/(100*DK146) * 1000/(1000 - AO146)</f>
        <v>0</v>
      </c>
      <c r="AN146">
        <v>28.09853249564885</v>
      </c>
      <c r="AO146">
        <v>28.66163999999999</v>
      </c>
      <c r="AP146">
        <v>-4.014124505535473E-05</v>
      </c>
      <c r="AQ146">
        <v>100.9419130604213</v>
      </c>
      <c r="AR146">
        <v>0</v>
      </c>
      <c r="AS146">
        <v>0</v>
      </c>
      <c r="AT146">
        <f>IF(AR146*$H$15&gt;=AV146,1.0,(AV146/(AV146-AR146*$H$15)))</f>
        <v>0</v>
      </c>
      <c r="AU146">
        <f>(AT146-1)*100</f>
        <v>0</v>
      </c>
      <c r="AV146">
        <f>MAX(0,($B$15+$C$15*EE146)/(1+$D$15*EE146)*DX146/(DZ146+273)*$E$15)</f>
        <v>0</v>
      </c>
      <c r="AW146" t="s">
        <v>429</v>
      </c>
      <c r="AX146" t="s">
        <v>429</v>
      </c>
      <c r="AY146">
        <v>0</v>
      </c>
      <c r="AZ146">
        <v>0</v>
      </c>
      <c r="BA146">
        <f>1-AY146/AZ146</f>
        <v>0</v>
      </c>
      <c r="BB146">
        <v>0</v>
      </c>
      <c r="BC146" t="s">
        <v>429</v>
      </c>
      <c r="BD146" t="s">
        <v>429</v>
      </c>
      <c r="BE146">
        <v>0</v>
      </c>
      <c r="BF146">
        <v>0</v>
      </c>
      <c r="BG146">
        <f>1-BE146/BF146</f>
        <v>0</v>
      </c>
      <c r="BH146">
        <v>0.5</v>
      </c>
      <c r="BI146">
        <f>DH146</f>
        <v>0</v>
      </c>
      <c r="BJ146">
        <f>K146</f>
        <v>0</v>
      </c>
      <c r="BK146">
        <f>BG146*BH146*BI146</f>
        <v>0</v>
      </c>
      <c r="BL146">
        <f>(BJ146-BB146)/BI146</f>
        <v>0</v>
      </c>
      <c r="BM146">
        <f>(AZ146-BF146)/BF146</f>
        <v>0</v>
      </c>
      <c r="BN146">
        <f>AY146/(BA146+AY146/BF146)</f>
        <v>0</v>
      </c>
      <c r="BO146" t="s">
        <v>429</v>
      </c>
      <c r="BP146">
        <v>0</v>
      </c>
      <c r="BQ146">
        <f>IF(BP146&lt;&gt;0, BP146, BN146)</f>
        <v>0</v>
      </c>
      <c r="BR146">
        <f>1-BQ146/BF146</f>
        <v>0</v>
      </c>
      <c r="BS146">
        <f>(BF146-BE146)/(BF146-BQ146)</f>
        <v>0</v>
      </c>
      <c r="BT146">
        <f>(AZ146-BF146)/(AZ146-BQ146)</f>
        <v>0</v>
      </c>
      <c r="BU146">
        <f>(BF146-BE146)/(BF146-AY146)</f>
        <v>0</v>
      </c>
      <c r="BV146">
        <f>(AZ146-BF146)/(AZ146-AY146)</f>
        <v>0</v>
      </c>
      <c r="BW146">
        <f>(BS146*BQ146/BE146)</f>
        <v>0</v>
      </c>
      <c r="BX146">
        <f>(1-BW146)</f>
        <v>0</v>
      </c>
      <c r="DG146">
        <f>$B$13*EF146+$C$13*EG146+$F$13*ER146*(1-EU146)</f>
        <v>0</v>
      </c>
      <c r="DH146">
        <f>DG146*DI146</f>
        <v>0</v>
      </c>
      <c r="DI146">
        <f>($B$13*$D$11+$C$13*$D$11+$F$13*((FE146+EW146)/MAX(FE146+EW146+FF146, 0.1)*$I$11+FF146/MAX(FE146+EW146+FF146, 0.1)*$J$11))/($B$13+$C$13+$F$13)</f>
        <v>0</v>
      </c>
      <c r="DJ146">
        <f>($B$13*$K$11+$C$13*$K$11+$F$13*((FE146+EW146)/MAX(FE146+EW146+FF146, 0.1)*$P$11+FF146/MAX(FE146+EW146+FF146, 0.1)*$Q$11))/($B$13+$C$13+$F$13)</f>
        <v>0</v>
      </c>
      <c r="DK146">
        <v>0.28</v>
      </c>
      <c r="DL146">
        <v>0.5</v>
      </c>
      <c r="DM146" t="s">
        <v>430</v>
      </c>
      <c r="DN146">
        <v>2</v>
      </c>
      <c r="DO146" t="b">
        <v>1</v>
      </c>
      <c r="DP146">
        <v>1694363050</v>
      </c>
      <c r="DQ146">
        <v>467.7907777777778</v>
      </c>
      <c r="DR146">
        <v>491.1892222222223</v>
      </c>
      <c r="DS146">
        <v>28.6691037037037</v>
      </c>
      <c r="DT146">
        <v>28.10208518518518</v>
      </c>
      <c r="DU146">
        <v>494.623</v>
      </c>
      <c r="DV146">
        <v>32.76705185185185</v>
      </c>
      <c r="DW146">
        <v>499.9846666666667</v>
      </c>
      <c r="DX146">
        <v>84.50983703703704</v>
      </c>
      <c r="DY146">
        <v>0.09989475925925924</v>
      </c>
      <c r="DZ146">
        <v>34.78175555555556</v>
      </c>
      <c r="EA146">
        <v>36.12707407407407</v>
      </c>
      <c r="EB146">
        <v>999.9000000000001</v>
      </c>
      <c r="EC146">
        <v>0</v>
      </c>
      <c r="ED146">
        <v>0</v>
      </c>
      <c r="EE146">
        <v>10008.36962962963</v>
      </c>
      <c r="EF146">
        <v>0</v>
      </c>
      <c r="EG146">
        <v>1652.314074074074</v>
      </c>
      <c r="EH146">
        <v>-23.3984037037037</v>
      </c>
      <c r="EI146">
        <v>481.5976666666667</v>
      </c>
      <c r="EJ146">
        <v>505.3917777777778</v>
      </c>
      <c r="EK146">
        <v>0.5670177777777778</v>
      </c>
      <c r="EL146">
        <v>491.1892222222223</v>
      </c>
      <c r="EM146">
        <v>28.10208518518518</v>
      </c>
      <c r="EN146">
        <v>2.422821481481481</v>
      </c>
      <c r="EO146">
        <v>2.374903333333333</v>
      </c>
      <c r="EP146">
        <v>20.51711481481482</v>
      </c>
      <c r="EQ146">
        <v>20.19365555555555</v>
      </c>
      <c r="ER146">
        <v>1999.995555555555</v>
      </c>
      <c r="ES146">
        <v>0.9799919999999999</v>
      </c>
      <c r="ET146">
        <v>0.0200082</v>
      </c>
      <c r="EU146">
        <v>0</v>
      </c>
      <c r="EV146">
        <v>51.5884</v>
      </c>
      <c r="EW146">
        <v>5.00078</v>
      </c>
      <c r="EX146">
        <v>3046.203333333333</v>
      </c>
      <c r="EY146">
        <v>16379.55925925926</v>
      </c>
      <c r="EZ146">
        <v>54.2034074074074</v>
      </c>
      <c r="FA146">
        <v>55.40485185185184</v>
      </c>
      <c r="FB146">
        <v>54.59929629629629</v>
      </c>
      <c r="FC146">
        <v>54.6224074074074</v>
      </c>
      <c r="FD146">
        <v>54.52759259259259</v>
      </c>
      <c r="FE146">
        <v>1955.075555555556</v>
      </c>
      <c r="FF146">
        <v>39.92000000000001</v>
      </c>
      <c r="FG146">
        <v>0</v>
      </c>
      <c r="FH146">
        <v>1694363057.6</v>
      </c>
      <c r="FI146">
        <v>0</v>
      </c>
      <c r="FJ146">
        <v>51.58990384615385</v>
      </c>
      <c r="FK146">
        <v>-1.655312824204069</v>
      </c>
      <c r="FL146">
        <v>-439.8871791713432</v>
      </c>
      <c r="FM146">
        <v>3043.791538461538</v>
      </c>
      <c r="FN146">
        <v>15</v>
      </c>
      <c r="FO146">
        <v>1694359657.1</v>
      </c>
      <c r="FP146" t="s">
        <v>630</v>
      </c>
      <c r="FQ146">
        <v>1694359653.1</v>
      </c>
      <c r="FR146">
        <v>1694359657.1</v>
      </c>
      <c r="FS146">
        <v>2</v>
      </c>
      <c r="FT146">
        <v>0.004</v>
      </c>
      <c r="FU146">
        <v>-0.08500000000000001</v>
      </c>
      <c r="FV146">
        <v>-25.919</v>
      </c>
      <c r="FW146">
        <v>-3.999</v>
      </c>
      <c r="FX146">
        <v>420</v>
      </c>
      <c r="FY146">
        <v>26</v>
      </c>
      <c r="FZ146">
        <v>0.38</v>
      </c>
      <c r="GA146">
        <v>0.08</v>
      </c>
      <c r="GB146">
        <v>-22.4929025</v>
      </c>
      <c r="GC146">
        <v>-16.84577898686675</v>
      </c>
      <c r="GD146">
        <v>1.717878948221833</v>
      </c>
      <c r="GE146">
        <v>0</v>
      </c>
      <c r="GF146">
        <v>0.5674056750000001</v>
      </c>
      <c r="GG146">
        <v>-0.01617916322701825</v>
      </c>
      <c r="GH146">
        <v>0.002236323426826941</v>
      </c>
      <c r="GI146">
        <v>1</v>
      </c>
      <c r="GJ146">
        <v>1</v>
      </c>
      <c r="GK146">
        <v>2</v>
      </c>
      <c r="GL146" t="s">
        <v>432</v>
      </c>
      <c r="GM146">
        <v>3.10668</v>
      </c>
      <c r="GN146">
        <v>2.75788</v>
      </c>
      <c r="GO146">
        <v>0.09267300000000001</v>
      </c>
      <c r="GP146">
        <v>0.0923346</v>
      </c>
      <c r="GQ146">
        <v>0.121683</v>
      </c>
      <c r="GR146">
        <v>0.109891</v>
      </c>
      <c r="GS146">
        <v>22721.4</v>
      </c>
      <c r="GT146">
        <v>21420.5</v>
      </c>
      <c r="GU146">
        <v>25632.6</v>
      </c>
      <c r="GV146">
        <v>23982.6</v>
      </c>
      <c r="GW146">
        <v>36221.7</v>
      </c>
      <c r="GX146">
        <v>31304.8</v>
      </c>
      <c r="GY146">
        <v>44865.5</v>
      </c>
      <c r="GZ146">
        <v>38028.2</v>
      </c>
      <c r="HA146">
        <v>1.7254</v>
      </c>
      <c r="HB146">
        <v>1.55023</v>
      </c>
      <c r="HC146">
        <v>-0.103153</v>
      </c>
      <c r="HD146">
        <v>0</v>
      </c>
      <c r="HE146">
        <v>37.7799</v>
      </c>
      <c r="HF146">
        <v>999.9</v>
      </c>
      <c r="HG146">
        <v>44.9</v>
      </c>
      <c r="HH146">
        <v>37.4</v>
      </c>
      <c r="HI146">
        <v>34.2347</v>
      </c>
      <c r="HJ146">
        <v>61.3635</v>
      </c>
      <c r="HK146">
        <v>23.5216</v>
      </c>
      <c r="HL146">
        <v>1</v>
      </c>
      <c r="HM146">
        <v>1.74244</v>
      </c>
      <c r="HN146">
        <v>9.28105</v>
      </c>
      <c r="HO146">
        <v>20.0576</v>
      </c>
      <c r="HP146">
        <v>5.20531</v>
      </c>
      <c r="HQ146">
        <v>11.9935</v>
      </c>
      <c r="HR146">
        <v>4.95955</v>
      </c>
      <c r="HS146">
        <v>3.27448</v>
      </c>
      <c r="HT146">
        <v>9999</v>
      </c>
      <c r="HU146">
        <v>9999</v>
      </c>
      <c r="HV146">
        <v>9999</v>
      </c>
      <c r="HW146">
        <v>156</v>
      </c>
      <c r="HX146">
        <v>1.86386</v>
      </c>
      <c r="HY146">
        <v>1.86005</v>
      </c>
      <c r="HZ146">
        <v>1.85837</v>
      </c>
      <c r="IA146">
        <v>1.85974</v>
      </c>
      <c r="IB146">
        <v>1.85974</v>
      </c>
      <c r="IC146">
        <v>1.85834</v>
      </c>
      <c r="ID146">
        <v>1.85742</v>
      </c>
      <c r="IE146">
        <v>1.85226</v>
      </c>
      <c r="IF146">
        <v>0</v>
      </c>
      <c r="IG146">
        <v>0</v>
      </c>
      <c r="IH146">
        <v>0</v>
      </c>
      <c r="II146">
        <v>0</v>
      </c>
      <c r="IJ146" t="s">
        <v>433</v>
      </c>
      <c r="IK146" t="s">
        <v>434</v>
      </c>
      <c r="IL146" t="s">
        <v>435</v>
      </c>
      <c r="IM146" t="s">
        <v>435</v>
      </c>
      <c r="IN146" t="s">
        <v>435</v>
      </c>
      <c r="IO146" t="s">
        <v>435</v>
      </c>
      <c r="IP146">
        <v>0</v>
      </c>
      <c r="IQ146">
        <v>100</v>
      </c>
      <c r="IR146">
        <v>100</v>
      </c>
      <c r="IS146">
        <v>-27.286</v>
      </c>
      <c r="IT146">
        <v>-4.0976</v>
      </c>
      <c r="IU146">
        <v>-16.20101556140452</v>
      </c>
      <c r="IV146">
        <v>-0.02477319321892663</v>
      </c>
      <c r="IW146">
        <v>7.220195862635366E-06</v>
      </c>
      <c r="IX146">
        <v>-1.200035831751892E-09</v>
      </c>
      <c r="IY146">
        <v>-1.772700294398243</v>
      </c>
      <c r="IZ146">
        <v>-0.1467083373758089</v>
      </c>
      <c r="JA146">
        <v>0.003522864546959643</v>
      </c>
      <c r="JB146">
        <v>-3.696506598922489E-05</v>
      </c>
      <c r="JC146">
        <v>4</v>
      </c>
      <c r="JD146">
        <v>1987</v>
      </c>
      <c r="JE146">
        <v>1</v>
      </c>
      <c r="JF146">
        <v>38</v>
      </c>
      <c r="JG146">
        <v>56.7</v>
      </c>
      <c r="JH146">
        <v>56.7</v>
      </c>
      <c r="JI146">
        <v>1.46118</v>
      </c>
      <c r="JJ146">
        <v>2.68555</v>
      </c>
      <c r="JK146">
        <v>1.49658</v>
      </c>
      <c r="JL146">
        <v>2.39136</v>
      </c>
      <c r="JM146">
        <v>1.54785</v>
      </c>
      <c r="JN146">
        <v>2.47925</v>
      </c>
      <c r="JO146">
        <v>41.8749</v>
      </c>
      <c r="JP146">
        <v>14.1933</v>
      </c>
      <c r="JQ146">
        <v>18</v>
      </c>
      <c r="JR146">
        <v>507.481</v>
      </c>
      <c r="JS146">
        <v>401.826</v>
      </c>
      <c r="JT146">
        <v>28.3271</v>
      </c>
      <c r="JU146">
        <v>46.5854</v>
      </c>
      <c r="JV146">
        <v>30.0001</v>
      </c>
      <c r="JW146">
        <v>46.1978</v>
      </c>
      <c r="JX146">
        <v>46.0066</v>
      </c>
      <c r="JY146">
        <v>29.365</v>
      </c>
      <c r="JZ146">
        <v>0</v>
      </c>
      <c r="KA146">
        <v>100</v>
      </c>
      <c r="KB146">
        <v>21.0219</v>
      </c>
      <c r="KC146">
        <v>540.24</v>
      </c>
      <c r="KD146">
        <v>32.1164</v>
      </c>
      <c r="KE146">
        <v>98.011</v>
      </c>
      <c r="KF146">
        <v>91.6302</v>
      </c>
    </row>
    <row r="147" spans="1:292">
      <c r="A147">
        <v>129</v>
      </c>
      <c r="B147">
        <v>1694363062.5</v>
      </c>
      <c r="C147">
        <v>4553.5</v>
      </c>
      <c r="D147" t="s">
        <v>693</v>
      </c>
      <c r="E147" t="s">
        <v>694</v>
      </c>
      <c r="F147">
        <v>5</v>
      </c>
      <c r="G147" t="s">
        <v>428</v>
      </c>
      <c r="H147">
        <v>1694363054.714286</v>
      </c>
      <c r="I147">
        <f>(J147)/1000</f>
        <v>0</v>
      </c>
      <c r="J147">
        <f>IF(DO147, AM147, AG147)</f>
        <v>0</v>
      </c>
      <c r="K147">
        <f>IF(DO147, AH147, AF147)</f>
        <v>0</v>
      </c>
      <c r="L147">
        <f>DQ147 - IF(AT147&gt;1, K147*DK147*100.0/(AV147*EE147), 0)</f>
        <v>0</v>
      </c>
      <c r="M147">
        <f>((S147-I147/2)*L147-K147)/(S147+I147/2)</f>
        <v>0</v>
      </c>
      <c r="N147">
        <f>M147*(DX147+DY147)/1000.0</f>
        <v>0</v>
      </c>
      <c r="O147">
        <f>(DQ147 - IF(AT147&gt;1, K147*DK147*100.0/(AV147*EE147), 0))*(DX147+DY147)/1000.0</f>
        <v>0</v>
      </c>
      <c r="P147">
        <f>2.0/((1/R147-1/Q147)+SIGN(R147)*SQRT((1/R147-1/Q147)*(1/R147-1/Q147) + 4*DL147/((DL147+1)*(DL147+1))*(2*1/R147*1/Q147-1/Q147*1/Q147)))</f>
        <v>0</v>
      </c>
      <c r="Q147">
        <f>IF(LEFT(DM147,1)&lt;&gt;"0",IF(LEFT(DM147,1)="1",3.0,DN147),$D$5+$E$5*(EE147*DX147/($K$5*1000))+$F$5*(EE147*DX147/($K$5*1000))*MAX(MIN(DK147,$J$5),$I$5)*MAX(MIN(DK147,$J$5),$I$5)+$G$5*MAX(MIN(DK147,$J$5),$I$5)*(EE147*DX147/($K$5*1000))+$H$5*(EE147*DX147/($K$5*1000))*(EE147*DX147/($K$5*1000)))</f>
        <v>0</v>
      </c>
      <c r="R147">
        <f>I147*(1000-(1000*0.61365*exp(17.502*V147/(240.97+V147))/(DX147+DY147)+DS147)/2)/(1000*0.61365*exp(17.502*V147/(240.97+V147))/(DX147+DY147)-DS147)</f>
        <v>0</v>
      </c>
      <c r="S147">
        <f>1/((DL147+1)/(P147/1.6)+1/(Q147/1.37)) + DL147/((DL147+1)/(P147/1.6) + DL147/(Q147/1.37))</f>
        <v>0</v>
      </c>
      <c r="T147">
        <f>(DG147*DJ147)</f>
        <v>0</v>
      </c>
      <c r="U147">
        <f>(DZ147+(T147+2*0.95*5.67E-8*(((DZ147+$B$9)+273)^4-(DZ147+273)^4)-44100*I147)/(1.84*29.3*Q147+8*0.95*5.67E-8*(DZ147+273)^3))</f>
        <v>0</v>
      </c>
      <c r="V147">
        <f>($C$9*EA147+$D$9*EB147+$E$9*U147)</f>
        <v>0</v>
      </c>
      <c r="W147">
        <f>0.61365*exp(17.502*V147/(240.97+V147))</f>
        <v>0</v>
      </c>
      <c r="X147">
        <f>(Y147/Z147*100)</f>
        <v>0</v>
      </c>
      <c r="Y147">
        <f>DS147*(DX147+DY147)/1000</f>
        <v>0</v>
      </c>
      <c r="Z147">
        <f>0.61365*exp(17.502*DZ147/(240.97+DZ147))</f>
        <v>0</v>
      </c>
      <c r="AA147">
        <f>(W147-DS147*(DX147+DY147)/1000)</f>
        <v>0</v>
      </c>
      <c r="AB147">
        <f>(-I147*44100)</f>
        <v>0</v>
      </c>
      <c r="AC147">
        <f>2*29.3*Q147*0.92*(DZ147-V147)</f>
        <v>0</v>
      </c>
      <c r="AD147">
        <f>2*0.95*5.67E-8*(((DZ147+$B$9)+273)^4-(V147+273)^4)</f>
        <v>0</v>
      </c>
      <c r="AE147">
        <f>T147+AD147+AB147+AC147</f>
        <v>0</v>
      </c>
      <c r="AF147">
        <f>DW147*AT147*(DR147-DQ147*(1000-AT147*DT147)/(1000-AT147*DS147))/(100*DK147)</f>
        <v>0</v>
      </c>
      <c r="AG147">
        <f>1000*DW147*AT147*(DS147-DT147)/(100*DK147*(1000-AT147*DS147))</f>
        <v>0</v>
      </c>
      <c r="AH147">
        <f>(AI147 - AJ147 - DX147*1E3/(8.314*(DZ147+273.15)) * AL147/DW147 * AK147) * DW147/(100*DK147) * (1000 - DT147)/1000</f>
        <v>0</v>
      </c>
      <c r="AI147">
        <v>539.3239667431183</v>
      </c>
      <c r="AJ147">
        <v>521.9652424242424</v>
      </c>
      <c r="AK147">
        <v>3.443135139316586</v>
      </c>
      <c r="AL147">
        <v>66.24914726502084</v>
      </c>
      <c r="AM147">
        <f>(AO147 - AN147 + DX147*1E3/(8.314*(DZ147+273.15)) * AQ147/DW147 * AP147) * DW147/(100*DK147) * 1000/(1000 - AO147)</f>
        <v>0</v>
      </c>
      <c r="AN147">
        <v>28.09956168713234</v>
      </c>
      <c r="AO147">
        <v>28.65898060606061</v>
      </c>
      <c r="AP147">
        <v>-4.25134979924842E-05</v>
      </c>
      <c r="AQ147">
        <v>100.9419130604213</v>
      </c>
      <c r="AR147">
        <v>0</v>
      </c>
      <c r="AS147">
        <v>0</v>
      </c>
      <c r="AT147">
        <f>IF(AR147*$H$15&gt;=AV147,1.0,(AV147/(AV147-AR147*$H$15)))</f>
        <v>0</v>
      </c>
      <c r="AU147">
        <f>(AT147-1)*100</f>
        <v>0</v>
      </c>
      <c r="AV147">
        <f>MAX(0,($B$15+$C$15*EE147)/(1+$D$15*EE147)*DX147/(DZ147+273)*$E$15)</f>
        <v>0</v>
      </c>
      <c r="AW147" t="s">
        <v>429</v>
      </c>
      <c r="AX147" t="s">
        <v>429</v>
      </c>
      <c r="AY147">
        <v>0</v>
      </c>
      <c r="AZ147">
        <v>0</v>
      </c>
      <c r="BA147">
        <f>1-AY147/AZ147</f>
        <v>0</v>
      </c>
      <c r="BB147">
        <v>0</v>
      </c>
      <c r="BC147" t="s">
        <v>429</v>
      </c>
      <c r="BD147" t="s">
        <v>429</v>
      </c>
      <c r="BE147">
        <v>0</v>
      </c>
      <c r="BF147">
        <v>0</v>
      </c>
      <c r="BG147">
        <f>1-BE147/BF147</f>
        <v>0</v>
      </c>
      <c r="BH147">
        <v>0.5</v>
      </c>
      <c r="BI147">
        <f>DH147</f>
        <v>0</v>
      </c>
      <c r="BJ147">
        <f>K147</f>
        <v>0</v>
      </c>
      <c r="BK147">
        <f>BG147*BH147*BI147</f>
        <v>0</v>
      </c>
      <c r="BL147">
        <f>(BJ147-BB147)/BI147</f>
        <v>0</v>
      </c>
      <c r="BM147">
        <f>(AZ147-BF147)/BF147</f>
        <v>0</v>
      </c>
      <c r="BN147">
        <f>AY147/(BA147+AY147/BF147)</f>
        <v>0</v>
      </c>
      <c r="BO147" t="s">
        <v>429</v>
      </c>
      <c r="BP147">
        <v>0</v>
      </c>
      <c r="BQ147">
        <f>IF(BP147&lt;&gt;0, BP147, BN147)</f>
        <v>0</v>
      </c>
      <c r="BR147">
        <f>1-BQ147/BF147</f>
        <v>0</v>
      </c>
      <c r="BS147">
        <f>(BF147-BE147)/(BF147-BQ147)</f>
        <v>0</v>
      </c>
      <c r="BT147">
        <f>(AZ147-BF147)/(AZ147-BQ147)</f>
        <v>0</v>
      </c>
      <c r="BU147">
        <f>(BF147-BE147)/(BF147-AY147)</f>
        <v>0</v>
      </c>
      <c r="BV147">
        <f>(AZ147-BF147)/(AZ147-AY147)</f>
        <v>0</v>
      </c>
      <c r="BW147">
        <f>(BS147*BQ147/BE147)</f>
        <v>0</v>
      </c>
      <c r="BX147">
        <f>(1-BW147)</f>
        <v>0</v>
      </c>
      <c r="DG147">
        <f>$B$13*EF147+$C$13*EG147+$F$13*ER147*(1-EU147)</f>
        <v>0</v>
      </c>
      <c r="DH147">
        <f>DG147*DI147</f>
        <v>0</v>
      </c>
      <c r="DI147">
        <f>($B$13*$D$11+$C$13*$D$11+$F$13*((FE147+EW147)/MAX(FE147+EW147+FF147, 0.1)*$I$11+FF147/MAX(FE147+EW147+FF147, 0.1)*$J$11))/($B$13+$C$13+$F$13)</f>
        <v>0</v>
      </c>
      <c r="DJ147">
        <f>($B$13*$K$11+$C$13*$K$11+$F$13*((FE147+EW147)/MAX(FE147+EW147+FF147, 0.1)*$P$11+FF147/MAX(FE147+EW147+FF147, 0.1)*$Q$11))/($B$13+$C$13+$F$13)</f>
        <v>0</v>
      </c>
      <c r="DK147">
        <v>0.28</v>
      </c>
      <c r="DL147">
        <v>0.5</v>
      </c>
      <c r="DM147" t="s">
        <v>430</v>
      </c>
      <c r="DN147">
        <v>2</v>
      </c>
      <c r="DO147" t="b">
        <v>1</v>
      </c>
      <c r="DP147">
        <v>1694363054.714286</v>
      </c>
      <c r="DQ147">
        <v>482.9784642857143</v>
      </c>
      <c r="DR147">
        <v>507.0096428571429</v>
      </c>
      <c r="DS147">
        <v>28.66411071428572</v>
      </c>
      <c r="DT147">
        <v>28.10066428571429</v>
      </c>
      <c r="DU147">
        <v>510.0957142857143</v>
      </c>
      <c r="DV147">
        <v>32.76188214285715</v>
      </c>
      <c r="DW147">
        <v>499.9855714285714</v>
      </c>
      <c r="DX147">
        <v>84.51098214285712</v>
      </c>
      <c r="DY147">
        <v>0.0998906142857143</v>
      </c>
      <c r="DZ147">
        <v>34.78322142857142</v>
      </c>
      <c r="EA147">
        <v>36.12523928571429</v>
      </c>
      <c r="EB147">
        <v>999.9000000000002</v>
      </c>
      <c r="EC147">
        <v>0</v>
      </c>
      <c r="ED147">
        <v>0</v>
      </c>
      <c r="EE147">
        <v>10001.49107142857</v>
      </c>
      <c r="EF147">
        <v>0</v>
      </c>
      <c r="EG147">
        <v>1597.558928571428</v>
      </c>
      <c r="EH147">
        <v>-24.03108214285715</v>
      </c>
      <c r="EI147">
        <v>497.2310357142857</v>
      </c>
      <c r="EJ147">
        <v>521.6688214285715</v>
      </c>
      <c r="EK147">
        <v>0.5634469285714286</v>
      </c>
      <c r="EL147">
        <v>507.0096428571429</v>
      </c>
      <c r="EM147">
        <v>28.10066428571429</v>
      </c>
      <c r="EN147">
        <v>2.422431785714286</v>
      </c>
      <c r="EO147">
        <v>2.374814642857143</v>
      </c>
      <c r="EP147">
        <v>20.51451071428571</v>
      </c>
      <c r="EQ147">
        <v>20.19305</v>
      </c>
      <c r="ER147">
        <v>1999.995714285714</v>
      </c>
      <c r="ES147">
        <v>0.9799919999999999</v>
      </c>
      <c r="ET147">
        <v>0.0200082</v>
      </c>
      <c r="EU147">
        <v>0</v>
      </c>
      <c r="EV147">
        <v>51.54792499999999</v>
      </c>
      <c r="EW147">
        <v>5.00078</v>
      </c>
      <c r="EX147">
        <v>3005.974642857143</v>
      </c>
      <c r="EY147">
        <v>16379.55357142857</v>
      </c>
      <c r="EZ147">
        <v>54.21171428571427</v>
      </c>
      <c r="FA147">
        <v>55.40599999999999</v>
      </c>
      <c r="FB147">
        <v>54.58017857142857</v>
      </c>
      <c r="FC147">
        <v>54.63146428571429</v>
      </c>
      <c r="FD147">
        <v>54.55560714285713</v>
      </c>
      <c r="FE147">
        <v>1955.075714285714</v>
      </c>
      <c r="FF147">
        <v>39.92000000000001</v>
      </c>
      <c r="FG147">
        <v>0</v>
      </c>
      <c r="FH147">
        <v>1694363062.4</v>
      </c>
      <c r="FI147">
        <v>0</v>
      </c>
      <c r="FJ147">
        <v>51.51826538461538</v>
      </c>
      <c r="FK147">
        <v>-1.245958970073872</v>
      </c>
      <c r="FL147">
        <v>-518.9610254040056</v>
      </c>
      <c r="FM147">
        <v>3004.421153846154</v>
      </c>
      <c r="FN147">
        <v>15</v>
      </c>
      <c r="FO147">
        <v>1694359657.1</v>
      </c>
      <c r="FP147" t="s">
        <v>630</v>
      </c>
      <c r="FQ147">
        <v>1694359653.1</v>
      </c>
      <c r="FR147">
        <v>1694359657.1</v>
      </c>
      <c r="FS147">
        <v>2</v>
      </c>
      <c r="FT147">
        <v>0.004</v>
      </c>
      <c r="FU147">
        <v>-0.08500000000000001</v>
      </c>
      <c r="FV147">
        <v>-25.919</v>
      </c>
      <c r="FW147">
        <v>-3.999</v>
      </c>
      <c r="FX147">
        <v>420</v>
      </c>
      <c r="FY147">
        <v>26</v>
      </c>
      <c r="FZ147">
        <v>0.38</v>
      </c>
      <c r="GA147">
        <v>0.08</v>
      </c>
      <c r="GB147">
        <v>-23.46477</v>
      </c>
      <c r="GC147">
        <v>-9.61243001876165</v>
      </c>
      <c r="GD147">
        <v>0.9734764627868514</v>
      </c>
      <c r="GE147">
        <v>0</v>
      </c>
      <c r="GF147">
        <v>0.56590695</v>
      </c>
      <c r="GG147">
        <v>-0.03238016510319045</v>
      </c>
      <c r="GH147">
        <v>0.003875007109348319</v>
      </c>
      <c r="GI147">
        <v>1</v>
      </c>
      <c r="GJ147">
        <v>1</v>
      </c>
      <c r="GK147">
        <v>2</v>
      </c>
      <c r="GL147" t="s">
        <v>432</v>
      </c>
      <c r="GM147">
        <v>3.10693</v>
      </c>
      <c r="GN147">
        <v>2.75831</v>
      </c>
      <c r="GO147">
        <v>0.0948779</v>
      </c>
      <c r="GP147">
        <v>0.0945199</v>
      </c>
      <c r="GQ147">
        <v>0.121674</v>
      </c>
      <c r="GR147">
        <v>0.109922</v>
      </c>
      <c r="GS147">
        <v>22666.5</v>
      </c>
      <c r="GT147">
        <v>21369.1</v>
      </c>
      <c r="GU147">
        <v>25632.9</v>
      </c>
      <c r="GV147">
        <v>23982.7</v>
      </c>
      <c r="GW147">
        <v>36222.6</v>
      </c>
      <c r="GX147">
        <v>31304.8</v>
      </c>
      <c r="GY147">
        <v>44865.9</v>
      </c>
      <c r="GZ147">
        <v>38029.2</v>
      </c>
      <c r="HA147">
        <v>1.72578</v>
      </c>
      <c r="HB147">
        <v>1.5501</v>
      </c>
      <c r="HC147">
        <v>-0.102483</v>
      </c>
      <c r="HD147">
        <v>0</v>
      </c>
      <c r="HE147">
        <v>37.7774</v>
      </c>
      <c r="HF147">
        <v>999.9</v>
      </c>
      <c r="HG147">
        <v>44.9</v>
      </c>
      <c r="HH147">
        <v>37.4</v>
      </c>
      <c r="HI147">
        <v>34.2375</v>
      </c>
      <c r="HJ147">
        <v>61.2835</v>
      </c>
      <c r="HK147">
        <v>23.2732</v>
      </c>
      <c r="HL147">
        <v>1</v>
      </c>
      <c r="HM147">
        <v>1.74223</v>
      </c>
      <c r="HN147">
        <v>9.28105</v>
      </c>
      <c r="HO147">
        <v>20.0578</v>
      </c>
      <c r="HP147">
        <v>5.20546</v>
      </c>
      <c r="HQ147">
        <v>11.9929</v>
      </c>
      <c r="HR147">
        <v>4.95955</v>
      </c>
      <c r="HS147">
        <v>3.27445</v>
      </c>
      <c r="HT147">
        <v>9999</v>
      </c>
      <c r="HU147">
        <v>9999</v>
      </c>
      <c r="HV147">
        <v>9999</v>
      </c>
      <c r="HW147">
        <v>156</v>
      </c>
      <c r="HX147">
        <v>1.86386</v>
      </c>
      <c r="HY147">
        <v>1.86005</v>
      </c>
      <c r="HZ147">
        <v>1.85837</v>
      </c>
      <c r="IA147">
        <v>1.85974</v>
      </c>
      <c r="IB147">
        <v>1.85974</v>
      </c>
      <c r="IC147">
        <v>1.85835</v>
      </c>
      <c r="ID147">
        <v>1.85744</v>
      </c>
      <c r="IE147">
        <v>1.85226</v>
      </c>
      <c r="IF147">
        <v>0</v>
      </c>
      <c r="IG147">
        <v>0</v>
      </c>
      <c r="IH147">
        <v>0</v>
      </c>
      <c r="II147">
        <v>0</v>
      </c>
      <c r="IJ147" t="s">
        <v>433</v>
      </c>
      <c r="IK147" t="s">
        <v>434</v>
      </c>
      <c r="IL147" t="s">
        <v>435</v>
      </c>
      <c r="IM147" t="s">
        <v>435</v>
      </c>
      <c r="IN147" t="s">
        <v>435</v>
      </c>
      <c r="IO147" t="s">
        <v>435</v>
      </c>
      <c r="IP147">
        <v>0</v>
      </c>
      <c r="IQ147">
        <v>100</v>
      </c>
      <c r="IR147">
        <v>100</v>
      </c>
      <c r="IS147">
        <v>-27.594</v>
      </c>
      <c r="IT147">
        <v>-4.0976</v>
      </c>
      <c r="IU147">
        <v>-16.20101556140452</v>
      </c>
      <c r="IV147">
        <v>-0.02477319321892663</v>
      </c>
      <c r="IW147">
        <v>7.220195862635366E-06</v>
      </c>
      <c r="IX147">
        <v>-1.200035831751892E-09</v>
      </c>
      <c r="IY147">
        <v>-1.772700294398243</v>
      </c>
      <c r="IZ147">
        <v>-0.1467083373758089</v>
      </c>
      <c r="JA147">
        <v>0.003522864546959643</v>
      </c>
      <c r="JB147">
        <v>-3.696506598922489E-05</v>
      </c>
      <c r="JC147">
        <v>4</v>
      </c>
      <c r="JD147">
        <v>1987</v>
      </c>
      <c r="JE147">
        <v>1</v>
      </c>
      <c r="JF147">
        <v>38</v>
      </c>
      <c r="JG147">
        <v>56.8</v>
      </c>
      <c r="JH147">
        <v>56.8</v>
      </c>
      <c r="JI147">
        <v>1.49658</v>
      </c>
      <c r="JJ147">
        <v>2.68677</v>
      </c>
      <c r="JK147">
        <v>1.49658</v>
      </c>
      <c r="JL147">
        <v>2.39136</v>
      </c>
      <c r="JM147">
        <v>1.54907</v>
      </c>
      <c r="JN147">
        <v>2.37305</v>
      </c>
      <c r="JO147">
        <v>41.9012</v>
      </c>
      <c r="JP147">
        <v>14.1846</v>
      </c>
      <c r="JQ147">
        <v>18</v>
      </c>
      <c r="JR147">
        <v>507.733</v>
      </c>
      <c r="JS147">
        <v>401.747</v>
      </c>
      <c r="JT147">
        <v>28.3261</v>
      </c>
      <c r="JU147">
        <v>46.5854</v>
      </c>
      <c r="JV147">
        <v>30</v>
      </c>
      <c r="JW147">
        <v>46.1978</v>
      </c>
      <c r="JX147">
        <v>46.0066</v>
      </c>
      <c r="JY147">
        <v>30.0503</v>
      </c>
      <c r="JZ147">
        <v>0</v>
      </c>
      <c r="KA147">
        <v>100</v>
      </c>
      <c r="KB147">
        <v>21.019</v>
      </c>
      <c r="KC147">
        <v>553.649</v>
      </c>
      <c r="KD147">
        <v>32.1164</v>
      </c>
      <c r="KE147">
        <v>98.0119</v>
      </c>
      <c r="KF147">
        <v>91.6319</v>
      </c>
    </row>
    <row r="148" spans="1:292">
      <c r="A148">
        <v>130</v>
      </c>
      <c r="B148">
        <v>1694363067.5</v>
      </c>
      <c r="C148">
        <v>4558.5</v>
      </c>
      <c r="D148" t="s">
        <v>695</v>
      </c>
      <c r="E148" t="s">
        <v>696</v>
      </c>
      <c r="F148">
        <v>5</v>
      </c>
      <c r="G148" t="s">
        <v>428</v>
      </c>
      <c r="H148">
        <v>1694363060</v>
      </c>
      <c r="I148">
        <f>(J148)/1000</f>
        <v>0</v>
      </c>
      <c r="J148">
        <f>IF(DO148, AM148, AG148)</f>
        <v>0</v>
      </c>
      <c r="K148">
        <f>IF(DO148, AH148, AF148)</f>
        <v>0</v>
      </c>
      <c r="L148">
        <f>DQ148 - IF(AT148&gt;1, K148*DK148*100.0/(AV148*EE148), 0)</f>
        <v>0</v>
      </c>
      <c r="M148">
        <f>((S148-I148/2)*L148-K148)/(S148+I148/2)</f>
        <v>0</v>
      </c>
      <c r="N148">
        <f>M148*(DX148+DY148)/1000.0</f>
        <v>0</v>
      </c>
      <c r="O148">
        <f>(DQ148 - IF(AT148&gt;1, K148*DK148*100.0/(AV148*EE148), 0))*(DX148+DY148)/1000.0</f>
        <v>0</v>
      </c>
      <c r="P148">
        <f>2.0/((1/R148-1/Q148)+SIGN(R148)*SQRT((1/R148-1/Q148)*(1/R148-1/Q148) + 4*DL148/((DL148+1)*(DL148+1))*(2*1/R148*1/Q148-1/Q148*1/Q148)))</f>
        <v>0</v>
      </c>
      <c r="Q148">
        <f>IF(LEFT(DM148,1)&lt;&gt;"0",IF(LEFT(DM148,1)="1",3.0,DN148),$D$5+$E$5*(EE148*DX148/($K$5*1000))+$F$5*(EE148*DX148/($K$5*1000))*MAX(MIN(DK148,$J$5),$I$5)*MAX(MIN(DK148,$J$5),$I$5)+$G$5*MAX(MIN(DK148,$J$5),$I$5)*(EE148*DX148/($K$5*1000))+$H$5*(EE148*DX148/($K$5*1000))*(EE148*DX148/($K$5*1000)))</f>
        <v>0</v>
      </c>
      <c r="R148">
        <f>I148*(1000-(1000*0.61365*exp(17.502*V148/(240.97+V148))/(DX148+DY148)+DS148)/2)/(1000*0.61365*exp(17.502*V148/(240.97+V148))/(DX148+DY148)-DS148)</f>
        <v>0</v>
      </c>
      <c r="S148">
        <f>1/((DL148+1)/(P148/1.6)+1/(Q148/1.37)) + DL148/((DL148+1)/(P148/1.6) + DL148/(Q148/1.37))</f>
        <v>0</v>
      </c>
      <c r="T148">
        <f>(DG148*DJ148)</f>
        <v>0</v>
      </c>
      <c r="U148">
        <f>(DZ148+(T148+2*0.95*5.67E-8*(((DZ148+$B$9)+273)^4-(DZ148+273)^4)-44100*I148)/(1.84*29.3*Q148+8*0.95*5.67E-8*(DZ148+273)^3))</f>
        <v>0</v>
      </c>
      <c r="V148">
        <f>($C$9*EA148+$D$9*EB148+$E$9*U148)</f>
        <v>0</v>
      </c>
      <c r="W148">
        <f>0.61365*exp(17.502*V148/(240.97+V148))</f>
        <v>0</v>
      </c>
      <c r="X148">
        <f>(Y148/Z148*100)</f>
        <v>0</v>
      </c>
      <c r="Y148">
        <f>DS148*(DX148+DY148)/1000</f>
        <v>0</v>
      </c>
      <c r="Z148">
        <f>0.61365*exp(17.502*DZ148/(240.97+DZ148))</f>
        <v>0</v>
      </c>
      <c r="AA148">
        <f>(W148-DS148*(DX148+DY148)/1000)</f>
        <v>0</v>
      </c>
      <c r="AB148">
        <f>(-I148*44100)</f>
        <v>0</v>
      </c>
      <c r="AC148">
        <f>2*29.3*Q148*0.92*(DZ148-V148)</f>
        <v>0</v>
      </c>
      <c r="AD148">
        <f>2*0.95*5.67E-8*(((DZ148+$B$9)+273)^4-(V148+273)^4)</f>
        <v>0</v>
      </c>
      <c r="AE148">
        <f>T148+AD148+AB148+AC148</f>
        <v>0</v>
      </c>
      <c r="AF148">
        <f>DW148*AT148*(DR148-DQ148*(1000-AT148*DT148)/(1000-AT148*DS148))/(100*DK148)</f>
        <v>0</v>
      </c>
      <c r="AG148">
        <f>1000*DW148*AT148*(DS148-DT148)/(100*DK148*(1000-AT148*DS148))</f>
        <v>0</v>
      </c>
      <c r="AH148">
        <f>(AI148 - AJ148 - DX148*1E3/(8.314*(DZ148+273.15)) * AL148/DW148 * AK148) * DW148/(100*DK148) * (1000 - DT148)/1000</f>
        <v>0</v>
      </c>
      <c r="AI148">
        <v>556.6837713006926</v>
      </c>
      <c r="AJ148">
        <v>539.0486060606057</v>
      </c>
      <c r="AK148">
        <v>3.41997688375199</v>
      </c>
      <c r="AL148">
        <v>66.24914726502084</v>
      </c>
      <c r="AM148">
        <f>(AO148 - AN148 + DX148*1E3/(8.314*(DZ148+273.15)) * AQ148/DW148 * AP148) * DW148/(100*DK148) * 1000/(1000 - AO148)</f>
        <v>0</v>
      </c>
      <c r="AN148">
        <v>28.10667126710529</v>
      </c>
      <c r="AO148">
        <v>28.65344909090908</v>
      </c>
      <c r="AP148">
        <v>-5.298313338630157E-05</v>
      </c>
      <c r="AQ148">
        <v>100.9419130604213</v>
      </c>
      <c r="AR148">
        <v>0</v>
      </c>
      <c r="AS148">
        <v>0</v>
      </c>
      <c r="AT148">
        <f>IF(AR148*$H$15&gt;=AV148,1.0,(AV148/(AV148-AR148*$H$15)))</f>
        <v>0</v>
      </c>
      <c r="AU148">
        <f>(AT148-1)*100</f>
        <v>0</v>
      </c>
      <c r="AV148">
        <f>MAX(0,($B$15+$C$15*EE148)/(1+$D$15*EE148)*DX148/(DZ148+273)*$E$15)</f>
        <v>0</v>
      </c>
      <c r="AW148" t="s">
        <v>429</v>
      </c>
      <c r="AX148" t="s">
        <v>429</v>
      </c>
      <c r="AY148">
        <v>0</v>
      </c>
      <c r="AZ148">
        <v>0</v>
      </c>
      <c r="BA148">
        <f>1-AY148/AZ148</f>
        <v>0</v>
      </c>
      <c r="BB148">
        <v>0</v>
      </c>
      <c r="BC148" t="s">
        <v>429</v>
      </c>
      <c r="BD148" t="s">
        <v>429</v>
      </c>
      <c r="BE148">
        <v>0</v>
      </c>
      <c r="BF148">
        <v>0</v>
      </c>
      <c r="BG148">
        <f>1-BE148/BF148</f>
        <v>0</v>
      </c>
      <c r="BH148">
        <v>0.5</v>
      </c>
      <c r="BI148">
        <f>DH148</f>
        <v>0</v>
      </c>
      <c r="BJ148">
        <f>K148</f>
        <v>0</v>
      </c>
      <c r="BK148">
        <f>BG148*BH148*BI148</f>
        <v>0</v>
      </c>
      <c r="BL148">
        <f>(BJ148-BB148)/BI148</f>
        <v>0</v>
      </c>
      <c r="BM148">
        <f>(AZ148-BF148)/BF148</f>
        <v>0</v>
      </c>
      <c r="BN148">
        <f>AY148/(BA148+AY148/BF148)</f>
        <v>0</v>
      </c>
      <c r="BO148" t="s">
        <v>429</v>
      </c>
      <c r="BP148">
        <v>0</v>
      </c>
      <c r="BQ148">
        <f>IF(BP148&lt;&gt;0, BP148, BN148)</f>
        <v>0</v>
      </c>
      <c r="BR148">
        <f>1-BQ148/BF148</f>
        <v>0</v>
      </c>
      <c r="BS148">
        <f>(BF148-BE148)/(BF148-BQ148)</f>
        <v>0</v>
      </c>
      <c r="BT148">
        <f>(AZ148-BF148)/(AZ148-BQ148)</f>
        <v>0</v>
      </c>
      <c r="BU148">
        <f>(BF148-BE148)/(BF148-AY148)</f>
        <v>0</v>
      </c>
      <c r="BV148">
        <f>(AZ148-BF148)/(AZ148-AY148)</f>
        <v>0</v>
      </c>
      <c r="BW148">
        <f>(BS148*BQ148/BE148)</f>
        <v>0</v>
      </c>
      <c r="BX148">
        <f>(1-BW148)</f>
        <v>0</v>
      </c>
      <c r="DG148">
        <f>$B$13*EF148+$C$13*EG148+$F$13*ER148*(1-EU148)</f>
        <v>0</v>
      </c>
      <c r="DH148">
        <f>DG148*DI148</f>
        <v>0</v>
      </c>
      <c r="DI148">
        <f>($B$13*$D$11+$C$13*$D$11+$F$13*((FE148+EW148)/MAX(FE148+EW148+FF148, 0.1)*$I$11+FF148/MAX(FE148+EW148+FF148, 0.1)*$J$11))/($B$13+$C$13+$F$13)</f>
        <v>0</v>
      </c>
      <c r="DJ148">
        <f>($B$13*$K$11+$C$13*$K$11+$F$13*((FE148+EW148)/MAX(FE148+EW148+FF148, 0.1)*$P$11+FF148/MAX(FE148+EW148+FF148, 0.1)*$Q$11))/($B$13+$C$13+$F$13)</f>
        <v>0</v>
      </c>
      <c r="DK148">
        <v>0.28</v>
      </c>
      <c r="DL148">
        <v>0.5</v>
      </c>
      <c r="DM148" t="s">
        <v>430</v>
      </c>
      <c r="DN148">
        <v>2</v>
      </c>
      <c r="DO148" t="b">
        <v>1</v>
      </c>
      <c r="DP148">
        <v>1694363060</v>
      </c>
      <c r="DQ148">
        <v>500.3489259259259</v>
      </c>
      <c r="DR148">
        <v>524.7553703703703</v>
      </c>
      <c r="DS148">
        <v>28.65898888888889</v>
      </c>
      <c r="DT148">
        <v>28.10193703703704</v>
      </c>
      <c r="DU148">
        <v>527.7890370370371</v>
      </c>
      <c r="DV148">
        <v>32.75657407407408</v>
      </c>
      <c r="DW148">
        <v>499.9960740740742</v>
      </c>
      <c r="DX148">
        <v>84.51152962962962</v>
      </c>
      <c r="DY148">
        <v>0.1000007333333334</v>
      </c>
      <c r="DZ148">
        <v>34.78324444444444</v>
      </c>
      <c r="EA148">
        <v>36.12785185185186</v>
      </c>
      <c r="EB148">
        <v>999.9000000000001</v>
      </c>
      <c r="EC148">
        <v>0</v>
      </c>
      <c r="ED148">
        <v>0</v>
      </c>
      <c r="EE148">
        <v>9993.975555555555</v>
      </c>
      <c r="EF148">
        <v>0</v>
      </c>
      <c r="EG148">
        <v>1546.417407407408</v>
      </c>
      <c r="EH148">
        <v>-24.40642222222222</v>
      </c>
      <c r="EI148">
        <v>515.1113333333333</v>
      </c>
      <c r="EJ148">
        <v>539.9284074074073</v>
      </c>
      <c r="EK148">
        <v>0.5570608888888888</v>
      </c>
      <c r="EL148">
        <v>524.7553703703703</v>
      </c>
      <c r="EM148">
        <v>28.10193703703704</v>
      </c>
      <c r="EN148">
        <v>2.422014814814815</v>
      </c>
      <c r="EO148">
        <v>2.374935925925926</v>
      </c>
      <c r="EP148">
        <v>20.51172222222222</v>
      </c>
      <c r="EQ148">
        <v>20.19388148148148</v>
      </c>
      <c r="ER148">
        <v>2000.005185185185</v>
      </c>
      <c r="ES148">
        <v>0.9799919999999999</v>
      </c>
      <c r="ET148">
        <v>0.0200082</v>
      </c>
      <c r="EU148">
        <v>0</v>
      </c>
      <c r="EV148">
        <v>51.49117777777778</v>
      </c>
      <c r="EW148">
        <v>5.00078</v>
      </c>
      <c r="EX148">
        <v>2985.178518518519</v>
      </c>
      <c r="EY148">
        <v>16379.64074074074</v>
      </c>
      <c r="EZ148">
        <v>54.2057037037037</v>
      </c>
      <c r="FA148">
        <v>55.40025925925926</v>
      </c>
      <c r="FB148">
        <v>54.5647037037037</v>
      </c>
      <c r="FC148">
        <v>54.63166666666666</v>
      </c>
      <c r="FD148">
        <v>54.55303703703703</v>
      </c>
      <c r="FE148">
        <v>1955.085185185185</v>
      </c>
      <c r="FF148">
        <v>39.92000000000001</v>
      </c>
      <c r="FG148">
        <v>0</v>
      </c>
      <c r="FH148">
        <v>1694363067.2</v>
      </c>
      <c r="FI148">
        <v>0</v>
      </c>
      <c r="FJ148">
        <v>51.48053076923077</v>
      </c>
      <c r="FK148">
        <v>0.9641094016229277</v>
      </c>
      <c r="FL148">
        <v>-121.1894015303001</v>
      </c>
      <c r="FM148">
        <v>2986.782692307693</v>
      </c>
      <c r="FN148">
        <v>15</v>
      </c>
      <c r="FO148">
        <v>1694359657.1</v>
      </c>
      <c r="FP148" t="s">
        <v>630</v>
      </c>
      <c r="FQ148">
        <v>1694359653.1</v>
      </c>
      <c r="FR148">
        <v>1694359657.1</v>
      </c>
      <c r="FS148">
        <v>2</v>
      </c>
      <c r="FT148">
        <v>0.004</v>
      </c>
      <c r="FU148">
        <v>-0.08500000000000001</v>
      </c>
      <c r="FV148">
        <v>-25.919</v>
      </c>
      <c r="FW148">
        <v>-3.999</v>
      </c>
      <c r="FX148">
        <v>420</v>
      </c>
      <c r="FY148">
        <v>26</v>
      </c>
      <c r="FZ148">
        <v>0.38</v>
      </c>
      <c r="GA148">
        <v>0.08</v>
      </c>
      <c r="GB148">
        <v>-24.1728625</v>
      </c>
      <c r="GC148">
        <v>-4.043289681050545</v>
      </c>
      <c r="GD148">
        <v>0.4375734056632669</v>
      </c>
      <c r="GE148">
        <v>0</v>
      </c>
      <c r="GF148">
        <v>0.559660175</v>
      </c>
      <c r="GG148">
        <v>-0.07179745215759957</v>
      </c>
      <c r="GH148">
        <v>0.007733633143250008</v>
      </c>
      <c r="GI148">
        <v>1</v>
      </c>
      <c r="GJ148">
        <v>1</v>
      </c>
      <c r="GK148">
        <v>2</v>
      </c>
      <c r="GL148" t="s">
        <v>432</v>
      </c>
      <c r="GM148">
        <v>3.10674</v>
      </c>
      <c r="GN148">
        <v>2.75785</v>
      </c>
      <c r="GO148">
        <v>0.0970405</v>
      </c>
      <c r="GP148">
        <v>0.0966045</v>
      </c>
      <c r="GQ148">
        <v>0.121661</v>
      </c>
      <c r="GR148">
        <v>0.109932</v>
      </c>
      <c r="GS148">
        <v>22612.4</v>
      </c>
      <c r="GT148">
        <v>21320.1</v>
      </c>
      <c r="GU148">
        <v>25633</v>
      </c>
      <c r="GV148">
        <v>23982.9</v>
      </c>
      <c r="GW148">
        <v>36223.3</v>
      </c>
      <c r="GX148">
        <v>31304.9</v>
      </c>
      <c r="GY148">
        <v>44865.8</v>
      </c>
      <c r="GZ148">
        <v>38029.5</v>
      </c>
      <c r="HA148">
        <v>1.72567</v>
      </c>
      <c r="HB148">
        <v>1.55037</v>
      </c>
      <c r="HC148">
        <v>-0.101887</v>
      </c>
      <c r="HD148">
        <v>0</v>
      </c>
      <c r="HE148">
        <v>37.7695</v>
      </c>
      <c r="HF148">
        <v>999.9</v>
      </c>
      <c r="HG148">
        <v>44.9</v>
      </c>
      <c r="HH148">
        <v>37.4</v>
      </c>
      <c r="HI148">
        <v>34.236</v>
      </c>
      <c r="HJ148">
        <v>61.2635</v>
      </c>
      <c r="HK148">
        <v>23.4776</v>
      </c>
      <c r="HL148">
        <v>1</v>
      </c>
      <c r="HM148">
        <v>1.74221</v>
      </c>
      <c r="HN148">
        <v>9.28105</v>
      </c>
      <c r="HO148">
        <v>20.0576</v>
      </c>
      <c r="HP148">
        <v>5.20501</v>
      </c>
      <c r="HQ148">
        <v>11.993</v>
      </c>
      <c r="HR148">
        <v>4.95965</v>
      </c>
      <c r="HS148">
        <v>3.27443</v>
      </c>
      <c r="HT148">
        <v>9999</v>
      </c>
      <c r="HU148">
        <v>9999</v>
      </c>
      <c r="HV148">
        <v>9999</v>
      </c>
      <c r="HW148">
        <v>156</v>
      </c>
      <c r="HX148">
        <v>1.86386</v>
      </c>
      <c r="HY148">
        <v>1.86005</v>
      </c>
      <c r="HZ148">
        <v>1.85837</v>
      </c>
      <c r="IA148">
        <v>1.85974</v>
      </c>
      <c r="IB148">
        <v>1.85974</v>
      </c>
      <c r="IC148">
        <v>1.85836</v>
      </c>
      <c r="ID148">
        <v>1.85743</v>
      </c>
      <c r="IE148">
        <v>1.85229</v>
      </c>
      <c r="IF148">
        <v>0</v>
      </c>
      <c r="IG148">
        <v>0</v>
      </c>
      <c r="IH148">
        <v>0</v>
      </c>
      <c r="II148">
        <v>0</v>
      </c>
      <c r="IJ148" t="s">
        <v>433</v>
      </c>
      <c r="IK148" t="s">
        <v>434</v>
      </c>
      <c r="IL148" t="s">
        <v>435</v>
      </c>
      <c r="IM148" t="s">
        <v>435</v>
      </c>
      <c r="IN148" t="s">
        <v>435</v>
      </c>
      <c r="IO148" t="s">
        <v>435</v>
      </c>
      <c r="IP148">
        <v>0</v>
      </c>
      <c r="IQ148">
        <v>100</v>
      </c>
      <c r="IR148">
        <v>100</v>
      </c>
      <c r="IS148">
        <v>-27.898</v>
      </c>
      <c r="IT148">
        <v>-4.0974</v>
      </c>
      <c r="IU148">
        <v>-16.20101556140452</v>
      </c>
      <c r="IV148">
        <v>-0.02477319321892663</v>
      </c>
      <c r="IW148">
        <v>7.220195862635366E-06</v>
      </c>
      <c r="IX148">
        <v>-1.200035831751892E-09</v>
      </c>
      <c r="IY148">
        <v>-1.772700294398243</v>
      </c>
      <c r="IZ148">
        <v>-0.1467083373758089</v>
      </c>
      <c r="JA148">
        <v>0.003522864546959643</v>
      </c>
      <c r="JB148">
        <v>-3.696506598922489E-05</v>
      </c>
      <c r="JC148">
        <v>4</v>
      </c>
      <c r="JD148">
        <v>1987</v>
      </c>
      <c r="JE148">
        <v>1</v>
      </c>
      <c r="JF148">
        <v>38</v>
      </c>
      <c r="JG148">
        <v>56.9</v>
      </c>
      <c r="JH148">
        <v>56.8</v>
      </c>
      <c r="JI148">
        <v>1.53198</v>
      </c>
      <c r="JJ148">
        <v>2.68311</v>
      </c>
      <c r="JK148">
        <v>1.49658</v>
      </c>
      <c r="JL148">
        <v>2.39136</v>
      </c>
      <c r="JM148">
        <v>1.54785</v>
      </c>
      <c r="JN148">
        <v>2.47314</v>
      </c>
      <c r="JO148">
        <v>41.9012</v>
      </c>
      <c r="JP148">
        <v>14.1933</v>
      </c>
      <c r="JQ148">
        <v>18</v>
      </c>
      <c r="JR148">
        <v>507.666</v>
      </c>
      <c r="JS148">
        <v>401.919</v>
      </c>
      <c r="JT148">
        <v>28.324</v>
      </c>
      <c r="JU148">
        <v>46.5815</v>
      </c>
      <c r="JV148">
        <v>30</v>
      </c>
      <c r="JW148">
        <v>46.1978</v>
      </c>
      <c r="JX148">
        <v>46.0066</v>
      </c>
      <c r="JY148">
        <v>30.7668</v>
      </c>
      <c r="JZ148">
        <v>0</v>
      </c>
      <c r="KA148">
        <v>100</v>
      </c>
      <c r="KB148">
        <v>21.0152</v>
      </c>
      <c r="KC148">
        <v>574.123</v>
      </c>
      <c r="KD148">
        <v>32.1164</v>
      </c>
      <c r="KE148">
        <v>98.012</v>
      </c>
      <c r="KF148">
        <v>91.6326</v>
      </c>
    </row>
    <row r="149" spans="1:292">
      <c r="A149">
        <v>131</v>
      </c>
      <c r="B149">
        <v>1694363072.5</v>
      </c>
      <c r="C149">
        <v>4563.5</v>
      </c>
      <c r="D149" t="s">
        <v>697</v>
      </c>
      <c r="E149" t="s">
        <v>698</v>
      </c>
      <c r="F149">
        <v>5</v>
      </c>
      <c r="G149" t="s">
        <v>428</v>
      </c>
      <c r="H149">
        <v>1694363064.714286</v>
      </c>
      <c r="I149">
        <f>(J149)/1000</f>
        <v>0</v>
      </c>
      <c r="J149">
        <f>IF(DO149, AM149, AG149)</f>
        <v>0</v>
      </c>
      <c r="K149">
        <f>IF(DO149, AH149, AF149)</f>
        <v>0</v>
      </c>
      <c r="L149">
        <f>DQ149 - IF(AT149&gt;1, K149*DK149*100.0/(AV149*EE149), 0)</f>
        <v>0</v>
      </c>
      <c r="M149">
        <f>((S149-I149/2)*L149-K149)/(S149+I149/2)</f>
        <v>0</v>
      </c>
      <c r="N149">
        <f>M149*(DX149+DY149)/1000.0</f>
        <v>0</v>
      </c>
      <c r="O149">
        <f>(DQ149 - IF(AT149&gt;1, K149*DK149*100.0/(AV149*EE149), 0))*(DX149+DY149)/1000.0</f>
        <v>0</v>
      </c>
      <c r="P149">
        <f>2.0/((1/R149-1/Q149)+SIGN(R149)*SQRT((1/R149-1/Q149)*(1/R149-1/Q149) + 4*DL149/((DL149+1)*(DL149+1))*(2*1/R149*1/Q149-1/Q149*1/Q149)))</f>
        <v>0</v>
      </c>
      <c r="Q149">
        <f>IF(LEFT(DM149,1)&lt;&gt;"0",IF(LEFT(DM149,1)="1",3.0,DN149),$D$5+$E$5*(EE149*DX149/($K$5*1000))+$F$5*(EE149*DX149/($K$5*1000))*MAX(MIN(DK149,$J$5),$I$5)*MAX(MIN(DK149,$J$5),$I$5)+$G$5*MAX(MIN(DK149,$J$5),$I$5)*(EE149*DX149/($K$5*1000))+$H$5*(EE149*DX149/($K$5*1000))*(EE149*DX149/($K$5*1000)))</f>
        <v>0</v>
      </c>
      <c r="R149">
        <f>I149*(1000-(1000*0.61365*exp(17.502*V149/(240.97+V149))/(DX149+DY149)+DS149)/2)/(1000*0.61365*exp(17.502*V149/(240.97+V149))/(DX149+DY149)-DS149)</f>
        <v>0</v>
      </c>
      <c r="S149">
        <f>1/((DL149+1)/(P149/1.6)+1/(Q149/1.37)) + DL149/((DL149+1)/(P149/1.6) + DL149/(Q149/1.37))</f>
        <v>0</v>
      </c>
      <c r="T149">
        <f>(DG149*DJ149)</f>
        <v>0</v>
      </c>
      <c r="U149">
        <f>(DZ149+(T149+2*0.95*5.67E-8*(((DZ149+$B$9)+273)^4-(DZ149+273)^4)-44100*I149)/(1.84*29.3*Q149+8*0.95*5.67E-8*(DZ149+273)^3))</f>
        <v>0</v>
      </c>
      <c r="V149">
        <f>($C$9*EA149+$D$9*EB149+$E$9*U149)</f>
        <v>0</v>
      </c>
      <c r="W149">
        <f>0.61365*exp(17.502*V149/(240.97+V149))</f>
        <v>0</v>
      </c>
      <c r="X149">
        <f>(Y149/Z149*100)</f>
        <v>0</v>
      </c>
      <c r="Y149">
        <f>DS149*(DX149+DY149)/1000</f>
        <v>0</v>
      </c>
      <c r="Z149">
        <f>0.61365*exp(17.502*DZ149/(240.97+DZ149))</f>
        <v>0</v>
      </c>
      <c r="AA149">
        <f>(W149-DS149*(DX149+DY149)/1000)</f>
        <v>0</v>
      </c>
      <c r="AB149">
        <f>(-I149*44100)</f>
        <v>0</v>
      </c>
      <c r="AC149">
        <f>2*29.3*Q149*0.92*(DZ149-V149)</f>
        <v>0</v>
      </c>
      <c r="AD149">
        <f>2*0.95*5.67E-8*(((DZ149+$B$9)+273)^4-(V149+273)^4)</f>
        <v>0</v>
      </c>
      <c r="AE149">
        <f>T149+AD149+AB149+AC149</f>
        <v>0</v>
      </c>
      <c r="AF149">
        <f>DW149*AT149*(DR149-DQ149*(1000-AT149*DT149)/(1000-AT149*DS149))/(100*DK149)</f>
        <v>0</v>
      </c>
      <c r="AG149">
        <f>1000*DW149*AT149*(DS149-DT149)/(100*DK149*(1000-AT149*DS149))</f>
        <v>0</v>
      </c>
      <c r="AH149">
        <f>(AI149 - AJ149 - DX149*1E3/(8.314*(DZ149+273.15)) * AL149/DW149 * AK149) * DW149/(100*DK149) * (1000 - DT149)/1000</f>
        <v>0</v>
      </c>
      <c r="AI149">
        <v>572.9990269235125</v>
      </c>
      <c r="AJ149">
        <v>555.751090909091</v>
      </c>
      <c r="AK149">
        <v>3.339660909207776</v>
      </c>
      <c r="AL149">
        <v>66.24914726502084</v>
      </c>
      <c r="AM149">
        <f>(AO149 - AN149 + DX149*1E3/(8.314*(DZ149+273.15)) * AQ149/DW149 * AP149) * DW149/(100*DK149) * 1000/(1000 - AO149)</f>
        <v>0</v>
      </c>
      <c r="AN149">
        <v>28.1125903267848</v>
      </c>
      <c r="AO149">
        <v>28.65236242424242</v>
      </c>
      <c r="AP149">
        <v>-5.299932775327758E-06</v>
      </c>
      <c r="AQ149">
        <v>100.9419130604213</v>
      </c>
      <c r="AR149">
        <v>0</v>
      </c>
      <c r="AS149">
        <v>0</v>
      </c>
      <c r="AT149">
        <f>IF(AR149*$H$15&gt;=AV149,1.0,(AV149/(AV149-AR149*$H$15)))</f>
        <v>0</v>
      </c>
      <c r="AU149">
        <f>(AT149-1)*100</f>
        <v>0</v>
      </c>
      <c r="AV149">
        <f>MAX(0,($B$15+$C$15*EE149)/(1+$D$15*EE149)*DX149/(DZ149+273)*$E$15)</f>
        <v>0</v>
      </c>
      <c r="AW149" t="s">
        <v>429</v>
      </c>
      <c r="AX149" t="s">
        <v>429</v>
      </c>
      <c r="AY149">
        <v>0</v>
      </c>
      <c r="AZ149">
        <v>0</v>
      </c>
      <c r="BA149">
        <f>1-AY149/AZ149</f>
        <v>0</v>
      </c>
      <c r="BB149">
        <v>0</v>
      </c>
      <c r="BC149" t="s">
        <v>429</v>
      </c>
      <c r="BD149" t="s">
        <v>429</v>
      </c>
      <c r="BE149">
        <v>0</v>
      </c>
      <c r="BF149">
        <v>0</v>
      </c>
      <c r="BG149">
        <f>1-BE149/BF149</f>
        <v>0</v>
      </c>
      <c r="BH149">
        <v>0.5</v>
      </c>
      <c r="BI149">
        <f>DH149</f>
        <v>0</v>
      </c>
      <c r="BJ149">
        <f>K149</f>
        <v>0</v>
      </c>
      <c r="BK149">
        <f>BG149*BH149*BI149</f>
        <v>0</v>
      </c>
      <c r="BL149">
        <f>(BJ149-BB149)/BI149</f>
        <v>0</v>
      </c>
      <c r="BM149">
        <f>(AZ149-BF149)/BF149</f>
        <v>0</v>
      </c>
      <c r="BN149">
        <f>AY149/(BA149+AY149/BF149)</f>
        <v>0</v>
      </c>
      <c r="BO149" t="s">
        <v>429</v>
      </c>
      <c r="BP149">
        <v>0</v>
      </c>
      <c r="BQ149">
        <f>IF(BP149&lt;&gt;0, BP149, BN149)</f>
        <v>0</v>
      </c>
      <c r="BR149">
        <f>1-BQ149/BF149</f>
        <v>0</v>
      </c>
      <c r="BS149">
        <f>(BF149-BE149)/(BF149-BQ149)</f>
        <v>0</v>
      </c>
      <c r="BT149">
        <f>(AZ149-BF149)/(AZ149-BQ149)</f>
        <v>0</v>
      </c>
      <c r="BU149">
        <f>(BF149-BE149)/(BF149-AY149)</f>
        <v>0</v>
      </c>
      <c r="BV149">
        <f>(AZ149-BF149)/(AZ149-AY149)</f>
        <v>0</v>
      </c>
      <c r="BW149">
        <f>(BS149*BQ149/BE149)</f>
        <v>0</v>
      </c>
      <c r="BX149">
        <f>(1-BW149)</f>
        <v>0</v>
      </c>
      <c r="DG149">
        <f>$B$13*EF149+$C$13*EG149+$F$13*ER149*(1-EU149)</f>
        <v>0</v>
      </c>
      <c r="DH149">
        <f>DG149*DI149</f>
        <v>0</v>
      </c>
      <c r="DI149">
        <f>($B$13*$D$11+$C$13*$D$11+$F$13*((FE149+EW149)/MAX(FE149+EW149+FF149, 0.1)*$I$11+FF149/MAX(FE149+EW149+FF149, 0.1)*$J$11))/($B$13+$C$13+$F$13)</f>
        <v>0</v>
      </c>
      <c r="DJ149">
        <f>($B$13*$K$11+$C$13*$K$11+$F$13*((FE149+EW149)/MAX(FE149+EW149+FF149, 0.1)*$P$11+FF149/MAX(FE149+EW149+FF149, 0.1)*$Q$11))/($B$13+$C$13+$F$13)</f>
        <v>0</v>
      </c>
      <c r="DK149">
        <v>0.28</v>
      </c>
      <c r="DL149">
        <v>0.5</v>
      </c>
      <c r="DM149" t="s">
        <v>430</v>
      </c>
      <c r="DN149">
        <v>2</v>
      </c>
      <c r="DO149" t="b">
        <v>1</v>
      </c>
      <c r="DP149">
        <v>1694363064.714286</v>
      </c>
      <c r="DQ149">
        <v>515.9225</v>
      </c>
      <c r="DR149">
        <v>540.3180357142857</v>
      </c>
      <c r="DS149">
        <v>28.65591785714285</v>
      </c>
      <c r="DT149">
        <v>28.106525</v>
      </c>
      <c r="DU149">
        <v>543.6491071428571</v>
      </c>
      <c r="DV149">
        <v>32.75339285714286</v>
      </c>
      <c r="DW149">
        <v>500.0190357142857</v>
      </c>
      <c r="DX149">
        <v>84.51153928571431</v>
      </c>
      <c r="DY149">
        <v>0.1000860107142857</v>
      </c>
      <c r="DZ149">
        <v>34.77992857142857</v>
      </c>
      <c r="EA149">
        <v>36.13050714285714</v>
      </c>
      <c r="EB149">
        <v>999.9000000000002</v>
      </c>
      <c r="EC149">
        <v>0</v>
      </c>
      <c r="ED149">
        <v>0</v>
      </c>
      <c r="EE149">
        <v>9985.332142857142</v>
      </c>
      <c r="EF149">
        <v>0</v>
      </c>
      <c r="EG149">
        <v>1541.954642857143</v>
      </c>
      <c r="EH149">
        <v>-24.39553571428572</v>
      </c>
      <c r="EI149">
        <v>531.14275</v>
      </c>
      <c r="EJ149">
        <v>555.9436428571428</v>
      </c>
      <c r="EK149">
        <v>0.5493917142857142</v>
      </c>
      <c r="EL149">
        <v>540.3180357142857</v>
      </c>
      <c r="EM149">
        <v>28.106525</v>
      </c>
      <c r="EN149">
        <v>2.421755714285714</v>
      </c>
      <c r="EO149">
        <v>2.375324642857143</v>
      </c>
      <c r="EP149">
        <v>20.50998571428572</v>
      </c>
      <c r="EQ149">
        <v>20.19653214285714</v>
      </c>
      <c r="ER149">
        <v>2000.015</v>
      </c>
      <c r="ES149">
        <v>0.9799948571428574</v>
      </c>
      <c r="ET149">
        <v>0.02000525357142858</v>
      </c>
      <c r="EU149">
        <v>0</v>
      </c>
      <c r="EV149">
        <v>51.51269285714286</v>
      </c>
      <c r="EW149">
        <v>5.00078</v>
      </c>
      <c r="EX149">
        <v>2988.761071428571</v>
      </c>
      <c r="EY149">
        <v>16379.73214285714</v>
      </c>
      <c r="EZ149">
        <v>54.21628571428572</v>
      </c>
      <c r="FA149">
        <v>55.39935714285714</v>
      </c>
      <c r="FB149">
        <v>54.54667857142856</v>
      </c>
      <c r="FC149">
        <v>54.64474999999999</v>
      </c>
      <c r="FD149">
        <v>54.56232142857142</v>
      </c>
      <c r="FE149">
        <v>1955.100357142857</v>
      </c>
      <c r="FF149">
        <v>39.91285714285715</v>
      </c>
      <c r="FG149">
        <v>0</v>
      </c>
      <c r="FH149">
        <v>1694363072.6</v>
      </c>
      <c r="FI149">
        <v>0</v>
      </c>
      <c r="FJ149">
        <v>51.517168</v>
      </c>
      <c r="FK149">
        <v>0.5430461524322845</v>
      </c>
      <c r="FL149">
        <v>419.4892315949797</v>
      </c>
      <c r="FM149">
        <v>2991.728</v>
      </c>
      <c r="FN149">
        <v>15</v>
      </c>
      <c r="FO149">
        <v>1694359657.1</v>
      </c>
      <c r="FP149" t="s">
        <v>630</v>
      </c>
      <c r="FQ149">
        <v>1694359653.1</v>
      </c>
      <c r="FR149">
        <v>1694359657.1</v>
      </c>
      <c r="FS149">
        <v>2</v>
      </c>
      <c r="FT149">
        <v>0.004</v>
      </c>
      <c r="FU149">
        <v>-0.08500000000000001</v>
      </c>
      <c r="FV149">
        <v>-25.919</v>
      </c>
      <c r="FW149">
        <v>-3.999</v>
      </c>
      <c r="FX149">
        <v>420</v>
      </c>
      <c r="FY149">
        <v>26</v>
      </c>
      <c r="FZ149">
        <v>0.38</v>
      </c>
      <c r="GA149">
        <v>0.08</v>
      </c>
      <c r="GB149">
        <v>-24.31914634146341</v>
      </c>
      <c r="GC149">
        <v>-0.5463909407665535</v>
      </c>
      <c r="GD149">
        <v>0.2143736049205104</v>
      </c>
      <c r="GE149">
        <v>0</v>
      </c>
      <c r="GF149">
        <v>0.5540922439024391</v>
      </c>
      <c r="GG149">
        <v>-0.09748235540069608</v>
      </c>
      <c r="GH149">
        <v>0.01002688628268404</v>
      </c>
      <c r="GI149">
        <v>1</v>
      </c>
      <c r="GJ149">
        <v>1</v>
      </c>
      <c r="GK149">
        <v>2</v>
      </c>
      <c r="GL149" t="s">
        <v>432</v>
      </c>
      <c r="GM149">
        <v>3.10689</v>
      </c>
      <c r="GN149">
        <v>2.75819</v>
      </c>
      <c r="GO149">
        <v>0.0991228</v>
      </c>
      <c r="GP149">
        <v>0.09867099999999999</v>
      </c>
      <c r="GQ149">
        <v>0.121661</v>
      </c>
      <c r="GR149">
        <v>0.109944</v>
      </c>
      <c r="GS149">
        <v>22560.4</v>
      </c>
      <c r="GT149">
        <v>21271.6</v>
      </c>
      <c r="GU149">
        <v>25633</v>
      </c>
      <c r="GV149">
        <v>23983.1</v>
      </c>
      <c r="GW149">
        <v>36223.9</v>
      </c>
      <c r="GX149">
        <v>31305</v>
      </c>
      <c r="GY149">
        <v>44866.2</v>
      </c>
      <c r="GZ149">
        <v>38029.9</v>
      </c>
      <c r="HA149">
        <v>1.72558</v>
      </c>
      <c r="HB149">
        <v>1.55042</v>
      </c>
      <c r="HC149">
        <v>-0.101179</v>
      </c>
      <c r="HD149">
        <v>0</v>
      </c>
      <c r="HE149">
        <v>37.7589</v>
      </c>
      <c r="HF149">
        <v>999.9</v>
      </c>
      <c r="HG149">
        <v>44.9</v>
      </c>
      <c r="HH149">
        <v>37.4</v>
      </c>
      <c r="HI149">
        <v>34.2358</v>
      </c>
      <c r="HJ149">
        <v>61.5135</v>
      </c>
      <c r="HK149">
        <v>23.2412</v>
      </c>
      <c r="HL149">
        <v>1</v>
      </c>
      <c r="HM149">
        <v>1.74205</v>
      </c>
      <c r="HN149">
        <v>9.28105</v>
      </c>
      <c r="HO149">
        <v>20.0578</v>
      </c>
      <c r="HP149">
        <v>5.20516</v>
      </c>
      <c r="HQ149">
        <v>11.993</v>
      </c>
      <c r="HR149">
        <v>4.95935</v>
      </c>
      <c r="HS149">
        <v>3.27438</v>
      </c>
      <c r="HT149">
        <v>9999</v>
      </c>
      <c r="HU149">
        <v>9999</v>
      </c>
      <c r="HV149">
        <v>9999</v>
      </c>
      <c r="HW149">
        <v>156</v>
      </c>
      <c r="HX149">
        <v>1.86386</v>
      </c>
      <c r="HY149">
        <v>1.86005</v>
      </c>
      <c r="HZ149">
        <v>1.85837</v>
      </c>
      <c r="IA149">
        <v>1.85974</v>
      </c>
      <c r="IB149">
        <v>1.85974</v>
      </c>
      <c r="IC149">
        <v>1.85835</v>
      </c>
      <c r="ID149">
        <v>1.85744</v>
      </c>
      <c r="IE149">
        <v>1.8523</v>
      </c>
      <c r="IF149">
        <v>0</v>
      </c>
      <c r="IG149">
        <v>0</v>
      </c>
      <c r="IH149">
        <v>0</v>
      </c>
      <c r="II149">
        <v>0</v>
      </c>
      <c r="IJ149" t="s">
        <v>433</v>
      </c>
      <c r="IK149" t="s">
        <v>434</v>
      </c>
      <c r="IL149" t="s">
        <v>435</v>
      </c>
      <c r="IM149" t="s">
        <v>435</v>
      </c>
      <c r="IN149" t="s">
        <v>435</v>
      </c>
      <c r="IO149" t="s">
        <v>435</v>
      </c>
      <c r="IP149">
        <v>0</v>
      </c>
      <c r="IQ149">
        <v>100</v>
      </c>
      <c r="IR149">
        <v>100</v>
      </c>
      <c r="IS149">
        <v>-28.192</v>
      </c>
      <c r="IT149">
        <v>-4.0974</v>
      </c>
      <c r="IU149">
        <v>-16.20101556140452</v>
      </c>
      <c r="IV149">
        <v>-0.02477319321892663</v>
      </c>
      <c r="IW149">
        <v>7.220195862635366E-06</v>
      </c>
      <c r="IX149">
        <v>-1.200035831751892E-09</v>
      </c>
      <c r="IY149">
        <v>-1.772700294398243</v>
      </c>
      <c r="IZ149">
        <v>-0.1467083373758089</v>
      </c>
      <c r="JA149">
        <v>0.003522864546959643</v>
      </c>
      <c r="JB149">
        <v>-3.696506598922489E-05</v>
      </c>
      <c r="JC149">
        <v>4</v>
      </c>
      <c r="JD149">
        <v>1987</v>
      </c>
      <c r="JE149">
        <v>1</v>
      </c>
      <c r="JF149">
        <v>38</v>
      </c>
      <c r="JG149">
        <v>57</v>
      </c>
      <c r="JH149">
        <v>56.9</v>
      </c>
      <c r="JI149">
        <v>1.56494</v>
      </c>
      <c r="JJ149">
        <v>2.68799</v>
      </c>
      <c r="JK149">
        <v>1.49658</v>
      </c>
      <c r="JL149">
        <v>2.39136</v>
      </c>
      <c r="JM149">
        <v>1.54785</v>
      </c>
      <c r="JN149">
        <v>2.36938</v>
      </c>
      <c r="JO149">
        <v>41.9012</v>
      </c>
      <c r="JP149">
        <v>14.1671</v>
      </c>
      <c r="JQ149">
        <v>18</v>
      </c>
      <c r="JR149">
        <v>507.598</v>
      </c>
      <c r="JS149">
        <v>401.927</v>
      </c>
      <c r="JT149">
        <v>28.3184</v>
      </c>
      <c r="JU149">
        <v>46.5802</v>
      </c>
      <c r="JV149">
        <v>29.9999</v>
      </c>
      <c r="JW149">
        <v>46.1978</v>
      </c>
      <c r="JX149">
        <v>46.0019</v>
      </c>
      <c r="JY149">
        <v>31.4468</v>
      </c>
      <c r="JZ149">
        <v>0</v>
      </c>
      <c r="KA149">
        <v>100</v>
      </c>
      <c r="KB149">
        <v>21.0131</v>
      </c>
      <c r="KC149">
        <v>587.498</v>
      </c>
      <c r="KD149">
        <v>32.1164</v>
      </c>
      <c r="KE149">
        <v>98.0124</v>
      </c>
      <c r="KF149">
        <v>91.6335</v>
      </c>
    </row>
    <row r="150" spans="1:292">
      <c r="A150">
        <v>132</v>
      </c>
      <c r="B150">
        <v>1694363077.5</v>
      </c>
      <c r="C150">
        <v>4568.5</v>
      </c>
      <c r="D150" t="s">
        <v>699</v>
      </c>
      <c r="E150" t="s">
        <v>700</v>
      </c>
      <c r="F150">
        <v>5</v>
      </c>
      <c r="G150" t="s">
        <v>428</v>
      </c>
      <c r="H150">
        <v>1694363070</v>
      </c>
      <c r="I150">
        <f>(J150)/1000</f>
        <v>0</v>
      </c>
      <c r="J150">
        <f>IF(DO150, AM150, AG150)</f>
        <v>0</v>
      </c>
      <c r="K150">
        <f>IF(DO150, AH150, AF150)</f>
        <v>0</v>
      </c>
      <c r="L150">
        <f>DQ150 - IF(AT150&gt;1, K150*DK150*100.0/(AV150*EE150), 0)</f>
        <v>0</v>
      </c>
      <c r="M150">
        <f>((S150-I150/2)*L150-K150)/(S150+I150/2)</f>
        <v>0</v>
      </c>
      <c r="N150">
        <f>M150*(DX150+DY150)/1000.0</f>
        <v>0</v>
      </c>
      <c r="O150">
        <f>(DQ150 - IF(AT150&gt;1, K150*DK150*100.0/(AV150*EE150), 0))*(DX150+DY150)/1000.0</f>
        <v>0</v>
      </c>
      <c r="P150">
        <f>2.0/((1/R150-1/Q150)+SIGN(R150)*SQRT((1/R150-1/Q150)*(1/R150-1/Q150) + 4*DL150/((DL150+1)*(DL150+1))*(2*1/R150*1/Q150-1/Q150*1/Q150)))</f>
        <v>0</v>
      </c>
      <c r="Q150">
        <f>IF(LEFT(DM150,1)&lt;&gt;"0",IF(LEFT(DM150,1)="1",3.0,DN150),$D$5+$E$5*(EE150*DX150/($K$5*1000))+$F$5*(EE150*DX150/($K$5*1000))*MAX(MIN(DK150,$J$5),$I$5)*MAX(MIN(DK150,$J$5),$I$5)+$G$5*MAX(MIN(DK150,$J$5),$I$5)*(EE150*DX150/($K$5*1000))+$H$5*(EE150*DX150/($K$5*1000))*(EE150*DX150/($K$5*1000)))</f>
        <v>0</v>
      </c>
      <c r="R150">
        <f>I150*(1000-(1000*0.61365*exp(17.502*V150/(240.97+V150))/(DX150+DY150)+DS150)/2)/(1000*0.61365*exp(17.502*V150/(240.97+V150))/(DX150+DY150)-DS150)</f>
        <v>0</v>
      </c>
      <c r="S150">
        <f>1/((DL150+1)/(P150/1.6)+1/(Q150/1.37)) + DL150/((DL150+1)/(P150/1.6) + DL150/(Q150/1.37))</f>
        <v>0</v>
      </c>
      <c r="T150">
        <f>(DG150*DJ150)</f>
        <v>0</v>
      </c>
      <c r="U150">
        <f>(DZ150+(T150+2*0.95*5.67E-8*(((DZ150+$B$9)+273)^4-(DZ150+273)^4)-44100*I150)/(1.84*29.3*Q150+8*0.95*5.67E-8*(DZ150+273)^3))</f>
        <v>0</v>
      </c>
      <c r="V150">
        <f>($C$9*EA150+$D$9*EB150+$E$9*U150)</f>
        <v>0</v>
      </c>
      <c r="W150">
        <f>0.61365*exp(17.502*V150/(240.97+V150))</f>
        <v>0</v>
      </c>
      <c r="X150">
        <f>(Y150/Z150*100)</f>
        <v>0</v>
      </c>
      <c r="Y150">
        <f>DS150*(DX150+DY150)/1000</f>
        <v>0</v>
      </c>
      <c r="Z150">
        <f>0.61365*exp(17.502*DZ150/(240.97+DZ150))</f>
        <v>0</v>
      </c>
      <c r="AA150">
        <f>(W150-DS150*(DX150+DY150)/1000)</f>
        <v>0</v>
      </c>
      <c r="AB150">
        <f>(-I150*44100)</f>
        <v>0</v>
      </c>
      <c r="AC150">
        <f>2*29.3*Q150*0.92*(DZ150-V150)</f>
        <v>0</v>
      </c>
      <c r="AD150">
        <f>2*0.95*5.67E-8*(((DZ150+$B$9)+273)^4-(V150+273)^4)</f>
        <v>0</v>
      </c>
      <c r="AE150">
        <f>T150+AD150+AB150+AC150</f>
        <v>0</v>
      </c>
      <c r="AF150">
        <f>DW150*AT150*(DR150-DQ150*(1000-AT150*DT150)/(1000-AT150*DS150))/(100*DK150)</f>
        <v>0</v>
      </c>
      <c r="AG150">
        <f>1000*DW150*AT150*(DS150-DT150)/(100*DK150*(1000-AT150*DS150))</f>
        <v>0</v>
      </c>
      <c r="AH150">
        <f>(AI150 - AJ150 - DX150*1E3/(8.314*(DZ150+273.15)) * AL150/DW150 * AK150) * DW150/(100*DK150) * (1000 - DT150)/1000</f>
        <v>0</v>
      </c>
      <c r="AI150">
        <v>590.0233579107714</v>
      </c>
      <c r="AJ150">
        <v>572.6826484848483</v>
      </c>
      <c r="AK150">
        <v>3.387801331560528</v>
      </c>
      <c r="AL150">
        <v>66.24914726502084</v>
      </c>
      <c r="AM150">
        <f>(AO150 - AN150 + DX150*1E3/(8.314*(DZ150+273.15)) * AQ150/DW150 * AP150) * DW150/(100*DK150) * 1000/(1000 - AO150)</f>
        <v>0</v>
      </c>
      <c r="AN150">
        <v>28.11656545730229</v>
      </c>
      <c r="AO150">
        <v>28.65172666666666</v>
      </c>
      <c r="AP150">
        <v>-5.438564356303707E-06</v>
      </c>
      <c r="AQ150">
        <v>100.9419130604213</v>
      </c>
      <c r="AR150">
        <v>0</v>
      </c>
      <c r="AS150">
        <v>0</v>
      </c>
      <c r="AT150">
        <f>IF(AR150*$H$15&gt;=AV150,1.0,(AV150/(AV150-AR150*$H$15)))</f>
        <v>0</v>
      </c>
      <c r="AU150">
        <f>(AT150-1)*100</f>
        <v>0</v>
      </c>
      <c r="AV150">
        <f>MAX(0,($B$15+$C$15*EE150)/(1+$D$15*EE150)*DX150/(DZ150+273)*$E$15)</f>
        <v>0</v>
      </c>
      <c r="AW150" t="s">
        <v>429</v>
      </c>
      <c r="AX150" t="s">
        <v>429</v>
      </c>
      <c r="AY150">
        <v>0</v>
      </c>
      <c r="AZ150">
        <v>0</v>
      </c>
      <c r="BA150">
        <f>1-AY150/AZ150</f>
        <v>0</v>
      </c>
      <c r="BB150">
        <v>0</v>
      </c>
      <c r="BC150" t="s">
        <v>429</v>
      </c>
      <c r="BD150" t="s">
        <v>429</v>
      </c>
      <c r="BE150">
        <v>0</v>
      </c>
      <c r="BF150">
        <v>0</v>
      </c>
      <c r="BG150">
        <f>1-BE150/BF150</f>
        <v>0</v>
      </c>
      <c r="BH150">
        <v>0.5</v>
      </c>
      <c r="BI150">
        <f>DH150</f>
        <v>0</v>
      </c>
      <c r="BJ150">
        <f>K150</f>
        <v>0</v>
      </c>
      <c r="BK150">
        <f>BG150*BH150*BI150</f>
        <v>0</v>
      </c>
      <c r="BL150">
        <f>(BJ150-BB150)/BI150</f>
        <v>0</v>
      </c>
      <c r="BM150">
        <f>(AZ150-BF150)/BF150</f>
        <v>0</v>
      </c>
      <c r="BN150">
        <f>AY150/(BA150+AY150/BF150)</f>
        <v>0</v>
      </c>
      <c r="BO150" t="s">
        <v>429</v>
      </c>
      <c r="BP150">
        <v>0</v>
      </c>
      <c r="BQ150">
        <f>IF(BP150&lt;&gt;0, BP150, BN150)</f>
        <v>0</v>
      </c>
      <c r="BR150">
        <f>1-BQ150/BF150</f>
        <v>0</v>
      </c>
      <c r="BS150">
        <f>(BF150-BE150)/(BF150-BQ150)</f>
        <v>0</v>
      </c>
      <c r="BT150">
        <f>(AZ150-BF150)/(AZ150-BQ150)</f>
        <v>0</v>
      </c>
      <c r="BU150">
        <f>(BF150-BE150)/(BF150-AY150)</f>
        <v>0</v>
      </c>
      <c r="BV150">
        <f>(AZ150-BF150)/(AZ150-AY150)</f>
        <v>0</v>
      </c>
      <c r="BW150">
        <f>(BS150*BQ150/BE150)</f>
        <v>0</v>
      </c>
      <c r="BX150">
        <f>(1-BW150)</f>
        <v>0</v>
      </c>
      <c r="DG150">
        <f>$B$13*EF150+$C$13*EG150+$F$13*ER150*(1-EU150)</f>
        <v>0</v>
      </c>
      <c r="DH150">
        <f>DG150*DI150</f>
        <v>0</v>
      </c>
      <c r="DI150">
        <f>($B$13*$D$11+$C$13*$D$11+$F$13*((FE150+EW150)/MAX(FE150+EW150+FF150, 0.1)*$I$11+FF150/MAX(FE150+EW150+FF150, 0.1)*$J$11))/($B$13+$C$13+$F$13)</f>
        <v>0</v>
      </c>
      <c r="DJ150">
        <f>($B$13*$K$11+$C$13*$K$11+$F$13*((FE150+EW150)/MAX(FE150+EW150+FF150, 0.1)*$P$11+FF150/MAX(FE150+EW150+FF150, 0.1)*$Q$11))/($B$13+$C$13+$F$13)</f>
        <v>0</v>
      </c>
      <c r="DK150">
        <v>0.28</v>
      </c>
      <c r="DL150">
        <v>0.5</v>
      </c>
      <c r="DM150" t="s">
        <v>430</v>
      </c>
      <c r="DN150">
        <v>2</v>
      </c>
      <c r="DO150" t="b">
        <v>1</v>
      </c>
      <c r="DP150">
        <v>1694363070</v>
      </c>
      <c r="DQ150">
        <v>533.3298148148149</v>
      </c>
      <c r="DR150">
        <v>557.6861481481482</v>
      </c>
      <c r="DS150">
        <v>28.65336296296296</v>
      </c>
      <c r="DT150">
        <v>28.11254814814815</v>
      </c>
      <c r="DU150">
        <v>561.3736296296296</v>
      </c>
      <c r="DV150">
        <v>32.75074074074074</v>
      </c>
      <c r="DW150">
        <v>500.0315555555555</v>
      </c>
      <c r="DX150">
        <v>84.51049629629631</v>
      </c>
      <c r="DY150">
        <v>0.1000722481481482</v>
      </c>
      <c r="DZ150">
        <v>34.77343703703703</v>
      </c>
      <c r="EA150">
        <v>36.12843703703703</v>
      </c>
      <c r="EB150">
        <v>999.9000000000001</v>
      </c>
      <c r="EC150">
        <v>0</v>
      </c>
      <c r="ED150">
        <v>0</v>
      </c>
      <c r="EE150">
        <v>9990.947407407406</v>
      </c>
      <c r="EF150">
        <v>0</v>
      </c>
      <c r="EG150">
        <v>1559.013333333333</v>
      </c>
      <c r="EH150">
        <v>-24.3564</v>
      </c>
      <c r="EI150">
        <v>549.0623333333333</v>
      </c>
      <c r="EJ150">
        <v>573.8177037037037</v>
      </c>
      <c r="EK150">
        <v>0.5408085555555555</v>
      </c>
      <c r="EL150">
        <v>557.6861481481482</v>
      </c>
      <c r="EM150">
        <v>28.11254814814815</v>
      </c>
      <c r="EN150">
        <v>2.42151</v>
      </c>
      <c r="EO150">
        <v>2.375805185185185</v>
      </c>
      <c r="EP150">
        <v>20.50834444444444</v>
      </c>
      <c r="EQ150">
        <v>20.19980740740741</v>
      </c>
      <c r="ER150">
        <v>2000.026666666666</v>
      </c>
      <c r="ES150">
        <v>0.9800002962962965</v>
      </c>
      <c r="ET150">
        <v>0.01999964444444445</v>
      </c>
      <c r="EU150">
        <v>0</v>
      </c>
      <c r="EV150">
        <v>51.55626666666666</v>
      </c>
      <c r="EW150">
        <v>5.00078</v>
      </c>
      <c r="EX150">
        <v>3002.38037037037</v>
      </c>
      <c r="EY150">
        <v>16379.87037037037</v>
      </c>
      <c r="EZ150">
        <v>54.20118518518519</v>
      </c>
      <c r="FA150">
        <v>55.39103703703704</v>
      </c>
      <c r="FB150">
        <v>54.52296296296296</v>
      </c>
      <c r="FC150">
        <v>54.62462962962962</v>
      </c>
      <c r="FD150">
        <v>54.56</v>
      </c>
      <c r="FE150">
        <v>1955.122222222222</v>
      </c>
      <c r="FF150">
        <v>39.89925925925927</v>
      </c>
      <c r="FG150">
        <v>0</v>
      </c>
      <c r="FH150">
        <v>1694363077.4</v>
      </c>
      <c r="FI150">
        <v>0</v>
      </c>
      <c r="FJ150">
        <v>51.56441599999999</v>
      </c>
      <c r="FK150">
        <v>0.3548307556402872</v>
      </c>
      <c r="FL150">
        <v>-22.69769231612578</v>
      </c>
      <c r="FM150">
        <v>3002.5112</v>
      </c>
      <c r="FN150">
        <v>15</v>
      </c>
      <c r="FO150">
        <v>1694359657.1</v>
      </c>
      <c r="FP150" t="s">
        <v>630</v>
      </c>
      <c r="FQ150">
        <v>1694359653.1</v>
      </c>
      <c r="FR150">
        <v>1694359657.1</v>
      </c>
      <c r="FS150">
        <v>2</v>
      </c>
      <c r="FT150">
        <v>0.004</v>
      </c>
      <c r="FU150">
        <v>-0.08500000000000001</v>
      </c>
      <c r="FV150">
        <v>-25.919</v>
      </c>
      <c r="FW150">
        <v>-3.999</v>
      </c>
      <c r="FX150">
        <v>420</v>
      </c>
      <c r="FY150">
        <v>26</v>
      </c>
      <c r="FZ150">
        <v>0.38</v>
      </c>
      <c r="GA150">
        <v>0.08</v>
      </c>
      <c r="GB150">
        <v>-24.3781475</v>
      </c>
      <c r="GC150">
        <v>0.839258161350846</v>
      </c>
      <c r="GD150">
        <v>0.1599740822563142</v>
      </c>
      <c r="GE150">
        <v>0</v>
      </c>
      <c r="GF150">
        <v>0.5457303999999999</v>
      </c>
      <c r="GG150">
        <v>-0.09815311069418467</v>
      </c>
      <c r="GH150">
        <v>0.009698387151480395</v>
      </c>
      <c r="GI150">
        <v>1</v>
      </c>
      <c r="GJ150">
        <v>1</v>
      </c>
      <c r="GK150">
        <v>2</v>
      </c>
      <c r="GL150" t="s">
        <v>432</v>
      </c>
      <c r="GM150">
        <v>3.10675</v>
      </c>
      <c r="GN150">
        <v>2.75776</v>
      </c>
      <c r="GO150">
        <v>0.101198</v>
      </c>
      <c r="GP150">
        <v>0.100737</v>
      </c>
      <c r="GQ150">
        <v>0.121656</v>
      </c>
      <c r="GR150">
        <v>0.10996</v>
      </c>
      <c r="GS150">
        <v>22508.8</v>
      </c>
      <c r="GT150">
        <v>21223.2</v>
      </c>
      <c r="GU150">
        <v>25633.4</v>
      </c>
      <c r="GV150">
        <v>23983.4</v>
      </c>
      <c r="GW150">
        <v>36224.7</v>
      </c>
      <c r="GX150">
        <v>31305.2</v>
      </c>
      <c r="GY150">
        <v>44866.7</v>
      </c>
      <c r="GZ150">
        <v>38030.5</v>
      </c>
      <c r="HA150">
        <v>1.7255</v>
      </c>
      <c r="HB150">
        <v>1.55055</v>
      </c>
      <c r="HC150">
        <v>-0.10211</v>
      </c>
      <c r="HD150">
        <v>0</v>
      </c>
      <c r="HE150">
        <v>37.7454</v>
      </c>
      <c r="HF150">
        <v>999.9</v>
      </c>
      <c r="HG150">
        <v>44.9</v>
      </c>
      <c r="HH150">
        <v>37.4</v>
      </c>
      <c r="HI150">
        <v>34.2358</v>
      </c>
      <c r="HJ150">
        <v>61.0435</v>
      </c>
      <c r="HK150">
        <v>23.4736</v>
      </c>
      <c r="HL150">
        <v>1</v>
      </c>
      <c r="HM150">
        <v>1.74167</v>
      </c>
      <c r="HN150">
        <v>9.28105</v>
      </c>
      <c r="HO150">
        <v>20.0576</v>
      </c>
      <c r="HP150">
        <v>5.20501</v>
      </c>
      <c r="HQ150">
        <v>11.9933</v>
      </c>
      <c r="HR150">
        <v>4.95915</v>
      </c>
      <c r="HS150">
        <v>3.27425</v>
      </c>
      <c r="HT150">
        <v>9999</v>
      </c>
      <c r="HU150">
        <v>9999</v>
      </c>
      <c r="HV150">
        <v>9999</v>
      </c>
      <c r="HW150">
        <v>156</v>
      </c>
      <c r="HX150">
        <v>1.86386</v>
      </c>
      <c r="HY150">
        <v>1.86005</v>
      </c>
      <c r="HZ150">
        <v>1.85837</v>
      </c>
      <c r="IA150">
        <v>1.85974</v>
      </c>
      <c r="IB150">
        <v>1.85974</v>
      </c>
      <c r="IC150">
        <v>1.85834</v>
      </c>
      <c r="ID150">
        <v>1.85743</v>
      </c>
      <c r="IE150">
        <v>1.85228</v>
      </c>
      <c r="IF150">
        <v>0</v>
      </c>
      <c r="IG150">
        <v>0</v>
      </c>
      <c r="IH150">
        <v>0</v>
      </c>
      <c r="II150">
        <v>0</v>
      </c>
      <c r="IJ150" t="s">
        <v>433</v>
      </c>
      <c r="IK150" t="s">
        <v>434</v>
      </c>
      <c r="IL150" t="s">
        <v>435</v>
      </c>
      <c r="IM150" t="s">
        <v>435</v>
      </c>
      <c r="IN150" t="s">
        <v>435</v>
      </c>
      <c r="IO150" t="s">
        <v>435</v>
      </c>
      <c r="IP150">
        <v>0</v>
      </c>
      <c r="IQ150">
        <v>100</v>
      </c>
      <c r="IR150">
        <v>100</v>
      </c>
      <c r="IS150">
        <v>-28.486</v>
      </c>
      <c r="IT150">
        <v>-4.0973</v>
      </c>
      <c r="IU150">
        <v>-16.20101556140452</v>
      </c>
      <c r="IV150">
        <v>-0.02477319321892663</v>
      </c>
      <c r="IW150">
        <v>7.220195862635366E-06</v>
      </c>
      <c r="IX150">
        <v>-1.200035831751892E-09</v>
      </c>
      <c r="IY150">
        <v>-1.772700294398243</v>
      </c>
      <c r="IZ150">
        <v>-0.1467083373758089</v>
      </c>
      <c r="JA150">
        <v>0.003522864546959643</v>
      </c>
      <c r="JB150">
        <v>-3.696506598922489E-05</v>
      </c>
      <c r="JC150">
        <v>4</v>
      </c>
      <c r="JD150">
        <v>1987</v>
      </c>
      <c r="JE150">
        <v>1</v>
      </c>
      <c r="JF150">
        <v>38</v>
      </c>
      <c r="JG150">
        <v>57.1</v>
      </c>
      <c r="JH150">
        <v>57</v>
      </c>
      <c r="JI150">
        <v>1.60278</v>
      </c>
      <c r="JJ150">
        <v>2.68433</v>
      </c>
      <c r="JK150">
        <v>1.49658</v>
      </c>
      <c r="JL150">
        <v>2.39136</v>
      </c>
      <c r="JM150">
        <v>1.54785</v>
      </c>
      <c r="JN150">
        <v>2.48047</v>
      </c>
      <c r="JO150">
        <v>41.9012</v>
      </c>
      <c r="JP150">
        <v>14.1846</v>
      </c>
      <c r="JQ150">
        <v>18</v>
      </c>
      <c r="JR150">
        <v>507.541</v>
      </c>
      <c r="JS150">
        <v>402.004</v>
      </c>
      <c r="JT150">
        <v>28.3105</v>
      </c>
      <c r="JU150">
        <v>46.5776</v>
      </c>
      <c r="JV150">
        <v>29.9997</v>
      </c>
      <c r="JW150">
        <v>46.1966</v>
      </c>
      <c r="JX150">
        <v>46.0016</v>
      </c>
      <c r="JY150">
        <v>32.1936</v>
      </c>
      <c r="JZ150">
        <v>0</v>
      </c>
      <c r="KA150">
        <v>100</v>
      </c>
      <c r="KB150">
        <v>21.011</v>
      </c>
      <c r="KC150">
        <v>607.61</v>
      </c>
      <c r="KD150">
        <v>32.1164</v>
      </c>
      <c r="KE150">
        <v>98.0138</v>
      </c>
      <c r="KF150">
        <v>91.6349</v>
      </c>
    </row>
    <row r="151" spans="1:292">
      <c r="A151">
        <v>133</v>
      </c>
      <c r="B151">
        <v>1694363082.5</v>
      </c>
      <c r="C151">
        <v>4573.5</v>
      </c>
      <c r="D151" t="s">
        <v>701</v>
      </c>
      <c r="E151" t="s">
        <v>702</v>
      </c>
      <c r="F151">
        <v>5</v>
      </c>
      <c r="G151" t="s">
        <v>428</v>
      </c>
      <c r="H151">
        <v>1694363074.714286</v>
      </c>
      <c r="I151">
        <f>(J151)/1000</f>
        <v>0</v>
      </c>
      <c r="J151">
        <f>IF(DO151, AM151, AG151)</f>
        <v>0</v>
      </c>
      <c r="K151">
        <f>IF(DO151, AH151, AF151)</f>
        <v>0</v>
      </c>
      <c r="L151">
        <f>DQ151 - IF(AT151&gt;1, K151*DK151*100.0/(AV151*EE151), 0)</f>
        <v>0</v>
      </c>
      <c r="M151">
        <f>((S151-I151/2)*L151-K151)/(S151+I151/2)</f>
        <v>0</v>
      </c>
      <c r="N151">
        <f>M151*(DX151+DY151)/1000.0</f>
        <v>0</v>
      </c>
      <c r="O151">
        <f>(DQ151 - IF(AT151&gt;1, K151*DK151*100.0/(AV151*EE151), 0))*(DX151+DY151)/1000.0</f>
        <v>0</v>
      </c>
      <c r="P151">
        <f>2.0/((1/R151-1/Q151)+SIGN(R151)*SQRT((1/R151-1/Q151)*(1/R151-1/Q151) + 4*DL151/((DL151+1)*(DL151+1))*(2*1/R151*1/Q151-1/Q151*1/Q151)))</f>
        <v>0</v>
      </c>
      <c r="Q151">
        <f>IF(LEFT(DM151,1)&lt;&gt;"0",IF(LEFT(DM151,1)="1",3.0,DN151),$D$5+$E$5*(EE151*DX151/($K$5*1000))+$F$5*(EE151*DX151/($K$5*1000))*MAX(MIN(DK151,$J$5),$I$5)*MAX(MIN(DK151,$J$5),$I$5)+$G$5*MAX(MIN(DK151,$J$5),$I$5)*(EE151*DX151/($K$5*1000))+$H$5*(EE151*DX151/($K$5*1000))*(EE151*DX151/($K$5*1000)))</f>
        <v>0</v>
      </c>
      <c r="R151">
        <f>I151*(1000-(1000*0.61365*exp(17.502*V151/(240.97+V151))/(DX151+DY151)+DS151)/2)/(1000*0.61365*exp(17.502*V151/(240.97+V151))/(DX151+DY151)-DS151)</f>
        <v>0</v>
      </c>
      <c r="S151">
        <f>1/((DL151+1)/(P151/1.6)+1/(Q151/1.37)) + DL151/((DL151+1)/(P151/1.6) + DL151/(Q151/1.37))</f>
        <v>0</v>
      </c>
      <c r="T151">
        <f>(DG151*DJ151)</f>
        <v>0</v>
      </c>
      <c r="U151">
        <f>(DZ151+(T151+2*0.95*5.67E-8*(((DZ151+$B$9)+273)^4-(DZ151+273)^4)-44100*I151)/(1.84*29.3*Q151+8*0.95*5.67E-8*(DZ151+273)^3))</f>
        <v>0</v>
      </c>
      <c r="V151">
        <f>($C$9*EA151+$D$9*EB151+$E$9*U151)</f>
        <v>0</v>
      </c>
      <c r="W151">
        <f>0.61365*exp(17.502*V151/(240.97+V151))</f>
        <v>0</v>
      </c>
      <c r="X151">
        <f>(Y151/Z151*100)</f>
        <v>0</v>
      </c>
      <c r="Y151">
        <f>DS151*(DX151+DY151)/1000</f>
        <v>0</v>
      </c>
      <c r="Z151">
        <f>0.61365*exp(17.502*DZ151/(240.97+DZ151))</f>
        <v>0</v>
      </c>
      <c r="AA151">
        <f>(W151-DS151*(DX151+DY151)/1000)</f>
        <v>0</v>
      </c>
      <c r="AB151">
        <f>(-I151*44100)</f>
        <v>0</v>
      </c>
      <c r="AC151">
        <f>2*29.3*Q151*0.92*(DZ151-V151)</f>
        <v>0</v>
      </c>
      <c r="AD151">
        <f>2*0.95*5.67E-8*(((DZ151+$B$9)+273)^4-(V151+273)^4)</f>
        <v>0</v>
      </c>
      <c r="AE151">
        <f>T151+AD151+AB151+AC151</f>
        <v>0</v>
      </c>
      <c r="AF151">
        <f>DW151*AT151*(DR151-DQ151*(1000-AT151*DT151)/(1000-AT151*DS151))/(100*DK151)</f>
        <v>0</v>
      </c>
      <c r="AG151">
        <f>1000*DW151*AT151*(DS151-DT151)/(100*DK151*(1000-AT151*DS151))</f>
        <v>0</v>
      </c>
      <c r="AH151">
        <f>(AI151 - AJ151 - DX151*1E3/(8.314*(DZ151+273.15)) * AL151/DW151 * AK151) * DW151/(100*DK151) * (1000 - DT151)/1000</f>
        <v>0</v>
      </c>
      <c r="AI151">
        <v>607.2332856588245</v>
      </c>
      <c r="AJ151">
        <v>589.6524848484847</v>
      </c>
      <c r="AK151">
        <v>3.426588789750583</v>
      </c>
      <c r="AL151">
        <v>66.24914726502084</v>
      </c>
      <c r="AM151">
        <f>(AO151 - AN151 + DX151*1E3/(8.314*(DZ151+273.15)) * AQ151/DW151 * AP151) * DW151/(100*DK151) * 1000/(1000 - AO151)</f>
        <v>0</v>
      </c>
      <c r="AN151">
        <v>28.12110655400767</v>
      </c>
      <c r="AO151">
        <v>28.65454363636363</v>
      </c>
      <c r="AP151">
        <v>2.476409015831687E-06</v>
      </c>
      <c r="AQ151">
        <v>100.9419130604213</v>
      </c>
      <c r="AR151">
        <v>0</v>
      </c>
      <c r="AS151">
        <v>0</v>
      </c>
      <c r="AT151">
        <f>IF(AR151*$H$15&gt;=AV151,1.0,(AV151/(AV151-AR151*$H$15)))</f>
        <v>0</v>
      </c>
      <c r="AU151">
        <f>(AT151-1)*100</f>
        <v>0</v>
      </c>
      <c r="AV151">
        <f>MAX(0,($B$15+$C$15*EE151)/(1+$D$15*EE151)*DX151/(DZ151+273)*$E$15)</f>
        <v>0</v>
      </c>
      <c r="AW151" t="s">
        <v>429</v>
      </c>
      <c r="AX151" t="s">
        <v>429</v>
      </c>
      <c r="AY151">
        <v>0</v>
      </c>
      <c r="AZ151">
        <v>0</v>
      </c>
      <c r="BA151">
        <f>1-AY151/AZ151</f>
        <v>0</v>
      </c>
      <c r="BB151">
        <v>0</v>
      </c>
      <c r="BC151" t="s">
        <v>429</v>
      </c>
      <c r="BD151" t="s">
        <v>429</v>
      </c>
      <c r="BE151">
        <v>0</v>
      </c>
      <c r="BF151">
        <v>0</v>
      </c>
      <c r="BG151">
        <f>1-BE151/BF151</f>
        <v>0</v>
      </c>
      <c r="BH151">
        <v>0.5</v>
      </c>
      <c r="BI151">
        <f>DH151</f>
        <v>0</v>
      </c>
      <c r="BJ151">
        <f>K151</f>
        <v>0</v>
      </c>
      <c r="BK151">
        <f>BG151*BH151*BI151</f>
        <v>0</v>
      </c>
      <c r="BL151">
        <f>(BJ151-BB151)/BI151</f>
        <v>0</v>
      </c>
      <c r="BM151">
        <f>(AZ151-BF151)/BF151</f>
        <v>0</v>
      </c>
      <c r="BN151">
        <f>AY151/(BA151+AY151/BF151)</f>
        <v>0</v>
      </c>
      <c r="BO151" t="s">
        <v>429</v>
      </c>
      <c r="BP151">
        <v>0</v>
      </c>
      <c r="BQ151">
        <f>IF(BP151&lt;&gt;0, BP151, BN151)</f>
        <v>0</v>
      </c>
      <c r="BR151">
        <f>1-BQ151/BF151</f>
        <v>0</v>
      </c>
      <c r="BS151">
        <f>(BF151-BE151)/(BF151-BQ151)</f>
        <v>0</v>
      </c>
      <c r="BT151">
        <f>(AZ151-BF151)/(AZ151-BQ151)</f>
        <v>0</v>
      </c>
      <c r="BU151">
        <f>(BF151-BE151)/(BF151-AY151)</f>
        <v>0</v>
      </c>
      <c r="BV151">
        <f>(AZ151-BF151)/(AZ151-AY151)</f>
        <v>0</v>
      </c>
      <c r="BW151">
        <f>(BS151*BQ151/BE151)</f>
        <v>0</v>
      </c>
      <c r="BX151">
        <f>(1-BW151)</f>
        <v>0</v>
      </c>
      <c r="DG151">
        <f>$B$13*EF151+$C$13*EG151+$F$13*ER151*(1-EU151)</f>
        <v>0</v>
      </c>
      <c r="DH151">
        <f>DG151*DI151</f>
        <v>0</v>
      </c>
      <c r="DI151">
        <f>($B$13*$D$11+$C$13*$D$11+$F$13*((FE151+EW151)/MAX(FE151+EW151+FF151, 0.1)*$I$11+FF151/MAX(FE151+EW151+FF151, 0.1)*$J$11))/($B$13+$C$13+$F$13)</f>
        <v>0</v>
      </c>
      <c r="DJ151">
        <f>($B$13*$K$11+$C$13*$K$11+$F$13*((FE151+EW151)/MAX(FE151+EW151+FF151, 0.1)*$P$11+FF151/MAX(FE151+EW151+FF151, 0.1)*$Q$11))/($B$13+$C$13+$F$13)</f>
        <v>0</v>
      </c>
      <c r="DK151">
        <v>0.28</v>
      </c>
      <c r="DL151">
        <v>0.5</v>
      </c>
      <c r="DM151" t="s">
        <v>430</v>
      </c>
      <c r="DN151">
        <v>2</v>
      </c>
      <c r="DO151" t="b">
        <v>1</v>
      </c>
      <c r="DP151">
        <v>1694363074.714286</v>
      </c>
      <c r="DQ151">
        <v>548.7716785714285</v>
      </c>
      <c r="DR151">
        <v>573.1625</v>
      </c>
      <c r="DS151">
        <v>28.65260357142857</v>
      </c>
      <c r="DT151">
        <v>28.11734642857143</v>
      </c>
      <c r="DU151">
        <v>577.0939999999999</v>
      </c>
      <c r="DV151">
        <v>32.74995357142857</v>
      </c>
      <c r="DW151">
        <v>500.0231428571428</v>
      </c>
      <c r="DX151">
        <v>84.50972142857144</v>
      </c>
      <c r="DY151">
        <v>0.1000235714285714</v>
      </c>
      <c r="DZ151">
        <v>34.76653214285714</v>
      </c>
      <c r="EA151">
        <v>36.12004642857143</v>
      </c>
      <c r="EB151">
        <v>999.9000000000002</v>
      </c>
      <c r="EC151">
        <v>0</v>
      </c>
      <c r="ED151">
        <v>0</v>
      </c>
      <c r="EE151">
        <v>9993.525714285714</v>
      </c>
      <c r="EF151">
        <v>0</v>
      </c>
      <c r="EG151">
        <v>1548.853571428572</v>
      </c>
      <c r="EH151">
        <v>-24.39088571428572</v>
      </c>
      <c r="EI151">
        <v>564.95925</v>
      </c>
      <c r="EJ151">
        <v>589.7446785714285</v>
      </c>
      <c r="EK151">
        <v>0.5352501785714285</v>
      </c>
      <c r="EL151">
        <v>573.1625</v>
      </c>
      <c r="EM151">
        <v>28.11734642857143</v>
      </c>
      <c r="EN151">
        <v>2.421422857142857</v>
      </c>
      <c r="EO151">
        <v>2.376189642857143</v>
      </c>
      <c r="EP151">
        <v>20.50776785714286</v>
      </c>
      <c r="EQ151">
        <v>20.20241785714285</v>
      </c>
      <c r="ER151">
        <v>2000.01</v>
      </c>
      <c r="ES151">
        <v>0.9800049285714287</v>
      </c>
      <c r="ET151">
        <v>0.01999486071428572</v>
      </c>
      <c r="EU151">
        <v>0</v>
      </c>
      <c r="EV151">
        <v>51.55220714285715</v>
      </c>
      <c r="EW151">
        <v>5.00078</v>
      </c>
      <c r="EX151">
        <v>2985.452857142857</v>
      </c>
      <c r="EY151">
        <v>16379.73928571429</v>
      </c>
      <c r="EZ151">
        <v>54.19407142857143</v>
      </c>
      <c r="FA151">
        <v>55.37482142857142</v>
      </c>
      <c r="FB151">
        <v>54.56446428571428</v>
      </c>
      <c r="FC151">
        <v>54.62460714285713</v>
      </c>
      <c r="FD151">
        <v>54.55782142857142</v>
      </c>
      <c r="FE151">
        <v>1955.114642857143</v>
      </c>
      <c r="FF151">
        <v>39.88714285714287</v>
      </c>
      <c r="FG151">
        <v>0</v>
      </c>
      <c r="FH151">
        <v>1694363082.2</v>
      </c>
      <c r="FI151">
        <v>0</v>
      </c>
      <c r="FJ151">
        <v>51.54100800000001</v>
      </c>
      <c r="FK151">
        <v>0.0181769231526771</v>
      </c>
      <c r="FL151">
        <v>-517.6915385215652</v>
      </c>
      <c r="FM151">
        <v>2984.1572</v>
      </c>
      <c r="FN151">
        <v>15</v>
      </c>
      <c r="FO151">
        <v>1694359657.1</v>
      </c>
      <c r="FP151" t="s">
        <v>630</v>
      </c>
      <c r="FQ151">
        <v>1694359653.1</v>
      </c>
      <c r="FR151">
        <v>1694359657.1</v>
      </c>
      <c r="FS151">
        <v>2</v>
      </c>
      <c r="FT151">
        <v>0.004</v>
      </c>
      <c r="FU151">
        <v>-0.08500000000000001</v>
      </c>
      <c r="FV151">
        <v>-25.919</v>
      </c>
      <c r="FW151">
        <v>-3.999</v>
      </c>
      <c r="FX151">
        <v>420</v>
      </c>
      <c r="FY151">
        <v>26</v>
      </c>
      <c r="FZ151">
        <v>0.38</v>
      </c>
      <c r="GA151">
        <v>0.08</v>
      </c>
      <c r="GB151">
        <v>-24.412505</v>
      </c>
      <c r="GC151">
        <v>-0.2438904315196302</v>
      </c>
      <c r="GD151">
        <v>0.1938384597416105</v>
      </c>
      <c r="GE151">
        <v>0</v>
      </c>
      <c r="GF151">
        <v>0.53966465</v>
      </c>
      <c r="GG151">
        <v>-0.07419048405253342</v>
      </c>
      <c r="GH151">
        <v>0.00725760546444211</v>
      </c>
      <c r="GI151">
        <v>1</v>
      </c>
      <c r="GJ151">
        <v>1</v>
      </c>
      <c r="GK151">
        <v>2</v>
      </c>
      <c r="GL151" t="s">
        <v>432</v>
      </c>
      <c r="GM151">
        <v>3.10696</v>
      </c>
      <c r="GN151">
        <v>2.7583</v>
      </c>
      <c r="GO151">
        <v>0.103266</v>
      </c>
      <c r="GP151">
        <v>0.102811</v>
      </c>
      <c r="GQ151">
        <v>0.121661</v>
      </c>
      <c r="GR151">
        <v>0.109976</v>
      </c>
      <c r="GS151">
        <v>22457.5</v>
      </c>
      <c r="GT151">
        <v>21174.6</v>
      </c>
      <c r="GU151">
        <v>25634</v>
      </c>
      <c r="GV151">
        <v>23983.8</v>
      </c>
      <c r="GW151">
        <v>36225.6</v>
      </c>
      <c r="GX151">
        <v>31305.1</v>
      </c>
      <c r="GY151">
        <v>44867.7</v>
      </c>
      <c r="GZ151">
        <v>38030.9</v>
      </c>
      <c r="HA151">
        <v>1.7257</v>
      </c>
      <c r="HB151">
        <v>1.55068</v>
      </c>
      <c r="HC151">
        <v>-0.101104</v>
      </c>
      <c r="HD151">
        <v>0</v>
      </c>
      <c r="HE151">
        <v>37.7285</v>
      </c>
      <c r="HF151">
        <v>999.9</v>
      </c>
      <c r="HG151">
        <v>44.9</v>
      </c>
      <c r="HH151">
        <v>37.4</v>
      </c>
      <c r="HI151">
        <v>34.2342</v>
      </c>
      <c r="HJ151">
        <v>61.0535</v>
      </c>
      <c r="HK151">
        <v>23.2452</v>
      </c>
      <c r="HL151">
        <v>1</v>
      </c>
      <c r="HM151">
        <v>1.74108</v>
      </c>
      <c r="HN151">
        <v>9.28105</v>
      </c>
      <c r="HO151">
        <v>20.0578</v>
      </c>
      <c r="HP151">
        <v>5.20516</v>
      </c>
      <c r="HQ151">
        <v>11.9929</v>
      </c>
      <c r="HR151">
        <v>4.95935</v>
      </c>
      <c r="HS151">
        <v>3.27443</v>
      </c>
      <c r="HT151">
        <v>9999</v>
      </c>
      <c r="HU151">
        <v>9999</v>
      </c>
      <c r="HV151">
        <v>9999</v>
      </c>
      <c r="HW151">
        <v>156</v>
      </c>
      <c r="HX151">
        <v>1.86386</v>
      </c>
      <c r="HY151">
        <v>1.86005</v>
      </c>
      <c r="HZ151">
        <v>1.85837</v>
      </c>
      <c r="IA151">
        <v>1.85974</v>
      </c>
      <c r="IB151">
        <v>1.85974</v>
      </c>
      <c r="IC151">
        <v>1.85834</v>
      </c>
      <c r="ID151">
        <v>1.85742</v>
      </c>
      <c r="IE151">
        <v>1.85228</v>
      </c>
      <c r="IF151">
        <v>0</v>
      </c>
      <c r="IG151">
        <v>0</v>
      </c>
      <c r="IH151">
        <v>0</v>
      </c>
      <c r="II151">
        <v>0</v>
      </c>
      <c r="IJ151" t="s">
        <v>433</v>
      </c>
      <c r="IK151" t="s">
        <v>434</v>
      </c>
      <c r="IL151" t="s">
        <v>435</v>
      </c>
      <c r="IM151" t="s">
        <v>435</v>
      </c>
      <c r="IN151" t="s">
        <v>435</v>
      </c>
      <c r="IO151" t="s">
        <v>435</v>
      </c>
      <c r="IP151">
        <v>0</v>
      </c>
      <c r="IQ151">
        <v>100</v>
      </c>
      <c r="IR151">
        <v>100</v>
      </c>
      <c r="IS151">
        <v>-28.781</v>
      </c>
      <c r="IT151">
        <v>-4.0975</v>
      </c>
      <c r="IU151">
        <v>-16.20101556140452</v>
      </c>
      <c r="IV151">
        <v>-0.02477319321892663</v>
      </c>
      <c r="IW151">
        <v>7.220195862635366E-06</v>
      </c>
      <c r="IX151">
        <v>-1.200035831751892E-09</v>
      </c>
      <c r="IY151">
        <v>-1.772700294398243</v>
      </c>
      <c r="IZ151">
        <v>-0.1467083373758089</v>
      </c>
      <c r="JA151">
        <v>0.003522864546959643</v>
      </c>
      <c r="JB151">
        <v>-3.696506598922489E-05</v>
      </c>
      <c r="JC151">
        <v>4</v>
      </c>
      <c r="JD151">
        <v>1987</v>
      </c>
      <c r="JE151">
        <v>1</v>
      </c>
      <c r="JF151">
        <v>38</v>
      </c>
      <c r="JG151">
        <v>57.2</v>
      </c>
      <c r="JH151">
        <v>57.1</v>
      </c>
      <c r="JI151">
        <v>1.63696</v>
      </c>
      <c r="JJ151">
        <v>2.69043</v>
      </c>
      <c r="JK151">
        <v>1.49658</v>
      </c>
      <c r="JL151">
        <v>2.39136</v>
      </c>
      <c r="JM151">
        <v>1.54907</v>
      </c>
      <c r="JN151">
        <v>2.3645</v>
      </c>
      <c r="JO151">
        <v>41.9012</v>
      </c>
      <c r="JP151">
        <v>14.1671</v>
      </c>
      <c r="JQ151">
        <v>18</v>
      </c>
      <c r="JR151">
        <v>507.651</v>
      </c>
      <c r="JS151">
        <v>402.065</v>
      </c>
      <c r="JT151">
        <v>28.3011</v>
      </c>
      <c r="JU151">
        <v>46.575</v>
      </c>
      <c r="JV151">
        <v>29.9996</v>
      </c>
      <c r="JW151">
        <v>46.1927</v>
      </c>
      <c r="JX151">
        <v>45.9981</v>
      </c>
      <c r="JY151">
        <v>32.8743</v>
      </c>
      <c r="JZ151">
        <v>0</v>
      </c>
      <c r="KA151">
        <v>100</v>
      </c>
      <c r="KB151">
        <v>21.0083</v>
      </c>
      <c r="KC151">
        <v>620.974</v>
      </c>
      <c r="KD151">
        <v>32.1164</v>
      </c>
      <c r="KE151">
        <v>98.0159</v>
      </c>
      <c r="KF151">
        <v>91.636</v>
      </c>
    </row>
    <row r="152" spans="1:292">
      <c r="A152">
        <v>134</v>
      </c>
      <c r="B152">
        <v>1694363087.5</v>
      </c>
      <c r="C152">
        <v>4578.5</v>
      </c>
      <c r="D152" t="s">
        <v>703</v>
      </c>
      <c r="E152" t="s">
        <v>704</v>
      </c>
      <c r="F152">
        <v>5</v>
      </c>
      <c r="G152" t="s">
        <v>428</v>
      </c>
      <c r="H152">
        <v>1694363080</v>
      </c>
      <c r="I152">
        <f>(J152)/1000</f>
        <v>0</v>
      </c>
      <c r="J152">
        <f>IF(DO152, AM152, AG152)</f>
        <v>0</v>
      </c>
      <c r="K152">
        <f>IF(DO152, AH152, AF152)</f>
        <v>0</v>
      </c>
      <c r="L152">
        <f>DQ152 - IF(AT152&gt;1, K152*DK152*100.0/(AV152*EE152), 0)</f>
        <v>0</v>
      </c>
      <c r="M152">
        <f>((S152-I152/2)*L152-K152)/(S152+I152/2)</f>
        <v>0</v>
      </c>
      <c r="N152">
        <f>M152*(DX152+DY152)/1000.0</f>
        <v>0</v>
      </c>
      <c r="O152">
        <f>(DQ152 - IF(AT152&gt;1, K152*DK152*100.0/(AV152*EE152), 0))*(DX152+DY152)/1000.0</f>
        <v>0</v>
      </c>
      <c r="P152">
        <f>2.0/((1/R152-1/Q152)+SIGN(R152)*SQRT((1/R152-1/Q152)*(1/R152-1/Q152) + 4*DL152/((DL152+1)*(DL152+1))*(2*1/R152*1/Q152-1/Q152*1/Q152)))</f>
        <v>0</v>
      </c>
      <c r="Q152">
        <f>IF(LEFT(DM152,1)&lt;&gt;"0",IF(LEFT(DM152,1)="1",3.0,DN152),$D$5+$E$5*(EE152*DX152/($K$5*1000))+$F$5*(EE152*DX152/($K$5*1000))*MAX(MIN(DK152,$J$5),$I$5)*MAX(MIN(DK152,$J$5),$I$5)+$G$5*MAX(MIN(DK152,$J$5),$I$5)*(EE152*DX152/($K$5*1000))+$H$5*(EE152*DX152/($K$5*1000))*(EE152*DX152/($K$5*1000)))</f>
        <v>0</v>
      </c>
      <c r="R152">
        <f>I152*(1000-(1000*0.61365*exp(17.502*V152/(240.97+V152))/(DX152+DY152)+DS152)/2)/(1000*0.61365*exp(17.502*V152/(240.97+V152))/(DX152+DY152)-DS152)</f>
        <v>0</v>
      </c>
      <c r="S152">
        <f>1/((DL152+1)/(P152/1.6)+1/(Q152/1.37)) + DL152/((DL152+1)/(P152/1.6) + DL152/(Q152/1.37))</f>
        <v>0</v>
      </c>
      <c r="T152">
        <f>(DG152*DJ152)</f>
        <v>0</v>
      </c>
      <c r="U152">
        <f>(DZ152+(T152+2*0.95*5.67E-8*(((DZ152+$B$9)+273)^4-(DZ152+273)^4)-44100*I152)/(1.84*29.3*Q152+8*0.95*5.67E-8*(DZ152+273)^3))</f>
        <v>0</v>
      </c>
      <c r="V152">
        <f>($C$9*EA152+$D$9*EB152+$E$9*U152)</f>
        <v>0</v>
      </c>
      <c r="W152">
        <f>0.61365*exp(17.502*V152/(240.97+V152))</f>
        <v>0</v>
      </c>
      <c r="X152">
        <f>(Y152/Z152*100)</f>
        <v>0</v>
      </c>
      <c r="Y152">
        <f>DS152*(DX152+DY152)/1000</f>
        <v>0</v>
      </c>
      <c r="Z152">
        <f>0.61365*exp(17.502*DZ152/(240.97+DZ152))</f>
        <v>0</v>
      </c>
      <c r="AA152">
        <f>(W152-DS152*(DX152+DY152)/1000)</f>
        <v>0</v>
      </c>
      <c r="AB152">
        <f>(-I152*44100)</f>
        <v>0</v>
      </c>
      <c r="AC152">
        <f>2*29.3*Q152*0.92*(DZ152-V152)</f>
        <v>0</v>
      </c>
      <c r="AD152">
        <f>2*0.95*5.67E-8*(((DZ152+$B$9)+273)^4-(V152+273)^4)</f>
        <v>0</v>
      </c>
      <c r="AE152">
        <f>T152+AD152+AB152+AC152</f>
        <v>0</v>
      </c>
      <c r="AF152">
        <f>DW152*AT152*(DR152-DQ152*(1000-AT152*DT152)/(1000-AT152*DS152))/(100*DK152)</f>
        <v>0</v>
      </c>
      <c r="AG152">
        <f>1000*DW152*AT152*(DS152-DT152)/(100*DK152*(1000-AT152*DS152))</f>
        <v>0</v>
      </c>
      <c r="AH152">
        <f>(AI152 - AJ152 - DX152*1E3/(8.314*(DZ152+273.15)) * AL152/DW152 * AK152) * DW152/(100*DK152) * (1000 - DT152)/1000</f>
        <v>0</v>
      </c>
      <c r="AI152">
        <v>624.672784561223</v>
      </c>
      <c r="AJ152">
        <v>606.8306848484846</v>
      </c>
      <c r="AK152">
        <v>3.433781328605941</v>
      </c>
      <c r="AL152">
        <v>66.24914726502084</v>
      </c>
      <c r="AM152">
        <f>(AO152 - AN152 + DX152*1E3/(8.314*(DZ152+273.15)) * AQ152/DW152 * AP152) * DW152/(100*DK152) * 1000/(1000 - AO152)</f>
        <v>0</v>
      </c>
      <c r="AN152">
        <v>28.12983728692916</v>
      </c>
      <c r="AO152">
        <v>28.65287272727274</v>
      </c>
      <c r="AP152">
        <v>-2.466943765144387E-05</v>
      </c>
      <c r="AQ152">
        <v>100.9419130604213</v>
      </c>
      <c r="AR152">
        <v>0</v>
      </c>
      <c r="AS152">
        <v>0</v>
      </c>
      <c r="AT152">
        <f>IF(AR152*$H$15&gt;=AV152,1.0,(AV152/(AV152-AR152*$H$15)))</f>
        <v>0</v>
      </c>
      <c r="AU152">
        <f>(AT152-1)*100</f>
        <v>0</v>
      </c>
      <c r="AV152">
        <f>MAX(0,($B$15+$C$15*EE152)/(1+$D$15*EE152)*DX152/(DZ152+273)*$E$15)</f>
        <v>0</v>
      </c>
      <c r="AW152" t="s">
        <v>429</v>
      </c>
      <c r="AX152" t="s">
        <v>429</v>
      </c>
      <c r="AY152">
        <v>0</v>
      </c>
      <c r="AZ152">
        <v>0</v>
      </c>
      <c r="BA152">
        <f>1-AY152/AZ152</f>
        <v>0</v>
      </c>
      <c r="BB152">
        <v>0</v>
      </c>
      <c r="BC152" t="s">
        <v>429</v>
      </c>
      <c r="BD152" t="s">
        <v>429</v>
      </c>
      <c r="BE152">
        <v>0</v>
      </c>
      <c r="BF152">
        <v>0</v>
      </c>
      <c r="BG152">
        <f>1-BE152/BF152</f>
        <v>0</v>
      </c>
      <c r="BH152">
        <v>0.5</v>
      </c>
      <c r="BI152">
        <f>DH152</f>
        <v>0</v>
      </c>
      <c r="BJ152">
        <f>K152</f>
        <v>0</v>
      </c>
      <c r="BK152">
        <f>BG152*BH152*BI152</f>
        <v>0</v>
      </c>
      <c r="BL152">
        <f>(BJ152-BB152)/BI152</f>
        <v>0</v>
      </c>
      <c r="BM152">
        <f>(AZ152-BF152)/BF152</f>
        <v>0</v>
      </c>
      <c r="BN152">
        <f>AY152/(BA152+AY152/BF152)</f>
        <v>0</v>
      </c>
      <c r="BO152" t="s">
        <v>429</v>
      </c>
      <c r="BP152">
        <v>0</v>
      </c>
      <c r="BQ152">
        <f>IF(BP152&lt;&gt;0, BP152, BN152)</f>
        <v>0</v>
      </c>
      <c r="BR152">
        <f>1-BQ152/BF152</f>
        <v>0</v>
      </c>
      <c r="BS152">
        <f>(BF152-BE152)/(BF152-BQ152)</f>
        <v>0</v>
      </c>
      <c r="BT152">
        <f>(AZ152-BF152)/(AZ152-BQ152)</f>
        <v>0</v>
      </c>
      <c r="BU152">
        <f>(BF152-BE152)/(BF152-AY152)</f>
        <v>0</v>
      </c>
      <c r="BV152">
        <f>(AZ152-BF152)/(AZ152-AY152)</f>
        <v>0</v>
      </c>
      <c r="BW152">
        <f>(BS152*BQ152/BE152)</f>
        <v>0</v>
      </c>
      <c r="BX152">
        <f>(1-BW152)</f>
        <v>0</v>
      </c>
      <c r="DG152">
        <f>$B$13*EF152+$C$13*EG152+$F$13*ER152*(1-EU152)</f>
        <v>0</v>
      </c>
      <c r="DH152">
        <f>DG152*DI152</f>
        <v>0</v>
      </c>
      <c r="DI152">
        <f>($B$13*$D$11+$C$13*$D$11+$F$13*((FE152+EW152)/MAX(FE152+EW152+FF152, 0.1)*$I$11+FF152/MAX(FE152+EW152+FF152, 0.1)*$J$11))/($B$13+$C$13+$F$13)</f>
        <v>0</v>
      </c>
      <c r="DJ152">
        <f>($B$13*$K$11+$C$13*$K$11+$F$13*((FE152+EW152)/MAX(FE152+EW152+FF152, 0.1)*$P$11+FF152/MAX(FE152+EW152+FF152, 0.1)*$Q$11))/($B$13+$C$13+$F$13)</f>
        <v>0</v>
      </c>
      <c r="DK152">
        <v>0.28</v>
      </c>
      <c r="DL152">
        <v>0.5</v>
      </c>
      <c r="DM152" t="s">
        <v>430</v>
      </c>
      <c r="DN152">
        <v>2</v>
      </c>
      <c r="DO152" t="b">
        <v>1</v>
      </c>
      <c r="DP152">
        <v>1694363080</v>
      </c>
      <c r="DQ152">
        <v>566.1822592592592</v>
      </c>
      <c r="DR152">
        <v>590.8269999999999</v>
      </c>
      <c r="DS152">
        <v>28.65276296296296</v>
      </c>
      <c r="DT152">
        <v>28.12352592592593</v>
      </c>
      <c r="DU152">
        <v>594.8156296296296</v>
      </c>
      <c r="DV152">
        <v>32.75011851851852</v>
      </c>
      <c r="DW152">
        <v>500.0168148148148</v>
      </c>
      <c r="DX152">
        <v>84.50834074074073</v>
      </c>
      <c r="DY152">
        <v>0.1000700407407408</v>
      </c>
      <c r="DZ152">
        <v>34.75976666666666</v>
      </c>
      <c r="EA152">
        <v>36.11078148148148</v>
      </c>
      <c r="EB152">
        <v>999.9000000000001</v>
      </c>
      <c r="EC152">
        <v>0</v>
      </c>
      <c r="ED152">
        <v>0</v>
      </c>
      <c r="EE152">
        <v>9998.702962962965</v>
      </c>
      <c r="EF152">
        <v>0</v>
      </c>
      <c r="EG152">
        <v>1495.246666666667</v>
      </c>
      <c r="EH152">
        <v>-24.64477407407407</v>
      </c>
      <c r="EI152">
        <v>582.8834814814815</v>
      </c>
      <c r="EJ152">
        <v>607.9241481481482</v>
      </c>
      <c r="EK152">
        <v>0.5292282222222222</v>
      </c>
      <c r="EL152">
        <v>590.8269999999999</v>
      </c>
      <c r="EM152">
        <v>28.12352592592593</v>
      </c>
      <c r="EN152">
        <v>2.421397037037037</v>
      </c>
      <c r="EO152">
        <v>2.376672962962963</v>
      </c>
      <c r="EP152">
        <v>20.50759259259259</v>
      </c>
      <c r="EQ152">
        <v>20.20570740740741</v>
      </c>
      <c r="ER152">
        <v>1999.980740740741</v>
      </c>
      <c r="ES152">
        <v>0.9800068518518518</v>
      </c>
      <c r="ET152">
        <v>0.01999286666666666</v>
      </c>
      <c r="EU152">
        <v>0</v>
      </c>
      <c r="EV152">
        <v>51.5568111111111</v>
      </c>
      <c r="EW152">
        <v>5.00078</v>
      </c>
      <c r="EX152">
        <v>2947.617037037036</v>
      </c>
      <c r="EY152">
        <v>16379.51481481481</v>
      </c>
      <c r="EZ152">
        <v>54.18048148148149</v>
      </c>
      <c r="FA152">
        <v>55.35855555555555</v>
      </c>
      <c r="FB152">
        <v>54.54837037037037</v>
      </c>
      <c r="FC152">
        <v>54.61533333333332</v>
      </c>
      <c r="FD152">
        <v>54.51825925925926</v>
      </c>
      <c r="FE152">
        <v>1955.08962962963</v>
      </c>
      <c r="FF152">
        <v>39.88148148148149</v>
      </c>
      <c r="FG152">
        <v>0</v>
      </c>
      <c r="FH152">
        <v>1694363087.6</v>
      </c>
      <c r="FI152">
        <v>0</v>
      </c>
      <c r="FJ152">
        <v>51.56267692307692</v>
      </c>
      <c r="FK152">
        <v>-0.3505709425954494</v>
      </c>
      <c r="FL152">
        <v>-451.7941883846956</v>
      </c>
      <c r="FM152">
        <v>2948.034615384615</v>
      </c>
      <c r="FN152">
        <v>15</v>
      </c>
      <c r="FO152">
        <v>1694359657.1</v>
      </c>
      <c r="FP152" t="s">
        <v>630</v>
      </c>
      <c r="FQ152">
        <v>1694359653.1</v>
      </c>
      <c r="FR152">
        <v>1694359657.1</v>
      </c>
      <c r="FS152">
        <v>2</v>
      </c>
      <c r="FT152">
        <v>0.004</v>
      </c>
      <c r="FU152">
        <v>-0.08500000000000001</v>
      </c>
      <c r="FV152">
        <v>-25.919</v>
      </c>
      <c r="FW152">
        <v>-3.999</v>
      </c>
      <c r="FX152">
        <v>420</v>
      </c>
      <c r="FY152">
        <v>26</v>
      </c>
      <c r="FZ152">
        <v>0.38</v>
      </c>
      <c r="GA152">
        <v>0.08</v>
      </c>
      <c r="GB152">
        <v>-24.49496341463415</v>
      </c>
      <c r="GC152">
        <v>-2.713206271777007</v>
      </c>
      <c r="GD152">
        <v>0.2825715430721819</v>
      </c>
      <c r="GE152">
        <v>0</v>
      </c>
      <c r="GF152">
        <v>0.5330983902439024</v>
      </c>
      <c r="GG152">
        <v>-0.06774259233449437</v>
      </c>
      <c r="GH152">
        <v>0.006771973606758705</v>
      </c>
      <c r="GI152">
        <v>1</v>
      </c>
      <c r="GJ152">
        <v>1</v>
      </c>
      <c r="GK152">
        <v>2</v>
      </c>
      <c r="GL152" t="s">
        <v>432</v>
      </c>
      <c r="GM152">
        <v>3.10682</v>
      </c>
      <c r="GN152">
        <v>2.75823</v>
      </c>
      <c r="GO152">
        <v>0.105318</v>
      </c>
      <c r="GP152">
        <v>0.104866</v>
      </c>
      <c r="GQ152">
        <v>0.121657</v>
      </c>
      <c r="GR152">
        <v>0.109995</v>
      </c>
      <c r="GS152">
        <v>22406.3</v>
      </c>
      <c r="GT152">
        <v>21126.5</v>
      </c>
      <c r="GU152">
        <v>25634.1</v>
      </c>
      <c r="GV152">
        <v>23984.2</v>
      </c>
      <c r="GW152">
        <v>36226.2</v>
      </c>
      <c r="GX152">
        <v>31305.3</v>
      </c>
      <c r="GY152">
        <v>44868.1</v>
      </c>
      <c r="GZ152">
        <v>38031.6</v>
      </c>
      <c r="HA152">
        <v>1.72558</v>
      </c>
      <c r="HB152">
        <v>1.5507</v>
      </c>
      <c r="HC152">
        <v>-0.09950249999999999</v>
      </c>
      <c r="HD152">
        <v>0</v>
      </c>
      <c r="HE152">
        <v>37.7141</v>
      </c>
      <c r="HF152">
        <v>999.9</v>
      </c>
      <c r="HG152">
        <v>44.9</v>
      </c>
      <c r="HH152">
        <v>37.4</v>
      </c>
      <c r="HI152">
        <v>34.2378</v>
      </c>
      <c r="HJ152">
        <v>61.1235</v>
      </c>
      <c r="HK152">
        <v>23.3774</v>
      </c>
      <c r="HL152">
        <v>1</v>
      </c>
      <c r="HM152">
        <v>1.74037</v>
      </c>
      <c r="HN152">
        <v>9.28105</v>
      </c>
      <c r="HO152">
        <v>20.0577</v>
      </c>
      <c r="HP152">
        <v>5.20411</v>
      </c>
      <c r="HQ152">
        <v>11.9927</v>
      </c>
      <c r="HR152">
        <v>4.95915</v>
      </c>
      <c r="HS152">
        <v>3.27435</v>
      </c>
      <c r="HT152">
        <v>9999</v>
      </c>
      <c r="HU152">
        <v>9999</v>
      </c>
      <c r="HV152">
        <v>9999</v>
      </c>
      <c r="HW152">
        <v>156</v>
      </c>
      <c r="HX152">
        <v>1.86386</v>
      </c>
      <c r="HY152">
        <v>1.86005</v>
      </c>
      <c r="HZ152">
        <v>1.85837</v>
      </c>
      <c r="IA152">
        <v>1.85974</v>
      </c>
      <c r="IB152">
        <v>1.85974</v>
      </c>
      <c r="IC152">
        <v>1.85831</v>
      </c>
      <c r="ID152">
        <v>1.85743</v>
      </c>
      <c r="IE152">
        <v>1.85227</v>
      </c>
      <c r="IF152">
        <v>0</v>
      </c>
      <c r="IG152">
        <v>0</v>
      </c>
      <c r="IH152">
        <v>0</v>
      </c>
      <c r="II152">
        <v>0</v>
      </c>
      <c r="IJ152" t="s">
        <v>433</v>
      </c>
      <c r="IK152" t="s">
        <v>434</v>
      </c>
      <c r="IL152" t="s">
        <v>435</v>
      </c>
      <c r="IM152" t="s">
        <v>435</v>
      </c>
      <c r="IN152" t="s">
        <v>435</v>
      </c>
      <c r="IO152" t="s">
        <v>435</v>
      </c>
      <c r="IP152">
        <v>0</v>
      </c>
      <c r="IQ152">
        <v>100</v>
      </c>
      <c r="IR152">
        <v>100</v>
      </c>
      <c r="IS152">
        <v>-29.074</v>
      </c>
      <c r="IT152">
        <v>-4.0974</v>
      </c>
      <c r="IU152">
        <v>-16.20101556140452</v>
      </c>
      <c r="IV152">
        <v>-0.02477319321892663</v>
      </c>
      <c r="IW152">
        <v>7.220195862635366E-06</v>
      </c>
      <c r="IX152">
        <v>-1.200035831751892E-09</v>
      </c>
      <c r="IY152">
        <v>-1.772700294398243</v>
      </c>
      <c r="IZ152">
        <v>-0.1467083373758089</v>
      </c>
      <c r="JA152">
        <v>0.003522864546959643</v>
      </c>
      <c r="JB152">
        <v>-3.696506598922489E-05</v>
      </c>
      <c r="JC152">
        <v>4</v>
      </c>
      <c r="JD152">
        <v>1987</v>
      </c>
      <c r="JE152">
        <v>1</v>
      </c>
      <c r="JF152">
        <v>38</v>
      </c>
      <c r="JG152">
        <v>57.2</v>
      </c>
      <c r="JH152">
        <v>57.2</v>
      </c>
      <c r="JI152">
        <v>1.67358</v>
      </c>
      <c r="JJ152">
        <v>2.67944</v>
      </c>
      <c r="JK152">
        <v>1.49658</v>
      </c>
      <c r="JL152">
        <v>2.39258</v>
      </c>
      <c r="JM152">
        <v>1.54907</v>
      </c>
      <c r="JN152">
        <v>2.47925</v>
      </c>
      <c r="JO152">
        <v>41.9012</v>
      </c>
      <c r="JP152">
        <v>14.1758</v>
      </c>
      <c r="JQ152">
        <v>18</v>
      </c>
      <c r="JR152">
        <v>507.568</v>
      </c>
      <c r="JS152">
        <v>402.072</v>
      </c>
      <c r="JT152">
        <v>28.2907</v>
      </c>
      <c r="JU152">
        <v>46.5698</v>
      </c>
      <c r="JV152">
        <v>29.9995</v>
      </c>
      <c r="JW152">
        <v>46.1927</v>
      </c>
      <c r="JX152">
        <v>45.9966</v>
      </c>
      <c r="JY152">
        <v>33.6048</v>
      </c>
      <c r="JZ152">
        <v>0</v>
      </c>
      <c r="KA152">
        <v>100</v>
      </c>
      <c r="KB152">
        <v>21.0084</v>
      </c>
      <c r="KC152">
        <v>641.01</v>
      </c>
      <c r="KD152">
        <v>32.1164</v>
      </c>
      <c r="KE152">
        <v>98.0167</v>
      </c>
      <c r="KF152">
        <v>91.6377</v>
      </c>
    </row>
    <row r="153" spans="1:292">
      <c r="A153">
        <v>135</v>
      </c>
      <c r="B153">
        <v>1694363092.5</v>
      </c>
      <c r="C153">
        <v>4583.5</v>
      </c>
      <c r="D153" t="s">
        <v>705</v>
      </c>
      <c r="E153" t="s">
        <v>706</v>
      </c>
      <c r="F153">
        <v>5</v>
      </c>
      <c r="G153" t="s">
        <v>428</v>
      </c>
      <c r="H153">
        <v>1694363084.714286</v>
      </c>
      <c r="I153">
        <f>(J153)/1000</f>
        <v>0</v>
      </c>
      <c r="J153">
        <f>IF(DO153, AM153, AG153)</f>
        <v>0</v>
      </c>
      <c r="K153">
        <f>IF(DO153, AH153, AF153)</f>
        <v>0</v>
      </c>
      <c r="L153">
        <f>DQ153 - IF(AT153&gt;1, K153*DK153*100.0/(AV153*EE153), 0)</f>
        <v>0</v>
      </c>
      <c r="M153">
        <f>((S153-I153/2)*L153-K153)/(S153+I153/2)</f>
        <v>0</v>
      </c>
      <c r="N153">
        <f>M153*(DX153+DY153)/1000.0</f>
        <v>0</v>
      </c>
      <c r="O153">
        <f>(DQ153 - IF(AT153&gt;1, K153*DK153*100.0/(AV153*EE153), 0))*(DX153+DY153)/1000.0</f>
        <v>0</v>
      </c>
      <c r="P153">
        <f>2.0/((1/R153-1/Q153)+SIGN(R153)*SQRT((1/R153-1/Q153)*(1/R153-1/Q153) + 4*DL153/((DL153+1)*(DL153+1))*(2*1/R153*1/Q153-1/Q153*1/Q153)))</f>
        <v>0</v>
      </c>
      <c r="Q153">
        <f>IF(LEFT(DM153,1)&lt;&gt;"0",IF(LEFT(DM153,1)="1",3.0,DN153),$D$5+$E$5*(EE153*DX153/($K$5*1000))+$F$5*(EE153*DX153/($K$5*1000))*MAX(MIN(DK153,$J$5),$I$5)*MAX(MIN(DK153,$J$5),$I$5)+$G$5*MAX(MIN(DK153,$J$5),$I$5)*(EE153*DX153/($K$5*1000))+$H$5*(EE153*DX153/($K$5*1000))*(EE153*DX153/($K$5*1000)))</f>
        <v>0</v>
      </c>
      <c r="R153">
        <f>I153*(1000-(1000*0.61365*exp(17.502*V153/(240.97+V153))/(DX153+DY153)+DS153)/2)/(1000*0.61365*exp(17.502*V153/(240.97+V153))/(DX153+DY153)-DS153)</f>
        <v>0</v>
      </c>
      <c r="S153">
        <f>1/((DL153+1)/(P153/1.6)+1/(Q153/1.37)) + DL153/((DL153+1)/(P153/1.6) + DL153/(Q153/1.37))</f>
        <v>0</v>
      </c>
      <c r="T153">
        <f>(DG153*DJ153)</f>
        <v>0</v>
      </c>
      <c r="U153">
        <f>(DZ153+(T153+2*0.95*5.67E-8*(((DZ153+$B$9)+273)^4-(DZ153+273)^4)-44100*I153)/(1.84*29.3*Q153+8*0.95*5.67E-8*(DZ153+273)^3))</f>
        <v>0</v>
      </c>
      <c r="V153">
        <f>($C$9*EA153+$D$9*EB153+$E$9*U153)</f>
        <v>0</v>
      </c>
      <c r="W153">
        <f>0.61365*exp(17.502*V153/(240.97+V153))</f>
        <v>0</v>
      </c>
      <c r="X153">
        <f>(Y153/Z153*100)</f>
        <v>0</v>
      </c>
      <c r="Y153">
        <f>DS153*(DX153+DY153)/1000</f>
        <v>0</v>
      </c>
      <c r="Z153">
        <f>0.61365*exp(17.502*DZ153/(240.97+DZ153))</f>
        <v>0</v>
      </c>
      <c r="AA153">
        <f>(W153-DS153*(DX153+DY153)/1000)</f>
        <v>0</v>
      </c>
      <c r="AB153">
        <f>(-I153*44100)</f>
        <v>0</v>
      </c>
      <c r="AC153">
        <f>2*29.3*Q153*0.92*(DZ153-V153)</f>
        <v>0</v>
      </c>
      <c r="AD153">
        <f>2*0.95*5.67E-8*(((DZ153+$B$9)+273)^4-(V153+273)^4)</f>
        <v>0</v>
      </c>
      <c r="AE153">
        <f>T153+AD153+AB153+AC153</f>
        <v>0</v>
      </c>
      <c r="AF153">
        <f>DW153*AT153*(DR153-DQ153*(1000-AT153*DT153)/(1000-AT153*DS153))/(100*DK153)</f>
        <v>0</v>
      </c>
      <c r="AG153">
        <f>1000*DW153*AT153*(DS153-DT153)/(100*DK153*(1000-AT153*DS153))</f>
        <v>0</v>
      </c>
      <c r="AH153">
        <f>(AI153 - AJ153 - DX153*1E3/(8.314*(DZ153+273.15)) * AL153/DW153 * AK153) * DW153/(100*DK153) * (1000 - DT153)/1000</f>
        <v>0</v>
      </c>
      <c r="AI153">
        <v>641.9232119406386</v>
      </c>
      <c r="AJ153">
        <v>624.1575454545451</v>
      </c>
      <c r="AK153">
        <v>3.457990606323712</v>
      </c>
      <c r="AL153">
        <v>66.24914726502084</v>
      </c>
      <c r="AM153">
        <f>(AO153 - AN153 + DX153*1E3/(8.314*(DZ153+273.15)) * AQ153/DW153 * AP153) * DW153/(100*DK153) * 1000/(1000 - AO153)</f>
        <v>0</v>
      </c>
      <c r="AN153">
        <v>28.13679924065207</v>
      </c>
      <c r="AO153">
        <v>28.65456727272727</v>
      </c>
      <c r="AP153">
        <v>-2.673503866518845E-06</v>
      </c>
      <c r="AQ153">
        <v>100.9419130604213</v>
      </c>
      <c r="AR153">
        <v>0</v>
      </c>
      <c r="AS153">
        <v>0</v>
      </c>
      <c r="AT153">
        <f>IF(AR153*$H$15&gt;=AV153,1.0,(AV153/(AV153-AR153*$H$15)))</f>
        <v>0</v>
      </c>
      <c r="AU153">
        <f>(AT153-1)*100</f>
        <v>0</v>
      </c>
      <c r="AV153">
        <f>MAX(0,($B$15+$C$15*EE153)/(1+$D$15*EE153)*DX153/(DZ153+273)*$E$15)</f>
        <v>0</v>
      </c>
      <c r="AW153" t="s">
        <v>429</v>
      </c>
      <c r="AX153" t="s">
        <v>429</v>
      </c>
      <c r="AY153">
        <v>0</v>
      </c>
      <c r="AZ153">
        <v>0</v>
      </c>
      <c r="BA153">
        <f>1-AY153/AZ153</f>
        <v>0</v>
      </c>
      <c r="BB153">
        <v>0</v>
      </c>
      <c r="BC153" t="s">
        <v>429</v>
      </c>
      <c r="BD153" t="s">
        <v>429</v>
      </c>
      <c r="BE153">
        <v>0</v>
      </c>
      <c r="BF153">
        <v>0</v>
      </c>
      <c r="BG153">
        <f>1-BE153/BF153</f>
        <v>0</v>
      </c>
      <c r="BH153">
        <v>0.5</v>
      </c>
      <c r="BI153">
        <f>DH153</f>
        <v>0</v>
      </c>
      <c r="BJ153">
        <f>K153</f>
        <v>0</v>
      </c>
      <c r="BK153">
        <f>BG153*BH153*BI153</f>
        <v>0</v>
      </c>
      <c r="BL153">
        <f>(BJ153-BB153)/BI153</f>
        <v>0</v>
      </c>
      <c r="BM153">
        <f>(AZ153-BF153)/BF153</f>
        <v>0</v>
      </c>
      <c r="BN153">
        <f>AY153/(BA153+AY153/BF153)</f>
        <v>0</v>
      </c>
      <c r="BO153" t="s">
        <v>429</v>
      </c>
      <c r="BP153">
        <v>0</v>
      </c>
      <c r="BQ153">
        <f>IF(BP153&lt;&gt;0, BP153, BN153)</f>
        <v>0</v>
      </c>
      <c r="BR153">
        <f>1-BQ153/BF153</f>
        <v>0</v>
      </c>
      <c r="BS153">
        <f>(BF153-BE153)/(BF153-BQ153)</f>
        <v>0</v>
      </c>
      <c r="BT153">
        <f>(AZ153-BF153)/(AZ153-BQ153)</f>
        <v>0</v>
      </c>
      <c r="BU153">
        <f>(BF153-BE153)/(BF153-AY153)</f>
        <v>0</v>
      </c>
      <c r="BV153">
        <f>(AZ153-BF153)/(AZ153-AY153)</f>
        <v>0</v>
      </c>
      <c r="BW153">
        <f>(BS153*BQ153/BE153)</f>
        <v>0</v>
      </c>
      <c r="BX153">
        <f>(1-BW153)</f>
        <v>0</v>
      </c>
      <c r="DG153">
        <f>$B$13*EF153+$C$13*EG153+$F$13*ER153*(1-EU153)</f>
        <v>0</v>
      </c>
      <c r="DH153">
        <f>DG153*DI153</f>
        <v>0</v>
      </c>
      <c r="DI153">
        <f>($B$13*$D$11+$C$13*$D$11+$F$13*((FE153+EW153)/MAX(FE153+EW153+FF153, 0.1)*$I$11+FF153/MAX(FE153+EW153+FF153, 0.1)*$J$11))/($B$13+$C$13+$F$13)</f>
        <v>0</v>
      </c>
      <c r="DJ153">
        <f>($B$13*$K$11+$C$13*$K$11+$F$13*((FE153+EW153)/MAX(FE153+EW153+FF153, 0.1)*$P$11+FF153/MAX(FE153+EW153+FF153, 0.1)*$Q$11))/($B$13+$C$13+$F$13)</f>
        <v>0</v>
      </c>
      <c r="DK153">
        <v>0.28</v>
      </c>
      <c r="DL153">
        <v>0.5</v>
      </c>
      <c r="DM153" t="s">
        <v>430</v>
      </c>
      <c r="DN153">
        <v>2</v>
      </c>
      <c r="DO153" t="b">
        <v>1</v>
      </c>
      <c r="DP153">
        <v>1694363084.714286</v>
      </c>
      <c r="DQ153">
        <v>581.8560357142858</v>
      </c>
      <c r="DR153">
        <v>606.6792142857141</v>
      </c>
      <c r="DS153">
        <v>28.65312857142857</v>
      </c>
      <c r="DT153">
        <v>28.12962142857143</v>
      </c>
      <c r="DU153">
        <v>610.7665357142859</v>
      </c>
      <c r="DV153">
        <v>32.75050357142857</v>
      </c>
      <c r="DW153">
        <v>500.0231428571428</v>
      </c>
      <c r="DX153">
        <v>84.50805000000001</v>
      </c>
      <c r="DY153">
        <v>0.1000861071428572</v>
      </c>
      <c r="DZ153">
        <v>34.74955357142857</v>
      </c>
      <c r="EA153">
        <v>36.10639642857143</v>
      </c>
      <c r="EB153">
        <v>999.9000000000002</v>
      </c>
      <c r="EC153">
        <v>0</v>
      </c>
      <c r="ED153">
        <v>0</v>
      </c>
      <c r="EE153">
        <v>9995.825357142856</v>
      </c>
      <c r="EF153">
        <v>0</v>
      </c>
      <c r="EG153">
        <v>1446.848214285715</v>
      </c>
      <c r="EH153">
        <v>-24.82317142857142</v>
      </c>
      <c r="EI153">
        <v>599.0198571428572</v>
      </c>
      <c r="EJ153">
        <v>624.2389285714286</v>
      </c>
      <c r="EK153">
        <v>0.5234941785714285</v>
      </c>
      <c r="EL153">
        <v>606.6792142857141</v>
      </c>
      <c r="EM153">
        <v>28.12962142857143</v>
      </c>
      <c r="EN153">
        <v>2.421420357142857</v>
      </c>
      <c r="EO153">
        <v>2.377180357142857</v>
      </c>
      <c r="EP153">
        <v>20.50774642857143</v>
      </c>
      <c r="EQ153">
        <v>20.20916428571429</v>
      </c>
      <c r="ER153">
        <v>1999.9675</v>
      </c>
      <c r="ES153">
        <v>0.9800066785714286</v>
      </c>
      <c r="ET153">
        <v>0.01999303928571429</v>
      </c>
      <c r="EU153">
        <v>0</v>
      </c>
      <c r="EV153">
        <v>51.56254285714284</v>
      </c>
      <c r="EW153">
        <v>5.00078</v>
      </c>
      <c r="EX153">
        <v>2927.046428571428</v>
      </c>
      <c r="EY153">
        <v>16379.40357142857</v>
      </c>
      <c r="EZ153">
        <v>54.1672857142857</v>
      </c>
      <c r="FA153">
        <v>55.34346428571428</v>
      </c>
      <c r="FB153">
        <v>54.52207142857142</v>
      </c>
      <c r="FC153">
        <v>54.60224999999998</v>
      </c>
      <c r="FD153">
        <v>54.49746428571427</v>
      </c>
      <c r="FE153">
        <v>1955.076428571429</v>
      </c>
      <c r="FF153">
        <v>39.88142857142858</v>
      </c>
      <c r="FG153">
        <v>0</v>
      </c>
      <c r="FH153">
        <v>1694363092.4</v>
      </c>
      <c r="FI153">
        <v>0</v>
      </c>
      <c r="FJ153">
        <v>51.5619076923077</v>
      </c>
      <c r="FK153">
        <v>0.6632000060632324</v>
      </c>
      <c r="FL153">
        <v>-86.51589720385624</v>
      </c>
      <c r="FM153">
        <v>2926.734230769231</v>
      </c>
      <c r="FN153">
        <v>15</v>
      </c>
      <c r="FO153">
        <v>1694359657.1</v>
      </c>
      <c r="FP153" t="s">
        <v>630</v>
      </c>
      <c r="FQ153">
        <v>1694359653.1</v>
      </c>
      <c r="FR153">
        <v>1694359657.1</v>
      </c>
      <c r="FS153">
        <v>2</v>
      </c>
      <c r="FT153">
        <v>0.004</v>
      </c>
      <c r="FU153">
        <v>-0.08500000000000001</v>
      </c>
      <c r="FV153">
        <v>-25.919</v>
      </c>
      <c r="FW153">
        <v>-3.999</v>
      </c>
      <c r="FX153">
        <v>420</v>
      </c>
      <c r="FY153">
        <v>26</v>
      </c>
      <c r="FZ153">
        <v>0.38</v>
      </c>
      <c r="GA153">
        <v>0.08</v>
      </c>
      <c r="GB153">
        <v>-24.7042475</v>
      </c>
      <c r="GC153">
        <v>-2.430426641650963</v>
      </c>
      <c r="GD153">
        <v>0.252897440662712</v>
      </c>
      <c r="GE153">
        <v>0</v>
      </c>
      <c r="GF153">
        <v>0.5263885500000001</v>
      </c>
      <c r="GG153">
        <v>-0.07316255909943818</v>
      </c>
      <c r="GH153">
        <v>0.007169324912256382</v>
      </c>
      <c r="GI153">
        <v>1</v>
      </c>
      <c r="GJ153">
        <v>1</v>
      </c>
      <c r="GK153">
        <v>2</v>
      </c>
      <c r="GL153" t="s">
        <v>432</v>
      </c>
      <c r="GM153">
        <v>3.10682</v>
      </c>
      <c r="GN153">
        <v>2.75809</v>
      </c>
      <c r="GO153">
        <v>0.107362</v>
      </c>
      <c r="GP153">
        <v>0.10688</v>
      </c>
      <c r="GQ153">
        <v>0.121667</v>
      </c>
      <c r="GR153">
        <v>0.110001</v>
      </c>
      <c r="GS153">
        <v>22355.5</v>
      </c>
      <c r="GT153">
        <v>21079.3</v>
      </c>
      <c r="GU153">
        <v>25634.6</v>
      </c>
      <c r="GV153">
        <v>23984.6</v>
      </c>
      <c r="GW153">
        <v>36226.8</v>
      </c>
      <c r="GX153">
        <v>31305.7</v>
      </c>
      <c r="GY153">
        <v>44869</v>
      </c>
      <c r="GZ153">
        <v>38032.1</v>
      </c>
      <c r="HA153">
        <v>1.72555</v>
      </c>
      <c r="HB153">
        <v>1.55103</v>
      </c>
      <c r="HC153">
        <v>-0.0987574</v>
      </c>
      <c r="HD153">
        <v>0</v>
      </c>
      <c r="HE153">
        <v>37.6996</v>
      </c>
      <c r="HF153">
        <v>999.9</v>
      </c>
      <c r="HG153">
        <v>44.9</v>
      </c>
      <c r="HH153">
        <v>37.4</v>
      </c>
      <c r="HI153">
        <v>34.2377</v>
      </c>
      <c r="HJ153">
        <v>61.4035</v>
      </c>
      <c r="HK153">
        <v>23.2532</v>
      </c>
      <c r="HL153">
        <v>1</v>
      </c>
      <c r="HM153">
        <v>1.7396</v>
      </c>
      <c r="HN153">
        <v>9.28105</v>
      </c>
      <c r="HO153">
        <v>20.0578</v>
      </c>
      <c r="HP153">
        <v>5.20576</v>
      </c>
      <c r="HQ153">
        <v>11.9926</v>
      </c>
      <c r="HR153">
        <v>4.9596</v>
      </c>
      <c r="HS153">
        <v>3.27443</v>
      </c>
      <c r="HT153">
        <v>9999</v>
      </c>
      <c r="HU153">
        <v>9999</v>
      </c>
      <c r="HV153">
        <v>9999</v>
      </c>
      <c r="HW153">
        <v>156</v>
      </c>
      <c r="HX153">
        <v>1.86386</v>
      </c>
      <c r="HY153">
        <v>1.86005</v>
      </c>
      <c r="HZ153">
        <v>1.85837</v>
      </c>
      <c r="IA153">
        <v>1.85974</v>
      </c>
      <c r="IB153">
        <v>1.85974</v>
      </c>
      <c r="IC153">
        <v>1.85833</v>
      </c>
      <c r="ID153">
        <v>1.85743</v>
      </c>
      <c r="IE153">
        <v>1.85227</v>
      </c>
      <c r="IF153">
        <v>0</v>
      </c>
      <c r="IG153">
        <v>0</v>
      </c>
      <c r="IH153">
        <v>0</v>
      </c>
      <c r="II153">
        <v>0</v>
      </c>
      <c r="IJ153" t="s">
        <v>433</v>
      </c>
      <c r="IK153" t="s">
        <v>434</v>
      </c>
      <c r="IL153" t="s">
        <v>435</v>
      </c>
      <c r="IM153" t="s">
        <v>435</v>
      </c>
      <c r="IN153" t="s">
        <v>435</v>
      </c>
      <c r="IO153" t="s">
        <v>435</v>
      </c>
      <c r="IP153">
        <v>0</v>
      </c>
      <c r="IQ153">
        <v>100</v>
      </c>
      <c r="IR153">
        <v>100</v>
      </c>
      <c r="IS153">
        <v>-29.367</v>
      </c>
      <c r="IT153">
        <v>-4.0974</v>
      </c>
      <c r="IU153">
        <v>-16.20101556140452</v>
      </c>
      <c r="IV153">
        <v>-0.02477319321892663</v>
      </c>
      <c r="IW153">
        <v>7.220195862635366E-06</v>
      </c>
      <c r="IX153">
        <v>-1.200035831751892E-09</v>
      </c>
      <c r="IY153">
        <v>-1.772700294398243</v>
      </c>
      <c r="IZ153">
        <v>-0.1467083373758089</v>
      </c>
      <c r="JA153">
        <v>0.003522864546959643</v>
      </c>
      <c r="JB153">
        <v>-3.696506598922489E-05</v>
      </c>
      <c r="JC153">
        <v>4</v>
      </c>
      <c r="JD153">
        <v>1987</v>
      </c>
      <c r="JE153">
        <v>1</v>
      </c>
      <c r="JF153">
        <v>38</v>
      </c>
      <c r="JG153">
        <v>57.3</v>
      </c>
      <c r="JH153">
        <v>57.3</v>
      </c>
      <c r="JI153">
        <v>1.70654</v>
      </c>
      <c r="JJ153">
        <v>2.67456</v>
      </c>
      <c r="JK153">
        <v>1.49658</v>
      </c>
      <c r="JL153">
        <v>2.39136</v>
      </c>
      <c r="JM153">
        <v>1.54785</v>
      </c>
      <c r="JN153">
        <v>2.45483</v>
      </c>
      <c r="JO153">
        <v>41.9012</v>
      </c>
      <c r="JP153">
        <v>14.1758</v>
      </c>
      <c r="JQ153">
        <v>18</v>
      </c>
      <c r="JR153">
        <v>507.521</v>
      </c>
      <c r="JS153">
        <v>402.252</v>
      </c>
      <c r="JT153">
        <v>28.2802</v>
      </c>
      <c r="JU153">
        <v>46.5659</v>
      </c>
      <c r="JV153">
        <v>29.9994</v>
      </c>
      <c r="JW153">
        <v>46.1877</v>
      </c>
      <c r="JX153">
        <v>45.9918</v>
      </c>
      <c r="JY153">
        <v>34.2721</v>
      </c>
      <c r="JZ153">
        <v>0</v>
      </c>
      <c r="KA153">
        <v>100</v>
      </c>
      <c r="KB153">
        <v>21.0088</v>
      </c>
      <c r="KC153">
        <v>654.3680000000001</v>
      </c>
      <c r="KD153">
        <v>32.1164</v>
      </c>
      <c r="KE153">
        <v>98.0185</v>
      </c>
      <c r="KF153">
        <v>91.63890000000001</v>
      </c>
    </row>
    <row r="154" spans="1:292">
      <c r="A154">
        <v>136</v>
      </c>
      <c r="B154">
        <v>1694363097.5</v>
      </c>
      <c r="C154">
        <v>4588.5</v>
      </c>
      <c r="D154" t="s">
        <v>707</v>
      </c>
      <c r="E154" t="s">
        <v>708</v>
      </c>
      <c r="F154">
        <v>5</v>
      </c>
      <c r="G154" t="s">
        <v>428</v>
      </c>
      <c r="H154">
        <v>1694363090</v>
      </c>
      <c r="I154">
        <f>(J154)/1000</f>
        <v>0</v>
      </c>
      <c r="J154">
        <f>IF(DO154, AM154, AG154)</f>
        <v>0</v>
      </c>
      <c r="K154">
        <f>IF(DO154, AH154, AF154)</f>
        <v>0</v>
      </c>
      <c r="L154">
        <f>DQ154 - IF(AT154&gt;1, K154*DK154*100.0/(AV154*EE154), 0)</f>
        <v>0</v>
      </c>
      <c r="M154">
        <f>((S154-I154/2)*L154-K154)/(S154+I154/2)</f>
        <v>0</v>
      </c>
      <c r="N154">
        <f>M154*(DX154+DY154)/1000.0</f>
        <v>0</v>
      </c>
      <c r="O154">
        <f>(DQ154 - IF(AT154&gt;1, K154*DK154*100.0/(AV154*EE154), 0))*(DX154+DY154)/1000.0</f>
        <v>0</v>
      </c>
      <c r="P154">
        <f>2.0/((1/R154-1/Q154)+SIGN(R154)*SQRT((1/R154-1/Q154)*(1/R154-1/Q154) + 4*DL154/((DL154+1)*(DL154+1))*(2*1/R154*1/Q154-1/Q154*1/Q154)))</f>
        <v>0</v>
      </c>
      <c r="Q154">
        <f>IF(LEFT(DM154,1)&lt;&gt;"0",IF(LEFT(DM154,1)="1",3.0,DN154),$D$5+$E$5*(EE154*DX154/($K$5*1000))+$F$5*(EE154*DX154/($K$5*1000))*MAX(MIN(DK154,$J$5),$I$5)*MAX(MIN(DK154,$J$5),$I$5)+$G$5*MAX(MIN(DK154,$J$5),$I$5)*(EE154*DX154/($K$5*1000))+$H$5*(EE154*DX154/($K$5*1000))*(EE154*DX154/($K$5*1000)))</f>
        <v>0</v>
      </c>
      <c r="R154">
        <f>I154*(1000-(1000*0.61365*exp(17.502*V154/(240.97+V154))/(DX154+DY154)+DS154)/2)/(1000*0.61365*exp(17.502*V154/(240.97+V154))/(DX154+DY154)-DS154)</f>
        <v>0</v>
      </c>
      <c r="S154">
        <f>1/((DL154+1)/(P154/1.6)+1/(Q154/1.37)) + DL154/((DL154+1)/(P154/1.6) + DL154/(Q154/1.37))</f>
        <v>0</v>
      </c>
      <c r="T154">
        <f>(DG154*DJ154)</f>
        <v>0</v>
      </c>
      <c r="U154">
        <f>(DZ154+(T154+2*0.95*5.67E-8*(((DZ154+$B$9)+273)^4-(DZ154+273)^4)-44100*I154)/(1.84*29.3*Q154+8*0.95*5.67E-8*(DZ154+273)^3))</f>
        <v>0</v>
      </c>
      <c r="V154">
        <f>($C$9*EA154+$D$9*EB154+$E$9*U154)</f>
        <v>0</v>
      </c>
      <c r="W154">
        <f>0.61365*exp(17.502*V154/(240.97+V154))</f>
        <v>0</v>
      </c>
      <c r="X154">
        <f>(Y154/Z154*100)</f>
        <v>0</v>
      </c>
      <c r="Y154">
        <f>DS154*(DX154+DY154)/1000</f>
        <v>0</v>
      </c>
      <c r="Z154">
        <f>0.61365*exp(17.502*DZ154/(240.97+DZ154))</f>
        <v>0</v>
      </c>
      <c r="AA154">
        <f>(W154-DS154*(DX154+DY154)/1000)</f>
        <v>0</v>
      </c>
      <c r="AB154">
        <f>(-I154*44100)</f>
        <v>0</v>
      </c>
      <c r="AC154">
        <f>2*29.3*Q154*0.92*(DZ154-V154)</f>
        <v>0</v>
      </c>
      <c r="AD154">
        <f>2*0.95*5.67E-8*(((DZ154+$B$9)+273)^4-(V154+273)^4)</f>
        <v>0</v>
      </c>
      <c r="AE154">
        <f>T154+AD154+AB154+AC154</f>
        <v>0</v>
      </c>
      <c r="AF154">
        <f>DW154*AT154*(DR154-DQ154*(1000-AT154*DT154)/(1000-AT154*DS154))/(100*DK154)</f>
        <v>0</v>
      </c>
      <c r="AG154">
        <f>1000*DW154*AT154*(DS154-DT154)/(100*DK154*(1000-AT154*DS154))</f>
        <v>0</v>
      </c>
      <c r="AH154">
        <f>(AI154 - AJ154 - DX154*1E3/(8.314*(DZ154+273.15)) * AL154/DW154 * AK154) * DW154/(100*DK154) * (1000 - DT154)/1000</f>
        <v>0</v>
      </c>
      <c r="AI154">
        <v>659.2651518109194</v>
      </c>
      <c r="AJ154">
        <v>641.355503030303</v>
      </c>
      <c r="AK154">
        <v>3.446897966283037</v>
      </c>
      <c r="AL154">
        <v>66.24914726502084</v>
      </c>
      <c r="AM154">
        <f>(AO154 - AN154 + DX154*1E3/(8.314*(DZ154+273.15)) * AQ154/DW154 * AP154) * DW154/(100*DK154) * 1000/(1000 - AO154)</f>
        <v>0</v>
      </c>
      <c r="AN154">
        <v>28.13535949846199</v>
      </c>
      <c r="AO154">
        <v>28.65527393939393</v>
      </c>
      <c r="AP154">
        <v>1.907346154774022E-05</v>
      </c>
      <c r="AQ154">
        <v>100.9419130604213</v>
      </c>
      <c r="AR154">
        <v>0</v>
      </c>
      <c r="AS154">
        <v>0</v>
      </c>
      <c r="AT154">
        <f>IF(AR154*$H$15&gt;=AV154,1.0,(AV154/(AV154-AR154*$H$15)))</f>
        <v>0</v>
      </c>
      <c r="AU154">
        <f>(AT154-1)*100</f>
        <v>0</v>
      </c>
      <c r="AV154">
        <f>MAX(0,($B$15+$C$15*EE154)/(1+$D$15*EE154)*DX154/(DZ154+273)*$E$15)</f>
        <v>0</v>
      </c>
      <c r="AW154" t="s">
        <v>429</v>
      </c>
      <c r="AX154" t="s">
        <v>429</v>
      </c>
      <c r="AY154">
        <v>0</v>
      </c>
      <c r="AZ154">
        <v>0</v>
      </c>
      <c r="BA154">
        <f>1-AY154/AZ154</f>
        <v>0</v>
      </c>
      <c r="BB154">
        <v>0</v>
      </c>
      <c r="BC154" t="s">
        <v>429</v>
      </c>
      <c r="BD154" t="s">
        <v>429</v>
      </c>
      <c r="BE154">
        <v>0</v>
      </c>
      <c r="BF154">
        <v>0</v>
      </c>
      <c r="BG154">
        <f>1-BE154/BF154</f>
        <v>0</v>
      </c>
      <c r="BH154">
        <v>0.5</v>
      </c>
      <c r="BI154">
        <f>DH154</f>
        <v>0</v>
      </c>
      <c r="BJ154">
        <f>K154</f>
        <v>0</v>
      </c>
      <c r="BK154">
        <f>BG154*BH154*BI154</f>
        <v>0</v>
      </c>
      <c r="BL154">
        <f>(BJ154-BB154)/BI154</f>
        <v>0</v>
      </c>
      <c r="BM154">
        <f>(AZ154-BF154)/BF154</f>
        <v>0</v>
      </c>
      <c r="BN154">
        <f>AY154/(BA154+AY154/BF154)</f>
        <v>0</v>
      </c>
      <c r="BO154" t="s">
        <v>429</v>
      </c>
      <c r="BP154">
        <v>0</v>
      </c>
      <c r="BQ154">
        <f>IF(BP154&lt;&gt;0, BP154, BN154)</f>
        <v>0</v>
      </c>
      <c r="BR154">
        <f>1-BQ154/BF154</f>
        <v>0</v>
      </c>
      <c r="BS154">
        <f>(BF154-BE154)/(BF154-BQ154)</f>
        <v>0</v>
      </c>
      <c r="BT154">
        <f>(AZ154-BF154)/(AZ154-BQ154)</f>
        <v>0</v>
      </c>
      <c r="BU154">
        <f>(BF154-BE154)/(BF154-AY154)</f>
        <v>0</v>
      </c>
      <c r="BV154">
        <f>(AZ154-BF154)/(AZ154-AY154)</f>
        <v>0</v>
      </c>
      <c r="BW154">
        <f>(BS154*BQ154/BE154)</f>
        <v>0</v>
      </c>
      <c r="BX154">
        <f>(1-BW154)</f>
        <v>0</v>
      </c>
      <c r="DG154">
        <f>$B$13*EF154+$C$13*EG154+$F$13*ER154*(1-EU154)</f>
        <v>0</v>
      </c>
      <c r="DH154">
        <f>DG154*DI154</f>
        <v>0</v>
      </c>
      <c r="DI154">
        <f>($B$13*$D$11+$C$13*$D$11+$F$13*((FE154+EW154)/MAX(FE154+EW154+FF154, 0.1)*$I$11+FF154/MAX(FE154+EW154+FF154, 0.1)*$J$11))/($B$13+$C$13+$F$13)</f>
        <v>0</v>
      </c>
      <c r="DJ154">
        <f>($B$13*$K$11+$C$13*$K$11+$F$13*((FE154+EW154)/MAX(FE154+EW154+FF154, 0.1)*$P$11+FF154/MAX(FE154+EW154+FF154, 0.1)*$Q$11))/($B$13+$C$13+$F$13)</f>
        <v>0</v>
      </c>
      <c r="DK154">
        <v>0.28</v>
      </c>
      <c r="DL154">
        <v>0.5</v>
      </c>
      <c r="DM154" t="s">
        <v>430</v>
      </c>
      <c r="DN154">
        <v>2</v>
      </c>
      <c r="DO154" t="b">
        <v>1</v>
      </c>
      <c r="DP154">
        <v>1694363090</v>
      </c>
      <c r="DQ154">
        <v>599.5360370370371</v>
      </c>
      <c r="DR154">
        <v>624.4922962962963</v>
      </c>
      <c r="DS154">
        <v>28.65407407407408</v>
      </c>
      <c r="DT154">
        <v>28.13446296296296</v>
      </c>
      <c r="DU154">
        <v>628.7562222222223</v>
      </c>
      <c r="DV154">
        <v>32.75148888888889</v>
      </c>
      <c r="DW154">
        <v>500.0096666666668</v>
      </c>
      <c r="DX154">
        <v>84.50808518518518</v>
      </c>
      <c r="DY154">
        <v>0.1000626555555555</v>
      </c>
      <c r="DZ154">
        <v>34.73745555555556</v>
      </c>
      <c r="EA154">
        <v>36.10271851851852</v>
      </c>
      <c r="EB154">
        <v>999.9000000000001</v>
      </c>
      <c r="EC154">
        <v>0</v>
      </c>
      <c r="ED154">
        <v>0</v>
      </c>
      <c r="EE154">
        <v>9996.071851851852</v>
      </c>
      <c r="EF154">
        <v>0</v>
      </c>
      <c r="EG154">
        <v>1425.078888888889</v>
      </c>
      <c r="EH154">
        <v>-24.95623703703704</v>
      </c>
      <c r="EI154">
        <v>617.2220740740742</v>
      </c>
      <c r="EJ154">
        <v>642.5707777777778</v>
      </c>
      <c r="EK154">
        <v>0.5195972962962963</v>
      </c>
      <c r="EL154">
        <v>624.4922962962963</v>
      </c>
      <c r="EM154">
        <v>28.13446296296296</v>
      </c>
      <c r="EN154">
        <v>2.421501481481481</v>
      </c>
      <c r="EO154">
        <v>2.377590740740741</v>
      </c>
      <c r="EP154">
        <v>20.50828518518519</v>
      </c>
      <c r="EQ154">
        <v>20.21195555555556</v>
      </c>
      <c r="ER154">
        <v>1999.96962962963</v>
      </c>
      <c r="ES154">
        <v>0.9800066296296299</v>
      </c>
      <c r="ET154">
        <v>0.01999308518518519</v>
      </c>
      <c r="EU154">
        <v>0</v>
      </c>
      <c r="EV154">
        <v>51.62402222222222</v>
      </c>
      <c r="EW154">
        <v>5.00078</v>
      </c>
      <c r="EX154">
        <v>2927.986666666667</v>
      </c>
      <c r="EY154">
        <v>16379.42592592593</v>
      </c>
      <c r="EZ154">
        <v>54.1502962962963</v>
      </c>
      <c r="FA154">
        <v>55.33299999999998</v>
      </c>
      <c r="FB154">
        <v>54.47659259259259</v>
      </c>
      <c r="FC154">
        <v>54.57837037037036</v>
      </c>
      <c r="FD154">
        <v>54.46037037037036</v>
      </c>
      <c r="FE154">
        <v>1955.078518518519</v>
      </c>
      <c r="FF154">
        <v>39.88148148148149</v>
      </c>
      <c r="FG154">
        <v>0</v>
      </c>
      <c r="FH154">
        <v>1694363097.2</v>
      </c>
      <c r="FI154">
        <v>0</v>
      </c>
      <c r="FJ154">
        <v>51.61385384615384</v>
      </c>
      <c r="FK154">
        <v>1.024389744051751</v>
      </c>
      <c r="FL154">
        <v>170.2222224340111</v>
      </c>
      <c r="FM154">
        <v>2927.99076923077</v>
      </c>
      <c r="FN154">
        <v>15</v>
      </c>
      <c r="FO154">
        <v>1694359657.1</v>
      </c>
      <c r="FP154" t="s">
        <v>630</v>
      </c>
      <c r="FQ154">
        <v>1694359653.1</v>
      </c>
      <c r="FR154">
        <v>1694359657.1</v>
      </c>
      <c r="FS154">
        <v>2</v>
      </c>
      <c r="FT154">
        <v>0.004</v>
      </c>
      <c r="FU154">
        <v>-0.08500000000000001</v>
      </c>
      <c r="FV154">
        <v>-25.919</v>
      </c>
      <c r="FW154">
        <v>-3.999</v>
      </c>
      <c r="FX154">
        <v>420</v>
      </c>
      <c r="FY154">
        <v>26</v>
      </c>
      <c r="FZ154">
        <v>0.38</v>
      </c>
      <c r="GA154">
        <v>0.08</v>
      </c>
      <c r="GB154">
        <v>-24.8767425</v>
      </c>
      <c r="GC154">
        <v>-1.376387617260667</v>
      </c>
      <c r="GD154">
        <v>0.1560997355659195</v>
      </c>
      <c r="GE154">
        <v>0</v>
      </c>
      <c r="GF154">
        <v>0.522377125</v>
      </c>
      <c r="GG154">
        <v>-0.04631717448405265</v>
      </c>
      <c r="GH154">
        <v>0.005221095455876577</v>
      </c>
      <c r="GI154">
        <v>1</v>
      </c>
      <c r="GJ154">
        <v>1</v>
      </c>
      <c r="GK154">
        <v>2</v>
      </c>
      <c r="GL154" t="s">
        <v>432</v>
      </c>
      <c r="GM154">
        <v>3.10674</v>
      </c>
      <c r="GN154">
        <v>2.75791</v>
      </c>
      <c r="GO154">
        <v>0.109367</v>
      </c>
      <c r="GP154">
        <v>0.108862</v>
      </c>
      <c r="GQ154">
        <v>0.121668</v>
      </c>
      <c r="GR154">
        <v>0.110012</v>
      </c>
      <c r="GS154">
        <v>22305.6</v>
      </c>
      <c r="GT154">
        <v>21032.8</v>
      </c>
      <c r="GU154">
        <v>25634.9</v>
      </c>
      <c r="GV154">
        <v>23984.8</v>
      </c>
      <c r="GW154">
        <v>36227.5</v>
      </c>
      <c r="GX154">
        <v>31306.1</v>
      </c>
      <c r="GY154">
        <v>44869.6</v>
      </c>
      <c r="GZ154">
        <v>38032.8</v>
      </c>
      <c r="HA154">
        <v>1.72567</v>
      </c>
      <c r="HB154">
        <v>1.55135</v>
      </c>
      <c r="HC154">
        <v>-0.0993535</v>
      </c>
      <c r="HD154">
        <v>0</v>
      </c>
      <c r="HE154">
        <v>37.6843</v>
      </c>
      <c r="HF154">
        <v>999.9</v>
      </c>
      <c r="HG154">
        <v>44.9</v>
      </c>
      <c r="HH154">
        <v>37.4</v>
      </c>
      <c r="HI154">
        <v>34.2395</v>
      </c>
      <c r="HJ154">
        <v>61.5935</v>
      </c>
      <c r="HK154">
        <v>23.3614</v>
      </c>
      <c r="HL154">
        <v>1</v>
      </c>
      <c r="HM154">
        <v>1.73891</v>
      </c>
      <c r="HN154">
        <v>9.28105</v>
      </c>
      <c r="HO154">
        <v>20.058</v>
      </c>
      <c r="HP154">
        <v>5.20606</v>
      </c>
      <c r="HQ154">
        <v>11.9927</v>
      </c>
      <c r="HR154">
        <v>4.9597</v>
      </c>
      <c r="HS154">
        <v>3.27448</v>
      </c>
      <c r="HT154">
        <v>9999</v>
      </c>
      <c r="HU154">
        <v>9999</v>
      </c>
      <c r="HV154">
        <v>9999</v>
      </c>
      <c r="HW154">
        <v>156</v>
      </c>
      <c r="HX154">
        <v>1.86386</v>
      </c>
      <c r="HY154">
        <v>1.86005</v>
      </c>
      <c r="HZ154">
        <v>1.85837</v>
      </c>
      <c r="IA154">
        <v>1.85974</v>
      </c>
      <c r="IB154">
        <v>1.85974</v>
      </c>
      <c r="IC154">
        <v>1.85835</v>
      </c>
      <c r="ID154">
        <v>1.85743</v>
      </c>
      <c r="IE154">
        <v>1.85226</v>
      </c>
      <c r="IF154">
        <v>0</v>
      </c>
      <c r="IG154">
        <v>0</v>
      </c>
      <c r="IH154">
        <v>0</v>
      </c>
      <c r="II154">
        <v>0</v>
      </c>
      <c r="IJ154" t="s">
        <v>433</v>
      </c>
      <c r="IK154" t="s">
        <v>434</v>
      </c>
      <c r="IL154" t="s">
        <v>435</v>
      </c>
      <c r="IM154" t="s">
        <v>435</v>
      </c>
      <c r="IN154" t="s">
        <v>435</v>
      </c>
      <c r="IO154" t="s">
        <v>435</v>
      </c>
      <c r="IP154">
        <v>0</v>
      </c>
      <c r="IQ154">
        <v>100</v>
      </c>
      <c r="IR154">
        <v>100</v>
      </c>
      <c r="IS154">
        <v>-29.655</v>
      </c>
      <c r="IT154">
        <v>-4.0975</v>
      </c>
      <c r="IU154">
        <v>-16.20101556140452</v>
      </c>
      <c r="IV154">
        <v>-0.02477319321892663</v>
      </c>
      <c r="IW154">
        <v>7.220195862635366E-06</v>
      </c>
      <c r="IX154">
        <v>-1.200035831751892E-09</v>
      </c>
      <c r="IY154">
        <v>-1.772700294398243</v>
      </c>
      <c r="IZ154">
        <v>-0.1467083373758089</v>
      </c>
      <c r="JA154">
        <v>0.003522864546959643</v>
      </c>
      <c r="JB154">
        <v>-3.696506598922489E-05</v>
      </c>
      <c r="JC154">
        <v>4</v>
      </c>
      <c r="JD154">
        <v>1987</v>
      </c>
      <c r="JE154">
        <v>1</v>
      </c>
      <c r="JF154">
        <v>38</v>
      </c>
      <c r="JG154">
        <v>57.4</v>
      </c>
      <c r="JH154">
        <v>57.3</v>
      </c>
      <c r="JI154">
        <v>1.74316</v>
      </c>
      <c r="JJ154">
        <v>2.68188</v>
      </c>
      <c r="JK154">
        <v>1.49658</v>
      </c>
      <c r="JL154">
        <v>2.39136</v>
      </c>
      <c r="JM154">
        <v>1.54785</v>
      </c>
      <c r="JN154">
        <v>2.44385</v>
      </c>
      <c r="JO154">
        <v>41.9012</v>
      </c>
      <c r="JP154">
        <v>14.1671</v>
      </c>
      <c r="JQ154">
        <v>18</v>
      </c>
      <c r="JR154">
        <v>507.604</v>
      </c>
      <c r="JS154">
        <v>402.453</v>
      </c>
      <c r="JT154">
        <v>28.2708</v>
      </c>
      <c r="JU154">
        <v>46.562</v>
      </c>
      <c r="JV154">
        <v>29.9994</v>
      </c>
      <c r="JW154">
        <v>46.1877</v>
      </c>
      <c r="JX154">
        <v>45.9916</v>
      </c>
      <c r="JY154">
        <v>34.9967</v>
      </c>
      <c r="JZ154">
        <v>0</v>
      </c>
      <c r="KA154">
        <v>100</v>
      </c>
      <c r="KB154">
        <v>21.0096</v>
      </c>
      <c r="KC154">
        <v>674.403</v>
      </c>
      <c r="KD154">
        <v>32.1164</v>
      </c>
      <c r="KE154">
        <v>98.01990000000001</v>
      </c>
      <c r="KF154">
        <v>91.6403</v>
      </c>
    </row>
    <row r="155" spans="1:292">
      <c r="A155">
        <v>137</v>
      </c>
      <c r="B155">
        <v>1694363102.5</v>
      </c>
      <c r="C155">
        <v>4593.5</v>
      </c>
      <c r="D155" t="s">
        <v>709</v>
      </c>
      <c r="E155" t="s">
        <v>710</v>
      </c>
      <c r="F155">
        <v>5</v>
      </c>
      <c r="G155" t="s">
        <v>428</v>
      </c>
      <c r="H155">
        <v>1694363094.714286</v>
      </c>
      <c r="I155">
        <f>(J155)/1000</f>
        <v>0</v>
      </c>
      <c r="J155">
        <f>IF(DO155, AM155, AG155)</f>
        <v>0</v>
      </c>
      <c r="K155">
        <f>IF(DO155, AH155, AF155)</f>
        <v>0</v>
      </c>
      <c r="L155">
        <f>DQ155 - IF(AT155&gt;1, K155*DK155*100.0/(AV155*EE155), 0)</f>
        <v>0</v>
      </c>
      <c r="M155">
        <f>((S155-I155/2)*L155-K155)/(S155+I155/2)</f>
        <v>0</v>
      </c>
      <c r="N155">
        <f>M155*(DX155+DY155)/1000.0</f>
        <v>0</v>
      </c>
      <c r="O155">
        <f>(DQ155 - IF(AT155&gt;1, K155*DK155*100.0/(AV155*EE155), 0))*(DX155+DY155)/1000.0</f>
        <v>0</v>
      </c>
      <c r="P155">
        <f>2.0/((1/R155-1/Q155)+SIGN(R155)*SQRT((1/R155-1/Q155)*(1/R155-1/Q155) + 4*DL155/((DL155+1)*(DL155+1))*(2*1/R155*1/Q155-1/Q155*1/Q155)))</f>
        <v>0</v>
      </c>
      <c r="Q155">
        <f>IF(LEFT(DM155,1)&lt;&gt;"0",IF(LEFT(DM155,1)="1",3.0,DN155),$D$5+$E$5*(EE155*DX155/($K$5*1000))+$F$5*(EE155*DX155/($K$5*1000))*MAX(MIN(DK155,$J$5),$I$5)*MAX(MIN(DK155,$J$5),$I$5)+$G$5*MAX(MIN(DK155,$J$5),$I$5)*(EE155*DX155/($K$5*1000))+$H$5*(EE155*DX155/($K$5*1000))*(EE155*DX155/($K$5*1000)))</f>
        <v>0</v>
      </c>
      <c r="R155">
        <f>I155*(1000-(1000*0.61365*exp(17.502*V155/(240.97+V155))/(DX155+DY155)+DS155)/2)/(1000*0.61365*exp(17.502*V155/(240.97+V155))/(DX155+DY155)-DS155)</f>
        <v>0</v>
      </c>
      <c r="S155">
        <f>1/((DL155+1)/(P155/1.6)+1/(Q155/1.37)) + DL155/((DL155+1)/(P155/1.6) + DL155/(Q155/1.37))</f>
        <v>0</v>
      </c>
      <c r="T155">
        <f>(DG155*DJ155)</f>
        <v>0</v>
      </c>
      <c r="U155">
        <f>(DZ155+(T155+2*0.95*5.67E-8*(((DZ155+$B$9)+273)^4-(DZ155+273)^4)-44100*I155)/(1.84*29.3*Q155+8*0.95*5.67E-8*(DZ155+273)^3))</f>
        <v>0</v>
      </c>
      <c r="V155">
        <f>($C$9*EA155+$D$9*EB155+$E$9*U155)</f>
        <v>0</v>
      </c>
      <c r="W155">
        <f>0.61365*exp(17.502*V155/(240.97+V155))</f>
        <v>0</v>
      </c>
      <c r="X155">
        <f>(Y155/Z155*100)</f>
        <v>0</v>
      </c>
      <c r="Y155">
        <f>DS155*(DX155+DY155)/1000</f>
        <v>0</v>
      </c>
      <c r="Z155">
        <f>0.61365*exp(17.502*DZ155/(240.97+DZ155))</f>
        <v>0</v>
      </c>
      <c r="AA155">
        <f>(W155-DS155*(DX155+DY155)/1000)</f>
        <v>0</v>
      </c>
      <c r="AB155">
        <f>(-I155*44100)</f>
        <v>0</v>
      </c>
      <c r="AC155">
        <f>2*29.3*Q155*0.92*(DZ155-V155)</f>
        <v>0</v>
      </c>
      <c r="AD155">
        <f>2*0.95*5.67E-8*(((DZ155+$B$9)+273)^4-(V155+273)^4)</f>
        <v>0</v>
      </c>
      <c r="AE155">
        <f>T155+AD155+AB155+AC155</f>
        <v>0</v>
      </c>
      <c r="AF155">
        <f>DW155*AT155*(DR155-DQ155*(1000-AT155*DT155)/(1000-AT155*DS155))/(100*DK155)</f>
        <v>0</v>
      </c>
      <c r="AG155">
        <f>1000*DW155*AT155*(DS155-DT155)/(100*DK155*(1000-AT155*DS155))</f>
        <v>0</v>
      </c>
      <c r="AH155">
        <f>(AI155 - AJ155 - DX155*1E3/(8.314*(DZ155+273.15)) * AL155/DW155 * AK155) * DW155/(100*DK155) * (1000 - DT155)/1000</f>
        <v>0</v>
      </c>
      <c r="AI155">
        <v>676.5813123343873</v>
      </c>
      <c r="AJ155">
        <v>658.5413636363636</v>
      </c>
      <c r="AK155">
        <v>3.426247404891769</v>
      </c>
      <c r="AL155">
        <v>66.24914726502084</v>
      </c>
      <c r="AM155">
        <f>(AO155 - AN155 + DX155*1E3/(8.314*(DZ155+273.15)) * AQ155/DW155 * AP155) * DW155/(100*DK155) * 1000/(1000 - AO155)</f>
        <v>0</v>
      </c>
      <c r="AN155">
        <v>28.13977117183253</v>
      </c>
      <c r="AO155">
        <v>28.65255636363633</v>
      </c>
      <c r="AP155">
        <v>-2.223014320263063E-05</v>
      </c>
      <c r="AQ155">
        <v>100.9419130604213</v>
      </c>
      <c r="AR155">
        <v>0</v>
      </c>
      <c r="AS155">
        <v>0</v>
      </c>
      <c r="AT155">
        <f>IF(AR155*$H$15&gt;=AV155,1.0,(AV155/(AV155-AR155*$H$15)))</f>
        <v>0</v>
      </c>
      <c r="AU155">
        <f>(AT155-1)*100</f>
        <v>0</v>
      </c>
      <c r="AV155">
        <f>MAX(0,($B$15+$C$15*EE155)/(1+$D$15*EE155)*DX155/(DZ155+273)*$E$15)</f>
        <v>0</v>
      </c>
      <c r="AW155" t="s">
        <v>429</v>
      </c>
      <c r="AX155" t="s">
        <v>429</v>
      </c>
      <c r="AY155">
        <v>0</v>
      </c>
      <c r="AZ155">
        <v>0</v>
      </c>
      <c r="BA155">
        <f>1-AY155/AZ155</f>
        <v>0</v>
      </c>
      <c r="BB155">
        <v>0</v>
      </c>
      <c r="BC155" t="s">
        <v>429</v>
      </c>
      <c r="BD155" t="s">
        <v>429</v>
      </c>
      <c r="BE155">
        <v>0</v>
      </c>
      <c r="BF155">
        <v>0</v>
      </c>
      <c r="BG155">
        <f>1-BE155/BF155</f>
        <v>0</v>
      </c>
      <c r="BH155">
        <v>0.5</v>
      </c>
      <c r="BI155">
        <f>DH155</f>
        <v>0</v>
      </c>
      <c r="BJ155">
        <f>K155</f>
        <v>0</v>
      </c>
      <c r="BK155">
        <f>BG155*BH155*BI155</f>
        <v>0</v>
      </c>
      <c r="BL155">
        <f>(BJ155-BB155)/BI155</f>
        <v>0</v>
      </c>
      <c r="BM155">
        <f>(AZ155-BF155)/BF155</f>
        <v>0</v>
      </c>
      <c r="BN155">
        <f>AY155/(BA155+AY155/BF155)</f>
        <v>0</v>
      </c>
      <c r="BO155" t="s">
        <v>429</v>
      </c>
      <c r="BP155">
        <v>0</v>
      </c>
      <c r="BQ155">
        <f>IF(BP155&lt;&gt;0, BP155, BN155)</f>
        <v>0</v>
      </c>
      <c r="BR155">
        <f>1-BQ155/BF155</f>
        <v>0</v>
      </c>
      <c r="BS155">
        <f>(BF155-BE155)/(BF155-BQ155)</f>
        <v>0</v>
      </c>
      <c r="BT155">
        <f>(AZ155-BF155)/(AZ155-BQ155)</f>
        <v>0</v>
      </c>
      <c r="BU155">
        <f>(BF155-BE155)/(BF155-AY155)</f>
        <v>0</v>
      </c>
      <c r="BV155">
        <f>(AZ155-BF155)/(AZ155-AY155)</f>
        <v>0</v>
      </c>
      <c r="BW155">
        <f>(BS155*BQ155/BE155)</f>
        <v>0</v>
      </c>
      <c r="BX155">
        <f>(1-BW155)</f>
        <v>0</v>
      </c>
      <c r="DG155">
        <f>$B$13*EF155+$C$13*EG155+$F$13*ER155*(1-EU155)</f>
        <v>0</v>
      </c>
      <c r="DH155">
        <f>DG155*DI155</f>
        <v>0</v>
      </c>
      <c r="DI155">
        <f>($B$13*$D$11+$C$13*$D$11+$F$13*((FE155+EW155)/MAX(FE155+EW155+FF155, 0.1)*$I$11+FF155/MAX(FE155+EW155+FF155, 0.1)*$J$11))/($B$13+$C$13+$F$13)</f>
        <v>0</v>
      </c>
      <c r="DJ155">
        <f>($B$13*$K$11+$C$13*$K$11+$F$13*((FE155+EW155)/MAX(FE155+EW155+FF155, 0.1)*$P$11+FF155/MAX(FE155+EW155+FF155, 0.1)*$Q$11))/($B$13+$C$13+$F$13)</f>
        <v>0</v>
      </c>
      <c r="DK155">
        <v>0.28</v>
      </c>
      <c r="DL155">
        <v>0.5</v>
      </c>
      <c r="DM155" t="s">
        <v>430</v>
      </c>
      <c r="DN155">
        <v>2</v>
      </c>
      <c r="DO155" t="b">
        <v>1</v>
      </c>
      <c r="DP155">
        <v>1694363094.714286</v>
      </c>
      <c r="DQ155">
        <v>615.3276071428571</v>
      </c>
      <c r="DR155">
        <v>640.3457857142856</v>
      </c>
      <c r="DS155">
        <v>28.65408571428572</v>
      </c>
      <c r="DT155">
        <v>28.13729642857143</v>
      </c>
      <c r="DU155">
        <v>644.8214285714286</v>
      </c>
      <c r="DV155">
        <v>32.75150357142857</v>
      </c>
      <c r="DW155">
        <v>500.0010714285714</v>
      </c>
      <c r="DX155">
        <v>84.50849285714287</v>
      </c>
      <c r="DY155">
        <v>0.09994737499999999</v>
      </c>
      <c r="DZ155">
        <v>34.72765357142857</v>
      </c>
      <c r="EA155">
        <v>36.09266071428571</v>
      </c>
      <c r="EB155">
        <v>999.9000000000002</v>
      </c>
      <c r="EC155">
        <v>0</v>
      </c>
      <c r="ED155">
        <v>0</v>
      </c>
      <c r="EE155">
        <v>10005.67857142857</v>
      </c>
      <c r="EF155">
        <v>0</v>
      </c>
      <c r="EG155">
        <v>1441.590357142857</v>
      </c>
      <c r="EH155">
        <v>-25.01818214285715</v>
      </c>
      <c r="EI155">
        <v>633.4794642857142</v>
      </c>
      <c r="EJ155">
        <v>658.8850714285715</v>
      </c>
      <c r="EK155">
        <v>0.5167805</v>
      </c>
      <c r="EL155">
        <v>640.3457857142856</v>
      </c>
      <c r="EM155">
        <v>28.13729642857143</v>
      </c>
      <c r="EN155">
        <v>2.421513928571429</v>
      </c>
      <c r="EO155">
        <v>2.377841785714286</v>
      </c>
      <c r="EP155">
        <v>20.50837142857143</v>
      </c>
      <c r="EQ155">
        <v>20.21365</v>
      </c>
      <c r="ER155">
        <v>1999.993928571429</v>
      </c>
      <c r="ES155">
        <v>0.9800074642857144</v>
      </c>
      <c r="ET155">
        <v>0.01999223214285714</v>
      </c>
      <c r="EU155">
        <v>0</v>
      </c>
      <c r="EV155">
        <v>51.68724285714286</v>
      </c>
      <c r="EW155">
        <v>5.00078</v>
      </c>
      <c r="EX155">
        <v>2944.263571428572</v>
      </c>
      <c r="EY155">
        <v>16379.62857142857</v>
      </c>
      <c r="EZ155">
        <v>54.14932142857142</v>
      </c>
      <c r="FA155">
        <v>55.32332142857142</v>
      </c>
      <c r="FB155">
        <v>54.46399999999999</v>
      </c>
      <c r="FC155">
        <v>54.56221428571428</v>
      </c>
      <c r="FD155">
        <v>54.46617857142856</v>
      </c>
      <c r="FE155">
        <v>1955.103928571429</v>
      </c>
      <c r="FF155">
        <v>39.88000000000001</v>
      </c>
      <c r="FG155">
        <v>0</v>
      </c>
      <c r="FH155">
        <v>1694363102.6</v>
      </c>
      <c r="FI155">
        <v>0</v>
      </c>
      <c r="FJ155">
        <v>51.69034799999999</v>
      </c>
      <c r="FK155">
        <v>0.8716307739154853</v>
      </c>
      <c r="FL155">
        <v>196.4584620925651</v>
      </c>
      <c r="FM155">
        <v>2945.495600000001</v>
      </c>
      <c r="FN155">
        <v>15</v>
      </c>
      <c r="FO155">
        <v>1694359657.1</v>
      </c>
      <c r="FP155" t="s">
        <v>630</v>
      </c>
      <c r="FQ155">
        <v>1694359653.1</v>
      </c>
      <c r="FR155">
        <v>1694359657.1</v>
      </c>
      <c r="FS155">
        <v>2</v>
      </c>
      <c r="FT155">
        <v>0.004</v>
      </c>
      <c r="FU155">
        <v>-0.08500000000000001</v>
      </c>
      <c r="FV155">
        <v>-25.919</v>
      </c>
      <c r="FW155">
        <v>-3.999</v>
      </c>
      <c r="FX155">
        <v>420</v>
      </c>
      <c r="FY155">
        <v>26</v>
      </c>
      <c r="FZ155">
        <v>0.38</v>
      </c>
      <c r="GA155">
        <v>0.08</v>
      </c>
      <c r="GB155">
        <v>-24.9684375</v>
      </c>
      <c r="GC155">
        <v>-0.8627988742963495</v>
      </c>
      <c r="GD155">
        <v>0.100783884345415</v>
      </c>
      <c r="GE155">
        <v>0</v>
      </c>
      <c r="GF155">
        <v>0.51912565</v>
      </c>
      <c r="GG155">
        <v>-0.03414182363977539</v>
      </c>
      <c r="GH155">
        <v>0.004018654859215949</v>
      </c>
      <c r="GI155">
        <v>1</v>
      </c>
      <c r="GJ155">
        <v>1</v>
      </c>
      <c r="GK155">
        <v>2</v>
      </c>
      <c r="GL155" t="s">
        <v>432</v>
      </c>
      <c r="GM155">
        <v>3.10688</v>
      </c>
      <c r="GN155">
        <v>2.75812</v>
      </c>
      <c r="GO155">
        <v>0.111346</v>
      </c>
      <c r="GP155">
        <v>0.110836</v>
      </c>
      <c r="GQ155">
        <v>0.121663</v>
      </c>
      <c r="GR155">
        <v>0.110015</v>
      </c>
      <c r="GS155">
        <v>22256.6</v>
      </c>
      <c r="GT155">
        <v>20986.6</v>
      </c>
      <c r="GU155">
        <v>25635.5</v>
      </c>
      <c r="GV155">
        <v>23985.3</v>
      </c>
      <c r="GW155">
        <v>36228.5</v>
      </c>
      <c r="GX155">
        <v>31306.6</v>
      </c>
      <c r="GY155">
        <v>44870.4</v>
      </c>
      <c r="GZ155">
        <v>38033.2</v>
      </c>
      <c r="HA155">
        <v>1.72572</v>
      </c>
      <c r="HB155">
        <v>1.55105</v>
      </c>
      <c r="HC155">
        <v>-0.0990555</v>
      </c>
      <c r="HD155">
        <v>0</v>
      </c>
      <c r="HE155">
        <v>37.6716</v>
      </c>
      <c r="HF155">
        <v>999.9</v>
      </c>
      <c r="HG155">
        <v>44.9</v>
      </c>
      <c r="HH155">
        <v>37.4</v>
      </c>
      <c r="HI155">
        <v>34.2387</v>
      </c>
      <c r="HJ155">
        <v>61.1535</v>
      </c>
      <c r="HK155">
        <v>23.3614</v>
      </c>
      <c r="HL155">
        <v>1</v>
      </c>
      <c r="HM155">
        <v>1.73826</v>
      </c>
      <c r="HN155">
        <v>9.28105</v>
      </c>
      <c r="HO155">
        <v>20.0577</v>
      </c>
      <c r="HP155">
        <v>5.20606</v>
      </c>
      <c r="HQ155">
        <v>11.9929</v>
      </c>
      <c r="HR155">
        <v>4.9597</v>
      </c>
      <c r="HS155">
        <v>3.27438</v>
      </c>
      <c r="HT155">
        <v>9999</v>
      </c>
      <c r="HU155">
        <v>9999</v>
      </c>
      <c r="HV155">
        <v>9999</v>
      </c>
      <c r="HW155">
        <v>156</v>
      </c>
      <c r="HX155">
        <v>1.86386</v>
      </c>
      <c r="HY155">
        <v>1.86005</v>
      </c>
      <c r="HZ155">
        <v>1.85837</v>
      </c>
      <c r="IA155">
        <v>1.85974</v>
      </c>
      <c r="IB155">
        <v>1.85974</v>
      </c>
      <c r="IC155">
        <v>1.85834</v>
      </c>
      <c r="ID155">
        <v>1.85742</v>
      </c>
      <c r="IE155">
        <v>1.85226</v>
      </c>
      <c r="IF155">
        <v>0</v>
      </c>
      <c r="IG155">
        <v>0</v>
      </c>
      <c r="IH155">
        <v>0</v>
      </c>
      <c r="II155">
        <v>0</v>
      </c>
      <c r="IJ155" t="s">
        <v>433</v>
      </c>
      <c r="IK155" t="s">
        <v>434</v>
      </c>
      <c r="IL155" t="s">
        <v>435</v>
      </c>
      <c r="IM155" t="s">
        <v>435</v>
      </c>
      <c r="IN155" t="s">
        <v>435</v>
      </c>
      <c r="IO155" t="s">
        <v>435</v>
      </c>
      <c r="IP155">
        <v>0</v>
      </c>
      <c r="IQ155">
        <v>100</v>
      </c>
      <c r="IR155">
        <v>100</v>
      </c>
      <c r="IS155">
        <v>-29.94</v>
      </c>
      <c r="IT155">
        <v>-4.0973</v>
      </c>
      <c r="IU155">
        <v>-16.20101556140452</v>
      </c>
      <c r="IV155">
        <v>-0.02477319321892663</v>
      </c>
      <c r="IW155">
        <v>7.220195862635366E-06</v>
      </c>
      <c r="IX155">
        <v>-1.200035831751892E-09</v>
      </c>
      <c r="IY155">
        <v>-1.772700294398243</v>
      </c>
      <c r="IZ155">
        <v>-0.1467083373758089</v>
      </c>
      <c r="JA155">
        <v>0.003522864546959643</v>
      </c>
      <c r="JB155">
        <v>-3.696506598922489E-05</v>
      </c>
      <c r="JC155">
        <v>4</v>
      </c>
      <c r="JD155">
        <v>1987</v>
      </c>
      <c r="JE155">
        <v>1</v>
      </c>
      <c r="JF155">
        <v>38</v>
      </c>
      <c r="JG155">
        <v>57.5</v>
      </c>
      <c r="JH155">
        <v>57.4</v>
      </c>
      <c r="JI155">
        <v>1.77612</v>
      </c>
      <c r="JJ155">
        <v>2.67578</v>
      </c>
      <c r="JK155">
        <v>1.49658</v>
      </c>
      <c r="JL155">
        <v>2.39136</v>
      </c>
      <c r="JM155">
        <v>1.54907</v>
      </c>
      <c r="JN155">
        <v>2.46826</v>
      </c>
      <c r="JO155">
        <v>41.9012</v>
      </c>
      <c r="JP155">
        <v>14.1671</v>
      </c>
      <c r="JQ155">
        <v>18</v>
      </c>
      <c r="JR155">
        <v>507.607</v>
      </c>
      <c r="JS155">
        <v>402.243</v>
      </c>
      <c r="JT155">
        <v>28.2611</v>
      </c>
      <c r="JU155">
        <v>46.5594</v>
      </c>
      <c r="JV155">
        <v>29.9995</v>
      </c>
      <c r="JW155">
        <v>46.1826</v>
      </c>
      <c r="JX155">
        <v>45.9868</v>
      </c>
      <c r="JY155">
        <v>35.6536</v>
      </c>
      <c r="JZ155">
        <v>0</v>
      </c>
      <c r="KA155">
        <v>100</v>
      </c>
      <c r="KB155">
        <v>21.0096</v>
      </c>
      <c r="KC155">
        <v>687.7670000000001</v>
      </c>
      <c r="KD155">
        <v>32.1164</v>
      </c>
      <c r="KE155">
        <v>98.0217</v>
      </c>
      <c r="KF155">
        <v>91.6418</v>
      </c>
    </row>
    <row r="156" spans="1:292">
      <c r="A156">
        <v>138</v>
      </c>
      <c r="B156">
        <v>1694363107.5</v>
      </c>
      <c r="C156">
        <v>4598.5</v>
      </c>
      <c r="D156" t="s">
        <v>711</v>
      </c>
      <c r="E156" t="s">
        <v>712</v>
      </c>
      <c r="F156">
        <v>5</v>
      </c>
      <c r="G156" t="s">
        <v>428</v>
      </c>
      <c r="H156">
        <v>1694363100</v>
      </c>
      <c r="I156">
        <f>(J156)/1000</f>
        <v>0</v>
      </c>
      <c r="J156">
        <f>IF(DO156, AM156, AG156)</f>
        <v>0</v>
      </c>
      <c r="K156">
        <f>IF(DO156, AH156, AF156)</f>
        <v>0</v>
      </c>
      <c r="L156">
        <f>DQ156 - IF(AT156&gt;1, K156*DK156*100.0/(AV156*EE156), 0)</f>
        <v>0</v>
      </c>
      <c r="M156">
        <f>((S156-I156/2)*L156-K156)/(S156+I156/2)</f>
        <v>0</v>
      </c>
      <c r="N156">
        <f>M156*(DX156+DY156)/1000.0</f>
        <v>0</v>
      </c>
      <c r="O156">
        <f>(DQ156 - IF(AT156&gt;1, K156*DK156*100.0/(AV156*EE156), 0))*(DX156+DY156)/1000.0</f>
        <v>0</v>
      </c>
      <c r="P156">
        <f>2.0/((1/R156-1/Q156)+SIGN(R156)*SQRT((1/R156-1/Q156)*(1/R156-1/Q156) + 4*DL156/((DL156+1)*(DL156+1))*(2*1/R156*1/Q156-1/Q156*1/Q156)))</f>
        <v>0</v>
      </c>
      <c r="Q156">
        <f>IF(LEFT(DM156,1)&lt;&gt;"0",IF(LEFT(DM156,1)="1",3.0,DN156),$D$5+$E$5*(EE156*DX156/($K$5*1000))+$F$5*(EE156*DX156/($K$5*1000))*MAX(MIN(DK156,$J$5),$I$5)*MAX(MIN(DK156,$J$5),$I$5)+$G$5*MAX(MIN(DK156,$J$5),$I$5)*(EE156*DX156/($K$5*1000))+$H$5*(EE156*DX156/($K$5*1000))*(EE156*DX156/($K$5*1000)))</f>
        <v>0</v>
      </c>
      <c r="R156">
        <f>I156*(1000-(1000*0.61365*exp(17.502*V156/(240.97+V156))/(DX156+DY156)+DS156)/2)/(1000*0.61365*exp(17.502*V156/(240.97+V156))/(DX156+DY156)-DS156)</f>
        <v>0</v>
      </c>
      <c r="S156">
        <f>1/((DL156+1)/(P156/1.6)+1/(Q156/1.37)) + DL156/((DL156+1)/(P156/1.6) + DL156/(Q156/1.37))</f>
        <v>0</v>
      </c>
      <c r="T156">
        <f>(DG156*DJ156)</f>
        <v>0</v>
      </c>
      <c r="U156">
        <f>(DZ156+(T156+2*0.95*5.67E-8*(((DZ156+$B$9)+273)^4-(DZ156+273)^4)-44100*I156)/(1.84*29.3*Q156+8*0.95*5.67E-8*(DZ156+273)^3))</f>
        <v>0</v>
      </c>
      <c r="V156">
        <f>($C$9*EA156+$D$9*EB156+$E$9*U156)</f>
        <v>0</v>
      </c>
      <c r="W156">
        <f>0.61365*exp(17.502*V156/(240.97+V156))</f>
        <v>0</v>
      </c>
      <c r="X156">
        <f>(Y156/Z156*100)</f>
        <v>0</v>
      </c>
      <c r="Y156">
        <f>DS156*(DX156+DY156)/1000</f>
        <v>0</v>
      </c>
      <c r="Z156">
        <f>0.61365*exp(17.502*DZ156/(240.97+DZ156))</f>
        <v>0</v>
      </c>
      <c r="AA156">
        <f>(W156-DS156*(DX156+DY156)/1000)</f>
        <v>0</v>
      </c>
      <c r="AB156">
        <f>(-I156*44100)</f>
        <v>0</v>
      </c>
      <c r="AC156">
        <f>2*29.3*Q156*0.92*(DZ156-V156)</f>
        <v>0</v>
      </c>
      <c r="AD156">
        <f>2*0.95*5.67E-8*(((DZ156+$B$9)+273)^4-(V156+273)^4)</f>
        <v>0</v>
      </c>
      <c r="AE156">
        <f>T156+AD156+AB156+AC156</f>
        <v>0</v>
      </c>
      <c r="AF156">
        <f>DW156*AT156*(DR156-DQ156*(1000-AT156*DT156)/(1000-AT156*DS156))/(100*DK156)</f>
        <v>0</v>
      </c>
      <c r="AG156">
        <f>1000*DW156*AT156*(DS156-DT156)/(100*DK156*(1000-AT156*DS156))</f>
        <v>0</v>
      </c>
      <c r="AH156">
        <f>(AI156 - AJ156 - DX156*1E3/(8.314*(DZ156+273.15)) * AL156/DW156 * AK156) * DW156/(100*DK156) * (1000 - DT156)/1000</f>
        <v>0</v>
      </c>
      <c r="AI156">
        <v>693.9416742179445</v>
      </c>
      <c r="AJ156">
        <v>675.7772909090908</v>
      </c>
      <c r="AK156">
        <v>3.44965039693189</v>
      </c>
      <c r="AL156">
        <v>66.24914726502084</v>
      </c>
      <c r="AM156">
        <f>(AO156 - AN156 + DX156*1E3/(8.314*(DZ156+273.15)) * AQ156/DW156 * AP156) * DW156/(100*DK156) * 1000/(1000 - AO156)</f>
        <v>0</v>
      </c>
      <c r="AN156">
        <v>28.14227385946289</v>
      </c>
      <c r="AO156">
        <v>28.65439454545455</v>
      </c>
      <c r="AP156">
        <v>1.404411827365719E-06</v>
      </c>
      <c r="AQ156">
        <v>100.9419130604213</v>
      </c>
      <c r="AR156">
        <v>0</v>
      </c>
      <c r="AS156">
        <v>0</v>
      </c>
      <c r="AT156">
        <f>IF(AR156*$H$15&gt;=AV156,1.0,(AV156/(AV156-AR156*$H$15)))</f>
        <v>0</v>
      </c>
      <c r="AU156">
        <f>(AT156-1)*100</f>
        <v>0</v>
      </c>
      <c r="AV156">
        <f>MAX(0,($B$15+$C$15*EE156)/(1+$D$15*EE156)*DX156/(DZ156+273)*$E$15)</f>
        <v>0</v>
      </c>
      <c r="AW156" t="s">
        <v>429</v>
      </c>
      <c r="AX156" t="s">
        <v>429</v>
      </c>
      <c r="AY156">
        <v>0</v>
      </c>
      <c r="AZ156">
        <v>0</v>
      </c>
      <c r="BA156">
        <f>1-AY156/AZ156</f>
        <v>0</v>
      </c>
      <c r="BB156">
        <v>0</v>
      </c>
      <c r="BC156" t="s">
        <v>429</v>
      </c>
      <c r="BD156" t="s">
        <v>429</v>
      </c>
      <c r="BE156">
        <v>0</v>
      </c>
      <c r="BF156">
        <v>0</v>
      </c>
      <c r="BG156">
        <f>1-BE156/BF156</f>
        <v>0</v>
      </c>
      <c r="BH156">
        <v>0.5</v>
      </c>
      <c r="BI156">
        <f>DH156</f>
        <v>0</v>
      </c>
      <c r="BJ156">
        <f>K156</f>
        <v>0</v>
      </c>
      <c r="BK156">
        <f>BG156*BH156*BI156</f>
        <v>0</v>
      </c>
      <c r="BL156">
        <f>(BJ156-BB156)/BI156</f>
        <v>0</v>
      </c>
      <c r="BM156">
        <f>(AZ156-BF156)/BF156</f>
        <v>0</v>
      </c>
      <c r="BN156">
        <f>AY156/(BA156+AY156/BF156)</f>
        <v>0</v>
      </c>
      <c r="BO156" t="s">
        <v>429</v>
      </c>
      <c r="BP156">
        <v>0</v>
      </c>
      <c r="BQ156">
        <f>IF(BP156&lt;&gt;0, BP156, BN156)</f>
        <v>0</v>
      </c>
      <c r="BR156">
        <f>1-BQ156/BF156</f>
        <v>0</v>
      </c>
      <c r="BS156">
        <f>(BF156-BE156)/(BF156-BQ156)</f>
        <v>0</v>
      </c>
      <c r="BT156">
        <f>(AZ156-BF156)/(AZ156-BQ156)</f>
        <v>0</v>
      </c>
      <c r="BU156">
        <f>(BF156-BE156)/(BF156-AY156)</f>
        <v>0</v>
      </c>
      <c r="BV156">
        <f>(AZ156-BF156)/(AZ156-AY156)</f>
        <v>0</v>
      </c>
      <c r="BW156">
        <f>(BS156*BQ156/BE156)</f>
        <v>0</v>
      </c>
      <c r="BX156">
        <f>(1-BW156)</f>
        <v>0</v>
      </c>
      <c r="DG156">
        <f>$B$13*EF156+$C$13*EG156+$F$13*ER156*(1-EU156)</f>
        <v>0</v>
      </c>
      <c r="DH156">
        <f>DG156*DI156</f>
        <v>0</v>
      </c>
      <c r="DI156">
        <f>($B$13*$D$11+$C$13*$D$11+$F$13*((FE156+EW156)/MAX(FE156+EW156+FF156, 0.1)*$I$11+FF156/MAX(FE156+EW156+FF156, 0.1)*$J$11))/($B$13+$C$13+$F$13)</f>
        <v>0</v>
      </c>
      <c r="DJ156">
        <f>($B$13*$K$11+$C$13*$K$11+$F$13*((FE156+EW156)/MAX(FE156+EW156+FF156, 0.1)*$P$11+FF156/MAX(FE156+EW156+FF156, 0.1)*$Q$11))/($B$13+$C$13+$F$13)</f>
        <v>0</v>
      </c>
      <c r="DK156">
        <v>0.28</v>
      </c>
      <c r="DL156">
        <v>0.5</v>
      </c>
      <c r="DM156" t="s">
        <v>430</v>
      </c>
      <c r="DN156">
        <v>2</v>
      </c>
      <c r="DO156" t="b">
        <v>1</v>
      </c>
      <c r="DP156">
        <v>1694363100</v>
      </c>
      <c r="DQ156">
        <v>633.0042592592594</v>
      </c>
      <c r="DR156">
        <v>658.1414814814814</v>
      </c>
      <c r="DS156">
        <v>28.65402592592593</v>
      </c>
      <c r="DT156">
        <v>28.13948148148149</v>
      </c>
      <c r="DU156">
        <v>662.8015185185185</v>
      </c>
      <c r="DV156">
        <v>32.75144444444445</v>
      </c>
      <c r="DW156">
        <v>499.9923333333333</v>
      </c>
      <c r="DX156">
        <v>84.50881111111111</v>
      </c>
      <c r="DY156">
        <v>0.0999248185185185</v>
      </c>
      <c r="DZ156">
        <v>34.71838518518519</v>
      </c>
      <c r="EA156">
        <v>36.08011851851852</v>
      </c>
      <c r="EB156">
        <v>999.9000000000001</v>
      </c>
      <c r="EC156">
        <v>0</v>
      </c>
      <c r="ED156">
        <v>0</v>
      </c>
      <c r="EE156">
        <v>10005.70222222222</v>
      </c>
      <c r="EF156">
        <v>0</v>
      </c>
      <c r="EG156">
        <v>1452.135555555556</v>
      </c>
      <c r="EH156">
        <v>-25.13722222222222</v>
      </c>
      <c r="EI156">
        <v>651.6773333333332</v>
      </c>
      <c r="EJ156">
        <v>677.1975555555556</v>
      </c>
      <c r="EK156">
        <v>0.5145406296296295</v>
      </c>
      <c r="EL156">
        <v>658.1414814814814</v>
      </c>
      <c r="EM156">
        <v>28.13948148148149</v>
      </c>
      <c r="EN156">
        <v>2.421517777777777</v>
      </c>
      <c r="EO156">
        <v>2.378034444444444</v>
      </c>
      <c r="EP156">
        <v>20.5083962962963</v>
      </c>
      <c r="EQ156">
        <v>20.21496296296297</v>
      </c>
      <c r="ER156">
        <v>2000.003333333333</v>
      </c>
      <c r="ES156">
        <v>0.9800075555555557</v>
      </c>
      <c r="ET156">
        <v>0.01999214074074074</v>
      </c>
      <c r="EU156">
        <v>0</v>
      </c>
      <c r="EV156">
        <v>51.73615555555556</v>
      </c>
      <c r="EW156">
        <v>5.00078</v>
      </c>
      <c r="EX156">
        <v>2950.964814814815</v>
      </c>
      <c r="EY156">
        <v>16379.7</v>
      </c>
      <c r="EZ156">
        <v>54.15025925925925</v>
      </c>
      <c r="FA156">
        <v>55.31444444444443</v>
      </c>
      <c r="FB156">
        <v>54.47651851851852</v>
      </c>
      <c r="FC156">
        <v>54.55537037037037</v>
      </c>
      <c r="FD156">
        <v>54.44874074074073</v>
      </c>
      <c r="FE156">
        <v>1955.113333333333</v>
      </c>
      <c r="FF156">
        <v>39.88000000000001</v>
      </c>
      <c r="FG156">
        <v>0</v>
      </c>
      <c r="FH156">
        <v>1694363107.4</v>
      </c>
      <c r="FI156">
        <v>0</v>
      </c>
      <c r="FJ156">
        <v>51.735888</v>
      </c>
      <c r="FK156">
        <v>0.5499846200315966</v>
      </c>
      <c r="FL156">
        <v>-8.406153691775657</v>
      </c>
      <c r="FM156">
        <v>2950.9116</v>
      </c>
      <c r="FN156">
        <v>15</v>
      </c>
      <c r="FO156">
        <v>1694359657.1</v>
      </c>
      <c r="FP156" t="s">
        <v>630</v>
      </c>
      <c r="FQ156">
        <v>1694359653.1</v>
      </c>
      <c r="FR156">
        <v>1694359657.1</v>
      </c>
      <c r="FS156">
        <v>2</v>
      </c>
      <c r="FT156">
        <v>0.004</v>
      </c>
      <c r="FU156">
        <v>-0.08500000000000001</v>
      </c>
      <c r="FV156">
        <v>-25.919</v>
      </c>
      <c r="FW156">
        <v>-3.999</v>
      </c>
      <c r="FX156">
        <v>420</v>
      </c>
      <c r="FY156">
        <v>26</v>
      </c>
      <c r="FZ156">
        <v>0.38</v>
      </c>
      <c r="GA156">
        <v>0.08</v>
      </c>
      <c r="GB156">
        <v>-25.07419512195122</v>
      </c>
      <c r="GC156">
        <v>-1.154592334494778</v>
      </c>
      <c r="GD156">
        <v>0.1284513041474486</v>
      </c>
      <c r="GE156">
        <v>0</v>
      </c>
      <c r="GF156">
        <v>0.5156701951219512</v>
      </c>
      <c r="GG156">
        <v>-0.02738765853658676</v>
      </c>
      <c r="GH156">
        <v>0.003295679745715241</v>
      </c>
      <c r="GI156">
        <v>1</v>
      </c>
      <c r="GJ156">
        <v>1</v>
      </c>
      <c r="GK156">
        <v>2</v>
      </c>
      <c r="GL156" t="s">
        <v>432</v>
      </c>
      <c r="GM156">
        <v>3.10682</v>
      </c>
      <c r="GN156">
        <v>2.75819</v>
      </c>
      <c r="GO156">
        <v>0.1133</v>
      </c>
      <c r="GP156">
        <v>0.112764</v>
      </c>
      <c r="GQ156">
        <v>0.121666</v>
      </c>
      <c r="GR156">
        <v>0.110029</v>
      </c>
      <c r="GS156">
        <v>22207.9</v>
      </c>
      <c r="GT156">
        <v>20941.6</v>
      </c>
      <c r="GU156">
        <v>25635.8</v>
      </c>
      <c r="GV156">
        <v>23985.9</v>
      </c>
      <c r="GW156">
        <v>36229.1</v>
      </c>
      <c r="GX156">
        <v>31307.1</v>
      </c>
      <c r="GY156">
        <v>44870.9</v>
      </c>
      <c r="GZ156">
        <v>38034.3</v>
      </c>
      <c r="HA156">
        <v>1.7259</v>
      </c>
      <c r="HB156">
        <v>1.5511</v>
      </c>
      <c r="HC156">
        <v>-0.0990182</v>
      </c>
      <c r="HD156">
        <v>0</v>
      </c>
      <c r="HE156">
        <v>37.6601</v>
      </c>
      <c r="HF156">
        <v>999.9</v>
      </c>
      <c r="HG156">
        <v>44.9</v>
      </c>
      <c r="HH156">
        <v>37.4</v>
      </c>
      <c r="HI156">
        <v>34.2357</v>
      </c>
      <c r="HJ156">
        <v>61.2535</v>
      </c>
      <c r="HK156">
        <v>23.2532</v>
      </c>
      <c r="HL156">
        <v>1</v>
      </c>
      <c r="HM156">
        <v>1.73763</v>
      </c>
      <c r="HN156">
        <v>9.28105</v>
      </c>
      <c r="HO156">
        <v>20.0577</v>
      </c>
      <c r="HP156">
        <v>5.20576</v>
      </c>
      <c r="HQ156">
        <v>11.9938</v>
      </c>
      <c r="HR156">
        <v>4.95985</v>
      </c>
      <c r="HS156">
        <v>3.27448</v>
      </c>
      <c r="HT156">
        <v>9999</v>
      </c>
      <c r="HU156">
        <v>9999</v>
      </c>
      <c r="HV156">
        <v>9999</v>
      </c>
      <c r="HW156">
        <v>156</v>
      </c>
      <c r="HX156">
        <v>1.86386</v>
      </c>
      <c r="HY156">
        <v>1.86005</v>
      </c>
      <c r="HZ156">
        <v>1.85837</v>
      </c>
      <c r="IA156">
        <v>1.85974</v>
      </c>
      <c r="IB156">
        <v>1.85974</v>
      </c>
      <c r="IC156">
        <v>1.85832</v>
      </c>
      <c r="ID156">
        <v>1.85744</v>
      </c>
      <c r="IE156">
        <v>1.85226</v>
      </c>
      <c r="IF156">
        <v>0</v>
      </c>
      <c r="IG156">
        <v>0</v>
      </c>
      <c r="IH156">
        <v>0</v>
      </c>
      <c r="II156">
        <v>0</v>
      </c>
      <c r="IJ156" t="s">
        <v>433</v>
      </c>
      <c r="IK156" t="s">
        <v>434</v>
      </c>
      <c r="IL156" t="s">
        <v>435</v>
      </c>
      <c r="IM156" t="s">
        <v>435</v>
      </c>
      <c r="IN156" t="s">
        <v>435</v>
      </c>
      <c r="IO156" t="s">
        <v>435</v>
      </c>
      <c r="IP156">
        <v>0</v>
      </c>
      <c r="IQ156">
        <v>100</v>
      </c>
      <c r="IR156">
        <v>100</v>
      </c>
      <c r="IS156">
        <v>-30.223</v>
      </c>
      <c r="IT156">
        <v>-4.0975</v>
      </c>
      <c r="IU156">
        <v>-16.20101556140452</v>
      </c>
      <c r="IV156">
        <v>-0.02477319321892663</v>
      </c>
      <c r="IW156">
        <v>7.220195862635366E-06</v>
      </c>
      <c r="IX156">
        <v>-1.200035831751892E-09</v>
      </c>
      <c r="IY156">
        <v>-1.772700294398243</v>
      </c>
      <c r="IZ156">
        <v>-0.1467083373758089</v>
      </c>
      <c r="JA156">
        <v>0.003522864546959643</v>
      </c>
      <c r="JB156">
        <v>-3.696506598922489E-05</v>
      </c>
      <c r="JC156">
        <v>4</v>
      </c>
      <c r="JD156">
        <v>1987</v>
      </c>
      <c r="JE156">
        <v>1</v>
      </c>
      <c r="JF156">
        <v>38</v>
      </c>
      <c r="JG156">
        <v>57.6</v>
      </c>
      <c r="JH156">
        <v>57.5</v>
      </c>
      <c r="JI156">
        <v>1.81152</v>
      </c>
      <c r="JJ156">
        <v>2.68311</v>
      </c>
      <c r="JK156">
        <v>1.49658</v>
      </c>
      <c r="JL156">
        <v>2.39136</v>
      </c>
      <c r="JM156">
        <v>1.54907</v>
      </c>
      <c r="JN156">
        <v>2.43286</v>
      </c>
      <c r="JO156">
        <v>41.9275</v>
      </c>
      <c r="JP156">
        <v>14.1583</v>
      </c>
      <c r="JQ156">
        <v>18</v>
      </c>
      <c r="JR156">
        <v>507.724</v>
      </c>
      <c r="JS156">
        <v>402.272</v>
      </c>
      <c r="JT156">
        <v>28.2519</v>
      </c>
      <c r="JU156">
        <v>46.5543</v>
      </c>
      <c r="JV156">
        <v>29.9995</v>
      </c>
      <c r="JW156">
        <v>46.1826</v>
      </c>
      <c r="JX156">
        <v>45.9866</v>
      </c>
      <c r="JY156">
        <v>36.3714</v>
      </c>
      <c r="JZ156">
        <v>0</v>
      </c>
      <c r="KA156">
        <v>100</v>
      </c>
      <c r="KB156">
        <v>21.0096</v>
      </c>
      <c r="KC156">
        <v>707.819</v>
      </c>
      <c r="KD156">
        <v>32.1164</v>
      </c>
      <c r="KE156">
        <v>98.02290000000001</v>
      </c>
      <c r="KF156">
        <v>91.6442</v>
      </c>
    </row>
    <row r="157" spans="1:292">
      <c r="A157">
        <v>139</v>
      </c>
      <c r="B157">
        <v>1694363112.5</v>
      </c>
      <c r="C157">
        <v>4603.5</v>
      </c>
      <c r="D157" t="s">
        <v>713</v>
      </c>
      <c r="E157" t="s">
        <v>714</v>
      </c>
      <c r="F157">
        <v>5</v>
      </c>
      <c r="G157" t="s">
        <v>428</v>
      </c>
      <c r="H157">
        <v>1694363104.714286</v>
      </c>
      <c r="I157">
        <f>(J157)/1000</f>
        <v>0</v>
      </c>
      <c r="J157">
        <f>IF(DO157, AM157, AG157)</f>
        <v>0</v>
      </c>
      <c r="K157">
        <f>IF(DO157, AH157, AF157)</f>
        <v>0</v>
      </c>
      <c r="L157">
        <f>DQ157 - IF(AT157&gt;1, K157*DK157*100.0/(AV157*EE157), 0)</f>
        <v>0</v>
      </c>
      <c r="M157">
        <f>((S157-I157/2)*L157-K157)/(S157+I157/2)</f>
        <v>0</v>
      </c>
      <c r="N157">
        <f>M157*(DX157+DY157)/1000.0</f>
        <v>0</v>
      </c>
      <c r="O157">
        <f>(DQ157 - IF(AT157&gt;1, K157*DK157*100.0/(AV157*EE157), 0))*(DX157+DY157)/1000.0</f>
        <v>0</v>
      </c>
      <c r="P157">
        <f>2.0/((1/R157-1/Q157)+SIGN(R157)*SQRT((1/R157-1/Q157)*(1/R157-1/Q157) + 4*DL157/((DL157+1)*(DL157+1))*(2*1/R157*1/Q157-1/Q157*1/Q157)))</f>
        <v>0</v>
      </c>
      <c r="Q157">
        <f>IF(LEFT(DM157,1)&lt;&gt;"0",IF(LEFT(DM157,1)="1",3.0,DN157),$D$5+$E$5*(EE157*DX157/($K$5*1000))+$F$5*(EE157*DX157/($K$5*1000))*MAX(MIN(DK157,$J$5),$I$5)*MAX(MIN(DK157,$J$5),$I$5)+$G$5*MAX(MIN(DK157,$J$5),$I$5)*(EE157*DX157/($K$5*1000))+$H$5*(EE157*DX157/($K$5*1000))*(EE157*DX157/($K$5*1000)))</f>
        <v>0</v>
      </c>
      <c r="R157">
        <f>I157*(1000-(1000*0.61365*exp(17.502*V157/(240.97+V157))/(DX157+DY157)+DS157)/2)/(1000*0.61365*exp(17.502*V157/(240.97+V157))/(DX157+DY157)-DS157)</f>
        <v>0</v>
      </c>
      <c r="S157">
        <f>1/((DL157+1)/(P157/1.6)+1/(Q157/1.37)) + DL157/((DL157+1)/(P157/1.6) + DL157/(Q157/1.37))</f>
        <v>0</v>
      </c>
      <c r="T157">
        <f>(DG157*DJ157)</f>
        <v>0</v>
      </c>
      <c r="U157">
        <f>(DZ157+(T157+2*0.95*5.67E-8*(((DZ157+$B$9)+273)^4-(DZ157+273)^4)-44100*I157)/(1.84*29.3*Q157+8*0.95*5.67E-8*(DZ157+273)^3))</f>
        <v>0</v>
      </c>
      <c r="V157">
        <f>($C$9*EA157+$D$9*EB157+$E$9*U157)</f>
        <v>0</v>
      </c>
      <c r="W157">
        <f>0.61365*exp(17.502*V157/(240.97+V157))</f>
        <v>0</v>
      </c>
      <c r="X157">
        <f>(Y157/Z157*100)</f>
        <v>0</v>
      </c>
      <c r="Y157">
        <f>DS157*(DX157+DY157)/1000</f>
        <v>0</v>
      </c>
      <c r="Z157">
        <f>0.61365*exp(17.502*DZ157/(240.97+DZ157))</f>
        <v>0</v>
      </c>
      <c r="AA157">
        <f>(W157-DS157*(DX157+DY157)/1000)</f>
        <v>0</v>
      </c>
      <c r="AB157">
        <f>(-I157*44100)</f>
        <v>0</v>
      </c>
      <c r="AC157">
        <f>2*29.3*Q157*0.92*(DZ157-V157)</f>
        <v>0</v>
      </c>
      <c r="AD157">
        <f>2*0.95*5.67E-8*(((DZ157+$B$9)+273)^4-(V157+273)^4)</f>
        <v>0</v>
      </c>
      <c r="AE157">
        <f>T157+AD157+AB157+AC157</f>
        <v>0</v>
      </c>
      <c r="AF157">
        <f>DW157*AT157*(DR157-DQ157*(1000-AT157*DT157)/(1000-AT157*DS157))/(100*DK157)</f>
        <v>0</v>
      </c>
      <c r="AG157">
        <f>1000*DW157*AT157*(DS157-DT157)/(100*DK157*(1000-AT157*DS157))</f>
        <v>0</v>
      </c>
      <c r="AH157">
        <f>(AI157 - AJ157 - DX157*1E3/(8.314*(DZ157+273.15)) * AL157/DW157 * AK157) * DW157/(100*DK157) * (1000 - DT157)/1000</f>
        <v>0</v>
      </c>
      <c r="AI157">
        <v>711.031632445268</v>
      </c>
      <c r="AJ157">
        <v>692.9007696969693</v>
      </c>
      <c r="AK157">
        <v>3.416974244881597</v>
      </c>
      <c r="AL157">
        <v>66.24914726502084</v>
      </c>
      <c r="AM157">
        <f>(AO157 - AN157 + DX157*1E3/(8.314*(DZ157+273.15)) * AQ157/DW157 * AP157) * DW157/(100*DK157) * 1000/(1000 - AO157)</f>
        <v>0</v>
      </c>
      <c r="AN157">
        <v>28.14588019349925</v>
      </c>
      <c r="AO157">
        <v>28.65379090909091</v>
      </c>
      <c r="AP157">
        <v>9.542976750279041E-07</v>
      </c>
      <c r="AQ157">
        <v>100.9419130604213</v>
      </c>
      <c r="AR157">
        <v>0</v>
      </c>
      <c r="AS157">
        <v>0</v>
      </c>
      <c r="AT157">
        <f>IF(AR157*$H$15&gt;=AV157,1.0,(AV157/(AV157-AR157*$H$15)))</f>
        <v>0</v>
      </c>
      <c r="AU157">
        <f>(AT157-1)*100</f>
        <v>0</v>
      </c>
      <c r="AV157">
        <f>MAX(0,($B$15+$C$15*EE157)/(1+$D$15*EE157)*DX157/(DZ157+273)*$E$15)</f>
        <v>0</v>
      </c>
      <c r="AW157" t="s">
        <v>429</v>
      </c>
      <c r="AX157" t="s">
        <v>429</v>
      </c>
      <c r="AY157">
        <v>0</v>
      </c>
      <c r="AZ157">
        <v>0</v>
      </c>
      <c r="BA157">
        <f>1-AY157/AZ157</f>
        <v>0</v>
      </c>
      <c r="BB157">
        <v>0</v>
      </c>
      <c r="BC157" t="s">
        <v>429</v>
      </c>
      <c r="BD157" t="s">
        <v>429</v>
      </c>
      <c r="BE157">
        <v>0</v>
      </c>
      <c r="BF157">
        <v>0</v>
      </c>
      <c r="BG157">
        <f>1-BE157/BF157</f>
        <v>0</v>
      </c>
      <c r="BH157">
        <v>0.5</v>
      </c>
      <c r="BI157">
        <f>DH157</f>
        <v>0</v>
      </c>
      <c r="BJ157">
        <f>K157</f>
        <v>0</v>
      </c>
      <c r="BK157">
        <f>BG157*BH157*BI157</f>
        <v>0</v>
      </c>
      <c r="BL157">
        <f>(BJ157-BB157)/BI157</f>
        <v>0</v>
      </c>
      <c r="BM157">
        <f>(AZ157-BF157)/BF157</f>
        <v>0</v>
      </c>
      <c r="BN157">
        <f>AY157/(BA157+AY157/BF157)</f>
        <v>0</v>
      </c>
      <c r="BO157" t="s">
        <v>429</v>
      </c>
      <c r="BP157">
        <v>0</v>
      </c>
      <c r="BQ157">
        <f>IF(BP157&lt;&gt;0, BP157, BN157)</f>
        <v>0</v>
      </c>
      <c r="BR157">
        <f>1-BQ157/BF157</f>
        <v>0</v>
      </c>
      <c r="BS157">
        <f>(BF157-BE157)/(BF157-BQ157)</f>
        <v>0</v>
      </c>
      <c r="BT157">
        <f>(AZ157-BF157)/(AZ157-BQ157)</f>
        <v>0</v>
      </c>
      <c r="BU157">
        <f>(BF157-BE157)/(BF157-AY157)</f>
        <v>0</v>
      </c>
      <c r="BV157">
        <f>(AZ157-BF157)/(AZ157-AY157)</f>
        <v>0</v>
      </c>
      <c r="BW157">
        <f>(BS157*BQ157/BE157)</f>
        <v>0</v>
      </c>
      <c r="BX157">
        <f>(1-BW157)</f>
        <v>0</v>
      </c>
      <c r="DG157">
        <f>$B$13*EF157+$C$13*EG157+$F$13*ER157*(1-EU157)</f>
        <v>0</v>
      </c>
      <c r="DH157">
        <f>DG157*DI157</f>
        <v>0</v>
      </c>
      <c r="DI157">
        <f>($B$13*$D$11+$C$13*$D$11+$F$13*((FE157+EW157)/MAX(FE157+EW157+FF157, 0.1)*$I$11+FF157/MAX(FE157+EW157+FF157, 0.1)*$J$11))/($B$13+$C$13+$F$13)</f>
        <v>0</v>
      </c>
      <c r="DJ157">
        <f>($B$13*$K$11+$C$13*$K$11+$F$13*((FE157+EW157)/MAX(FE157+EW157+FF157, 0.1)*$P$11+FF157/MAX(FE157+EW157+FF157, 0.1)*$Q$11))/($B$13+$C$13+$F$13)</f>
        <v>0</v>
      </c>
      <c r="DK157">
        <v>0.28</v>
      </c>
      <c r="DL157">
        <v>0.5</v>
      </c>
      <c r="DM157" t="s">
        <v>430</v>
      </c>
      <c r="DN157">
        <v>2</v>
      </c>
      <c r="DO157" t="b">
        <v>1</v>
      </c>
      <c r="DP157">
        <v>1694363104.714286</v>
      </c>
      <c r="DQ157">
        <v>648.76</v>
      </c>
      <c r="DR157">
        <v>673.9607857142857</v>
      </c>
      <c r="DS157">
        <v>28.65391428571429</v>
      </c>
      <c r="DT157">
        <v>28.14216428571429</v>
      </c>
      <c r="DU157">
        <v>678.8248214285713</v>
      </c>
      <c r="DV157">
        <v>32.751325</v>
      </c>
      <c r="DW157">
        <v>499.9936071428572</v>
      </c>
      <c r="DX157">
        <v>84.50896071428572</v>
      </c>
      <c r="DY157">
        <v>0.09995819642857141</v>
      </c>
      <c r="DZ157">
        <v>34.71179642857143</v>
      </c>
      <c r="EA157">
        <v>36.06853928571429</v>
      </c>
      <c r="EB157">
        <v>999.9000000000002</v>
      </c>
      <c r="EC157">
        <v>0</v>
      </c>
      <c r="ED157">
        <v>0</v>
      </c>
      <c r="EE157">
        <v>10009.15892857143</v>
      </c>
      <c r="EF157">
        <v>0</v>
      </c>
      <c r="EG157">
        <v>1454.420714285714</v>
      </c>
      <c r="EH157">
        <v>-25.20077857142858</v>
      </c>
      <c r="EI157">
        <v>667.8978214285714</v>
      </c>
      <c r="EJ157">
        <v>693.4767857142857</v>
      </c>
      <c r="EK157">
        <v>0.5117507857142857</v>
      </c>
      <c r="EL157">
        <v>673.9607857142857</v>
      </c>
      <c r="EM157">
        <v>28.14216428571429</v>
      </c>
      <c r="EN157">
        <v>2.421512857142857</v>
      </c>
      <c r="EO157">
        <v>2.378264285714286</v>
      </c>
      <c r="EP157">
        <v>20.50836071428571</v>
      </c>
      <c r="EQ157">
        <v>20.21652857142857</v>
      </c>
      <c r="ER157">
        <v>2000.000357142857</v>
      </c>
      <c r="ES157">
        <v>0.9800074642857145</v>
      </c>
      <c r="ET157">
        <v>0.01999223571428572</v>
      </c>
      <c r="EU157">
        <v>0</v>
      </c>
      <c r="EV157">
        <v>51.83605714285714</v>
      </c>
      <c r="EW157">
        <v>5.00078</v>
      </c>
      <c r="EX157">
        <v>2951.097500000001</v>
      </c>
      <c r="EY157">
        <v>16379.67857142857</v>
      </c>
      <c r="EZ157">
        <v>54.13810714285713</v>
      </c>
      <c r="FA157">
        <v>55.30099999999999</v>
      </c>
      <c r="FB157">
        <v>54.47067857142856</v>
      </c>
      <c r="FC157">
        <v>54.54667857142856</v>
      </c>
      <c r="FD157">
        <v>54.44160714285714</v>
      </c>
      <c r="FE157">
        <v>1955.110357142857</v>
      </c>
      <c r="FF157">
        <v>39.88000000000001</v>
      </c>
      <c r="FG157">
        <v>0</v>
      </c>
      <c r="FH157">
        <v>1694363112.2</v>
      </c>
      <c r="FI157">
        <v>0</v>
      </c>
      <c r="FJ157">
        <v>51.831504</v>
      </c>
      <c r="FK157">
        <v>1.277138465713158</v>
      </c>
      <c r="FL157">
        <v>-134.7776922880129</v>
      </c>
      <c r="FM157">
        <v>2950.0176</v>
      </c>
      <c r="FN157">
        <v>15</v>
      </c>
      <c r="FO157">
        <v>1694359657.1</v>
      </c>
      <c r="FP157" t="s">
        <v>630</v>
      </c>
      <c r="FQ157">
        <v>1694359653.1</v>
      </c>
      <c r="FR157">
        <v>1694359657.1</v>
      </c>
      <c r="FS157">
        <v>2</v>
      </c>
      <c r="FT157">
        <v>0.004</v>
      </c>
      <c r="FU157">
        <v>-0.08500000000000001</v>
      </c>
      <c r="FV157">
        <v>-25.919</v>
      </c>
      <c r="FW157">
        <v>-3.999</v>
      </c>
      <c r="FX157">
        <v>420</v>
      </c>
      <c r="FY157">
        <v>26</v>
      </c>
      <c r="FZ157">
        <v>0.38</v>
      </c>
      <c r="GA157">
        <v>0.08</v>
      </c>
      <c r="GB157">
        <v>-25.157455</v>
      </c>
      <c r="GC157">
        <v>-0.9821966228892629</v>
      </c>
      <c r="GD157">
        <v>0.1113096468191328</v>
      </c>
      <c r="GE157">
        <v>0</v>
      </c>
      <c r="GF157">
        <v>0.5135242</v>
      </c>
      <c r="GG157">
        <v>-0.03601184240150239</v>
      </c>
      <c r="GH157">
        <v>0.003816977319817347</v>
      </c>
      <c r="GI157">
        <v>1</v>
      </c>
      <c r="GJ157">
        <v>1</v>
      </c>
      <c r="GK157">
        <v>2</v>
      </c>
      <c r="GL157" t="s">
        <v>432</v>
      </c>
      <c r="GM157">
        <v>3.10677</v>
      </c>
      <c r="GN157">
        <v>2.7583</v>
      </c>
      <c r="GO157">
        <v>0.115223</v>
      </c>
      <c r="GP157">
        <v>0.11468</v>
      </c>
      <c r="GQ157">
        <v>0.121665</v>
      </c>
      <c r="GR157">
        <v>0.110022</v>
      </c>
      <c r="GS157">
        <v>22160.1</v>
      </c>
      <c r="GT157">
        <v>20896.9</v>
      </c>
      <c r="GU157">
        <v>25636.2</v>
      </c>
      <c r="GV157">
        <v>23986.4</v>
      </c>
      <c r="GW157">
        <v>36230</v>
      </c>
      <c r="GX157">
        <v>31308.1</v>
      </c>
      <c r="GY157">
        <v>44871.8</v>
      </c>
      <c r="GZ157">
        <v>38034.9</v>
      </c>
      <c r="HA157">
        <v>1.72605</v>
      </c>
      <c r="HB157">
        <v>1.55122</v>
      </c>
      <c r="HC157">
        <v>-0.09950249999999999</v>
      </c>
      <c r="HD157">
        <v>0</v>
      </c>
      <c r="HE157">
        <v>37.6476</v>
      </c>
      <c r="HF157">
        <v>999.9</v>
      </c>
      <c r="HG157">
        <v>44.9</v>
      </c>
      <c r="HH157">
        <v>37.4</v>
      </c>
      <c r="HI157">
        <v>34.2365</v>
      </c>
      <c r="HJ157">
        <v>60.7535</v>
      </c>
      <c r="HK157">
        <v>23.4335</v>
      </c>
      <c r="HL157">
        <v>1</v>
      </c>
      <c r="HM157">
        <v>1.73685</v>
      </c>
      <c r="HN157">
        <v>9.28105</v>
      </c>
      <c r="HO157">
        <v>20.0579</v>
      </c>
      <c r="HP157">
        <v>5.20516</v>
      </c>
      <c r="HQ157">
        <v>11.9944</v>
      </c>
      <c r="HR157">
        <v>4.9595</v>
      </c>
      <c r="HS157">
        <v>3.27438</v>
      </c>
      <c r="HT157">
        <v>9999</v>
      </c>
      <c r="HU157">
        <v>9999</v>
      </c>
      <c r="HV157">
        <v>9999</v>
      </c>
      <c r="HW157">
        <v>156</v>
      </c>
      <c r="HX157">
        <v>1.86386</v>
      </c>
      <c r="HY157">
        <v>1.86005</v>
      </c>
      <c r="HZ157">
        <v>1.85837</v>
      </c>
      <c r="IA157">
        <v>1.85974</v>
      </c>
      <c r="IB157">
        <v>1.85974</v>
      </c>
      <c r="IC157">
        <v>1.85834</v>
      </c>
      <c r="ID157">
        <v>1.85745</v>
      </c>
      <c r="IE157">
        <v>1.85226</v>
      </c>
      <c r="IF157">
        <v>0</v>
      </c>
      <c r="IG157">
        <v>0</v>
      </c>
      <c r="IH157">
        <v>0</v>
      </c>
      <c r="II157">
        <v>0</v>
      </c>
      <c r="IJ157" t="s">
        <v>433</v>
      </c>
      <c r="IK157" t="s">
        <v>434</v>
      </c>
      <c r="IL157" t="s">
        <v>435</v>
      </c>
      <c r="IM157" t="s">
        <v>435</v>
      </c>
      <c r="IN157" t="s">
        <v>435</v>
      </c>
      <c r="IO157" t="s">
        <v>435</v>
      </c>
      <c r="IP157">
        <v>0</v>
      </c>
      <c r="IQ157">
        <v>100</v>
      </c>
      <c r="IR157">
        <v>100</v>
      </c>
      <c r="IS157">
        <v>-30.501</v>
      </c>
      <c r="IT157">
        <v>-4.0973</v>
      </c>
      <c r="IU157">
        <v>-16.20101556140452</v>
      </c>
      <c r="IV157">
        <v>-0.02477319321892663</v>
      </c>
      <c r="IW157">
        <v>7.220195862635366E-06</v>
      </c>
      <c r="IX157">
        <v>-1.200035831751892E-09</v>
      </c>
      <c r="IY157">
        <v>-1.772700294398243</v>
      </c>
      <c r="IZ157">
        <v>-0.1467083373758089</v>
      </c>
      <c r="JA157">
        <v>0.003522864546959643</v>
      </c>
      <c r="JB157">
        <v>-3.696506598922489E-05</v>
      </c>
      <c r="JC157">
        <v>4</v>
      </c>
      <c r="JD157">
        <v>1987</v>
      </c>
      <c r="JE157">
        <v>1</v>
      </c>
      <c r="JF157">
        <v>38</v>
      </c>
      <c r="JG157">
        <v>57.7</v>
      </c>
      <c r="JH157">
        <v>57.6</v>
      </c>
      <c r="JI157">
        <v>1.84326</v>
      </c>
      <c r="JJ157">
        <v>2.68066</v>
      </c>
      <c r="JK157">
        <v>1.49658</v>
      </c>
      <c r="JL157">
        <v>2.39136</v>
      </c>
      <c r="JM157">
        <v>1.54907</v>
      </c>
      <c r="JN157">
        <v>2.46948</v>
      </c>
      <c r="JO157">
        <v>41.9275</v>
      </c>
      <c r="JP157">
        <v>14.1671</v>
      </c>
      <c r="JQ157">
        <v>18</v>
      </c>
      <c r="JR157">
        <v>507.794</v>
      </c>
      <c r="JS157">
        <v>402.327</v>
      </c>
      <c r="JT157">
        <v>28.2431</v>
      </c>
      <c r="JU157">
        <v>46.5491</v>
      </c>
      <c r="JV157">
        <v>29.9994</v>
      </c>
      <c r="JW157">
        <v>46.1775</v>
      </c>
      <c r="JX157">
        <v>45.9818</v>
      </c>
      <c r="JY157">
        <v>37.0243</v>
      </c>
      <c r="JZ157">
        <v>0</v>
      </c>
      <c r="KA157">
        <v>100</v>
      </c>
      <c r="KB157">
        <v>21.0094</v>
      </c>
      <c r="KC157">
        <v>721.182</v>
      </c>
      <c r="KD157">
        <v>32.1164</v>
      </c>
      <c r="KE157">
        <v>98.02460000000001</v>
      </c>
      <c r="KF157">
        <v>91.6459</v>
      </c>
    </row>
    <row r="158" spans="1:292">
      <c r="A158">
        <v>140</v>
      </c>
      <c r="B158">
        <v>1694363117.5</v>
      </c>
      <c r="C158">
        <v>4608.5</v>
      </c>
      <c r="D158" t="s">
        <v>715</v>
      </c>
      <c r="E158" t="s">
        <v>716</v>
      </c>
      <c r="F158">
        <v>5</v>
      </c>
      <c r="G158" t="s">
        <v>428</v>
      </c>
      <c r="H158">
        <v>1694363110</v>
      </c>
      <c r="I158">
        <f>(J158)/1000</f>
        <v>0</v>
      </c>
      <c r="J158">
        <f>IF(DO158, AM158, AG158)</f>
        <v>0</v>
      </c>
      <c r="K158">
        <f>IF(DO158, AH158, AF158)</f>
        <v>0</v>
      </c>
      <c r="L158">
        <f>DQ158 - IF(AT158&gt;1, K158*DK158*100.0/(AV158*EE158), 0)</f>
        <v>0</v>
      </c>
      <c r="M158">
        <f>((S158-I158/2)*L158-K158)/(S158+I158/2)</f>
        <v>0</v>
      </c>
      <c r="N158">
        <f>M158*(DX158+DY158)/1000.0</f>
        <v>0</v>
      </c>
      <c r="O158">
        <f>(DQ158 - IF(AT158&gt;1, K158*DK158*100.0/(AV158*EE158), 0))*(DX158+DY158)/1000.0</f>
        <v>0</v>
      </c>
      <c r="P158">
        <f>2.0/((1/R158-1/Q158)+SIGN(R158)*SQRT((1/R158-1/Q158)*(1/R158-1/Q158) + 4*DL158/((DL158+1)*(DL158+1))*(2*1/R158*1/Q158-1/Q158*1/Q158)))</f>
        <v>0</v>
      </c>
      <c r="Q158">
        <f>IF(LEFT(DM158,1)&lt;&gt;"0",IF(LEFT(DM158,1)="1",3.0,DN158),$D$5+$E$5*(EE158*DX158/($K$5*1000))+$F$5*(EE158*DX158/($K$5*1000))*MAX(MIN(DK158,$J$5),$I$5)*MAX(MIN(DK158,$J$5),$I$5)+$G$5*MAX(MIN(DK158,$J$5),$I$5)*(EE158*DX158/($K$5*1000))+$H$5*(EE158*DX158/($K$5*1000))*(EE158*DX158/($K$5*1000)))</f>
        <v>0</v>
      </c>
      <c r="R158">
        <f>I158*(1000-(1000*0.61365*exp(17.502*V158/(240.97+V158))/(DX158+DY158)+DS158)/2)/(1000*0.61365*exp(17.502*V158/(240.97+V158))/(DX158+DY158)-DS158)</f>
        <v>0</v>
      </c>
      <c r="S158">
        <f>1/((DL158+1)/(P158/1.6)+1/(Q158/1.37)) + DL158/((DL158+1)/(P158/1.6) + DL158/(Q158/1.37))</f>
        <v>0</v>
      </c>
      <c r="T158">
        <f>(DG158*DJ158)</f>
        <v>0</v>
      </c>
      <c r="U158">
        <f>(DZ158+(T158+2*0.95*5.67E-8*(((DZ158+$B$9)+273)^4-(DZ158+273)^4)-44100*I158)/(1.84*29.3*Q158+8*0.95*5.67E-8*(DZ158+273)^3))</f>
        <v>0</v>
      </c>
      <c r="V158">
        <f>($C$9*EA158+$D$9*EB158+$E$9*U158)</f>
        <v>0</v>
      </c>
      <c r="W158">
        <f>0.61365*exp(17.502*V158/(240.97+V158))</f>
        <v>0</v>
      </c>
      <c r="X158">
        <f>(Y158/Z158*100)</f>
        <v>0</v>
      </c>
      <c r="Y158">
        <f>DS158*(DX158+DY158)/1000</f>
        <v>0</v>
      </c>
      <c r="Z158">
        <f>0.61365*exp(17.502*DZ158/(240.97+DZ158))</f>
        <v>0</v>
      </c>
      <c r="AA158">
        <f>(W158-DS158*(DX158+DY158)/1000)</f>
        <v>0</v>
      </c>
      <c r="AB158">
        <f>(-I158*44100)</f>
        <v>0</v>
      </c>
      <c r="AC158">
        <f>2*29.3*Q158*0.92*(DZ158-V158)</f>
        <v>0</v>
      </c>
      <c r="AD158">
        <f>2*0.95*5.67E-8*(((DZ158+$B$9)+273)^4-(V158+273)^4)</f>
        <v>0</v>
      </c>
      <c r="AE158">
        <f>T158+AD158+AB158+AC158</f>
        <v>0</v>
      </c>
      <c r="AF158">
        <f>DW158*AT158*(DR158-DQ158*(1000-AT158*DT158)/(1000-AT158*DS158))/(100*DK158)</f>
        <v>0</v>
      </c>
      <c r="AG158">
        <f>1000*DW158*AT158*(DS158-DT158)/(100*DK158*(1000-AT158*DS158))</f>
        <v>0</v>
      </c>
      <c r="AH158">
        <f>(AI158 - AJ158 - DX158*1E3/(8.314*(DZ158+273.15)) * AL158/DW158 * AK158) * DW158/(100*DK158) * (1000 - DT158)/1000</f>
        <v>0</v>
      </c>
      <c r="AI158">
        <v>728.4273988021755</v>
      </c>
      <c r="AJ158">
        <v>710.1863878787877</v>
      </c>
      <c r="AK158">
        <v>3.464785584749709</v>
      </c>
      <c r="AL158">
        <v>66.24914726502084</v>
      </c>
      <c r="AM158">
        <f>(AO158 - AN158 + DX158*1E3/(8.314*(DZ158+273.15)) * AQ158/DW158 * AP158) * DW158/(100*DK158) * 1000/(1000 - AO158)</f>
        <v>0</v>
      </c>
      <c r="AN158">
        <v>28.14145797718453</v>
      </c>
      <c r="AO158">
        <v>28.64829212121211</v>
      </c>
      <c r="AP158">
        <v>-1.613864087159123E-05</v>
      </c>
      <c r="AQ158">
        <v>100.9419130604213</v>
      </c>
      <c r="AR158">
        <v>0</v>
      </c>
      <c r="AS158">
        <v>0</v>
      </c>
      <c r="AT158">
        <f>IF(AR158*$H$15&gt;=AV158,1.0,(AV158/(AV158-AR158*$H$15)))</f>
        <v>0</v>
      </c>
      <c r="AU158">
        <f>(AT158-1)*100</f>
        <v>0</v>
      </c>
      <c r="AV158">
        <f>MAX(0,($B$15+$C$15*EE158)/(1+$D$15*EE158)*DX158/(DZ158+273)*$E$15)</f>
        <v>0</v>
      </c>
      <c r="AW158" t="s">
        <v>429</v>
      </c>
      <c r="AX158" t="s">
        <v>429</v>
      </c>
      <c r="AY158">
        <v>0</v>
      </c>
      <c r="AZ158">
        <v>0</v>
      </c>
      <c r="BA158">
        <f>1-AY158/AZ158</f>
        <v>0</v>
      </c>
      <c r="BB158">
        <v>0</v>
      </c>
      <c r="BC158" t="s">
        <v>429</v>
      </c>
      <c r="BD158" t="s">
        <v>429</v>
      </c>
      <c r="BE158">
        <v>0</v>
      </c>
      <c r="BF158">
        <v>0</v>
      </c>
      <c r="BG158">
        <f>1-BE158/BF158</f>
        <v>0</v>
      </c>
      <c r="BH158">
        <v>0.5</v>
      </c>
      <c r="BI158">
        <f>DH158</f>
        <v>0</v>
      </c>
      <c r="BJ158">
        <f>K158</f>
        <v>0</v>
      </c>
      <c r="BK158">
        <f>BG158*BH158*BI158</f>
        <v>0</v>
      </c>
      <c r="BL158">
        <f>(BJ158-BB158)/BI158</f>
        <v>0</v>
      </c>
      <c r="BM158">
        <f>(AZ158-BF158)/BF158</f>
        <v>0</v>
      </c>
      <c r="BN158">
        <f>AY158/(BA158+AY158/BF158)</f>
        <v>0</v>
      </c>
      <c r="BO158" t="s">
        <v>429</v>
      </c>
      <c r="BP158">
        <v>0</v>
      </c>
      <c r="BQ158">
        <f>IF(BP158&lt;&gt;0, BP158, BN158)</f>
        <v>0</v>
      </c>
      <c r="BR158">
        <f>1-BQ158/BF158</f>
        <v>0</v>
      </c>
      <c r="BS158">
        <f>(BF158-BE158)/(BF158-BQ158)</f>
        <v>0</v>
      </c>
      <c r="BT158">
        <f>(AZ158-BF158)/(AZ158-BQ158)</f>
        <v>0</v>
      </c>
      <c r="BU158">
        <f>(BF158-BE158)/(BF158-AY158)</f>
        <v>0</v>
      </c>
      <c r="BV158">
        <f>(AZ158-BF158)/(AZ158-AY158)</f>
        <v>0</v>
      </c>
      <c r="BW158">
        <f>(BS158*BQ158/BE158)</f>
        <v>0</v>
      </c>
      <c r="BX158">
        <f>(1-BW158)</f>
        <v>0</v>
      </c>
      <c r="DG158">
        <f>$B$13*EF158+$C$13*EG158+$F$13*ER158*(1-EU158)</f>
        <v>0</v>
      </c>
      <c r="DH158">
        <f>DG158*DI158</f>
        <v>0</v>
      </c>
      <c r="DI158">
        <f>($B$13*$D$11+$C$13*$D$11+$F$13*((FE158+EW158)/MAX(FE158+EW158+FF158, 0.1)*$I$11+FF158/MAX(FE158+EW158+FF158, 0.1)*$J$11))/($B$13+$C$13+$F$13)</f>
        <v>0</v>
      </c>
      <c r="DJ158">
        <f>($B$13*$K$11+$C$13*$K$11+$F$13*((FE158+EW158)/MAX(FE158+EW158+FF158, 0.1)*$P$11+FF158/MAX(FE158+EW158+FF158, 0.1)*$Q$11))/($B$13+$C$13+$F$13)</f>
        <v>0</v>
      </c>
      <c r="DK158">
        <v>0.28</v>
      </c>
      <c r="DL158">
        <v>0.5</v>
      </c>
      <c r="DM158" t="s">
        <v>430</v>
      </c>
      <c r="DN158">
        <v>2</v>
      </c>
      <c r="DO158" t="b">
        <v>1</v>
      </c>
      <c r="DP158">
        <v>1694363110</v>
      </c>
      <c r="DQ158">
        <v>666.4090370370369</v>
      </c>
      <c r="DR158">
        <v>691.7197037037035</v>
      </c>
      <c r="DS158">
        <v>28.65288148148148</v>
      </c>
      <c r="DT158">
        <v>28.14325185185185</v>
      </c>
      <c r="DU158">
        <v>696.7708888888889</v>
      </c>
      <c r="DV158">
        <v>32.75025555555555</v>
      </c>
      <c r="DW158">
        <v>500.0116666666666</v>
      </c>
      <c r="DX158">
        <v>84.5091888888889</v>
      </c>
      <c r="DY158">
        <v>0.1000414888888889</v>
      </c>
      <c r="DZ158">
        <v>34.70287777777777</v>
      </c>
      <c r="EA158">
        <v>36.06183703703704</v>
      </c>
      <c r="EB158">
        <v>999.9000000000001</v>
      </c>
      <c r="EC158">
        <v>0</v>
      </c>
      <c r="ED158">
        <v>0</v>
      </c>
      <c r="EE158">
        <v>10001.69259259259</v>
      </c>
      <c r="EF158">
        <v>0</v>
      </c>
      <c r="EG158">
        <v>1439.322962962963</v>
      </c>
      <c r="EH158">
        <v>-25.31061111111111</v>
      </c>
      <c r="EI158">
        <v>686.066814814815</v>
      </c>
      <c r="EJ158">
        <v>711.7507037037037</v>
      </c>
      <c r="EK158">
        <v>0.5096405555555555</v>
      </c>
      <c r="EL158">
        <v>691.7197037037035</v>
      </c>
      <c r="EM158">
        <v>28.14325185185185</v>
      </c>
      <c r="EN158">
        <v>2.421432592592593</v>
      </c>
      <c r="EO158">
        <v>2.378361481481482</v>
      </c>
      <c r="EP158">
        <v>20.50782222222222</v>
      </c>
      <c r="EQ158">
        <v>20.2172037037037</v>
      </c>
      <c r="ER158">
        <v>1999.985925925926</v>
      </c>
      <c r="ES158">
        <v>0.9800072222222224</v>
      </c>
      <c r="ET158">
        <v>0.01999248148148149</v>
      </c>
      <c r="EU158">
        <v>0</v>
      </c>
      <c r="EV158">
        <v>51.89835925925925</v>
      </c>
      <c r="EW158">
        <v>5.00078</v>
      </c>
      <c r="EX158">
        <v>2942.708888888889</v>
      </c>
      <c r="EY158">
        <v>16379.55925925926</v>
      </c>
      <c r="EZ158">
        <v>54.11774074074073</v>
      </c>
      <c r="FA158">
        <v>55.28903703703703</v>
      </c>
      <c r="FB158">
        <v>54.48118518518518</v>
      </c>
      <c r="FC158">
        <v>54.53451851851851</v>
      </c>
      <c r="FD158">
        <v>54.44644444444445</v>
      </c>
      <c r="FE158">
        <v>1955.095925925926</v>
      </c>
      <c r="FF158">
        <v>39.88074074074075</v>
      </c>
      <c r="FG158">
        <v>0</v>
      </c>
      <c r="FH158">
        <v>1694363117.6</v>
      </c>
      <c r="FI158">
        <v>0</v>
      </c>
      <c r="FJ158">
        <v>51.89318846153846</v>
      </c>
      <c r="FK158">
        <v>0.2597025620254942</v>
      </c>
      <c r="FL158">
        <v>24.55589740103072</v>
      </c>
      <c r="FM158">
        <v>2943.266153846154</v>
      </c>
      <c r="FN158">
        <v>15</v>
      </c>
      <c r="FO158">
        <v>1694359657.1</v>
      </c>
      <c r="FP158" t="s">
        <v>630</v>
      </c>
      <c r="FQ158">
        <v>1694359653.1</v>
      </c>
      <c r="FR158">
        <v>1694359657.1</v>
      </c>
      <c r="FS158">
        <v>2</v>
      </c>
      <c r="FT158">
        <v>0.004</v>
      </c>
      <c r="FU158">
        <v>-0.08500000000000001</v>
      </c>
      <c r="FV158">
        <v>-25.919</v>
      </c>
      <c r="FW158">
        <v>-3.999</v>
      </c>
      <c r="FX158">
        <v>420</v>
      </c>
      <c r="FY158">
        <v>26</v>
      </c>
      <c r="FZ158">
        <v>0.38</v>
      </c>
      <c r="GA158">
        <v>0.08</v>
      </c>
      <c r="GB158">
        <v>-25.2556175</v>
      </c>
      <c r="GC158">
        <v>-1.072931707317025</v>
      </c>
      <c r="GD158">
        <v>0.1214346076855771</v>
      </c>
      <c r="GE158">
        <v>0</v>
      </c>
      <c r="GF158">
        <v>0.510901575</v>
      </c>
      <c r="GG158">
        <v>-0.0219408517823644</v>
      </c>
      <c r="GH158">
        <v>0.00265297767506155</v>
      </c>
      <c r="GI158">
        <v>1</v>
      </c>
      <c r="GJ158">
        <v>1</v>
      </c>
      <c r="GK158">
        <v>2</v>
      </c>
      <c r="GL158" t="s">
        <v>432</v>
      </c>
      <c r="GM158">
        <v>3.10688</v>
      </c>
      <c r="GN158">
        <v>2.75827</v>
      </c>
      <c r="GO158">
        <v>0.117136</v>
      </c>
      <c r="GP158">
        <v>0.116568</v>
      </c>
      <c r="GQ158">
        <v>0.121651</v>
      </c>
      <c r="GR158">
        <v>0.110024</v>
      </c>
      <c r="GS158">
        <v>22112.6</v>
      </c>
      <c r="GT158">
        <v>20852.6</v>
      </c>
      <c r="GU158">
        <v>25636.7</v>
      </c>
      <c r="GV158">
        <v>23986.7</v>
      </c>
      <c r="GW158">
        <v>36231.3</v>
      </c>
      <c r="GX158">
        <v>31308.4</v>
      </c>
      <c r="GY158">
        <v>44872.5</v>
      </c>
      <c r="GZ158">
        <v>38035.1</v>
      </c>
      <c r="HA158">
        <v>1.7257</v>
      </c>
      <c r="HB158">
        <v>1.55142</v>
      </c>
      <c r="HC158">
        <v>-0.0979006</v>
      </c>
      <c r="HD158">
        <v>0</v>
      </c>
      <c r="HE158">
        <v>37.6342</v>
      </c>
      <c r="HF158">
        <v>999.9</v>
      </c>
      <c r="HG158">
        <v>44.9</v>
      </c>
      <c r="HH158">
        <v>37.4</v>
      </c>
      <c r="HI158">
        <v>34.2372</v>
      </c>
      <c r="HJ158">
        <v>61.4835</v>
      </c>
      <c r="HK158">
        <v>23.2091</v>
      </c>
      <c r="HL158">
        <v>1</v>
      </c>
      <c r="HM158">
        <v>1.73624</v>
      </c>
      <c r="HN158">
        <v>9.28105</v>
      </c>
      <c r="HO158">
        <v>20.0579</v>
      </c>
      <c r="HP158">
        <v>5.20531</v>
      </c>
      <c r="HQ158">
        <v>11.9936</v>
      </c>
      <c r="HR158">
        <v>4.95945</v>
      </c>
      <c r="HS158">
        <v>3.27433</v>
      </c>
      <c r="HT158">
        <v>9999</v>
      </c>
      <c r="HU158">
        <v>9999</v>
      </c>
      <c r="HV158">
        <v>9999</v>
      </c>
      <c r="HW158">
        <v>156</v>
      </c>
      <c r="HX158">
        <v>1.86386</v>
      </c>
      <c r="HY158">
        <v>1.86005</v>
      </c>
      <c r="HZ158">
        <v>1.85837</v>
      </c>
      <c r="IA158">
        <v>1.85974</v>
      </c>
      <c r="IB158">
        <v>1.85974</v>
      </c>
      <c r="IC158">
        <v>1.85833</v>
      </c>
      <c r="ID158">
        <v>1.85745</v>
      </c>
      <c r="IE158">
        <v>1.85228</v>
      </c>
      <c r="IF158">
        <v>0</v>
      </c>
      <c r="IG158">
        <v>0</v>
      </c>
      <c r="IH158">
        <v>0</v>
      </c>
      <c r="II158">
        <v>0</v>
      </c>
      <c r="IJ158" t="s">
        <v>433</v>
      </c>
      <c r="IK158" t="s">
        <v>434</v>
      </c>
      <c r="IL158" t="s">
        <v>435</v>
      </c>
      <c r="IM158" t="s">
        <v>435</v>
      </c>
      <c r="IN158" t="s">
        <v>435</v>
      </c>
      <c r="IO158" t="s">
        <v>435</v>
      </c>
      <c r="IP158">
        <v>0</v>
      </c>
      <c r="IQ158">
        <v>100</v>
      </c>
      <c r="IR158">
        <v>100</v>
      </c>
      <c r="IS158">
        <v>-30.78</v>
      </c>
      <c r="IT158">
        <v>-4.0972</v>
      </c>
      <c r="IU158">
        <v>-16.20101556140452</v>
      </c>
      <c r="IV158">
        <v>-0.02477319321892663</v>
      </c>
      <c r="IW158">
        <v>7.220195862635366E-06</v>
      </c>
      <c r="IX158">
        <v>-1.200035831751892E-09</v>
      </c>
      <c r="IY158">
        <v>-1.772700294398243</v>
      </c>
      <c r="IZ158">
        <v>-0.1467083373758089</v>
      </c>
      <c r="JA158">
        <v>0.003522864546959643</v>
      </c>
      <c r="JB158">
        <v>-3.696506598922489E-05</v>
      </c>
      <c r="JC158">
        <v>4</v>
      </c>
      <c r="JD158">
        <v>1987</v>
      </c>
      <c r="JE158">
        <v>1</v>
      </c>
      <c r="JF158">
        <v>38</v>
      </c>
      <c r="JG158">
        <v>57.7</v>
      </c>
      <c r="JH158">
        <v>57.7</v>
      </c>
      <c r="JI158">
        <v>1.87988</v>
      </c>
      <c r="JJ158">
        <v>2.68188</v>
      </c>
      <c r="JK158">
        <v>1.49658</v>
      </c>
      <c r="JL158">
        <v>2.39136</v>
      </c>
      <c r="JM158">
        <v>1.54907</v>
      </c>
      <c r="JN158">
        <v>2.36938</v>
      </c>
      <c r="JO158">
        <v>41.9275</v>
      </c>
      <c r="JP158">
        <v>14.1495</v>
      </c>
      <c r="JQ158">
        <v>18</v>
      </c>
      <c r="JR158">
        <v>507.559</v>
      </c>
      <c r="JS158">
        <v>402.45</v>
      </c>
      <c r="JT158">
        <v>28.2341</v>
      </c>
      <c r="JU158">
        <v>46.5452</v>
      </c>
      <c r="JV158">
        <v>29.9995</v>
      </c>
      <c r="JW158">
        <v>46.1775</v>
      </c>
      <c r="JX158">
        <v>45.9815</v>
      </c>
      <c r="JY158">
        <v>37.7345</v>
      </c>
      <c r="JZ158">
        <v>0</v>
      </c>
      <c r="KA158">
        <v>100</v>
      </c>
      <c r="KB158">
        <v>21.0094</v>
      </c>
      <c r="KC158">
        <v>741.225</v>
      </c>
      <c r="KD158">
        <v>32.1164</v>
      </c>
      <c r="KE158">
        <v>98.0264</v>
      </c>
      <c r="KF158">
        <v>91.64660000000001</v>
      </c>
    </row>
    <row r="159" spans="1:292">
      <c r="A159">
        <v>141</v>
      </c>
      <c r="B159">
        <v>1694363122.5</v>
      </c>
      <c r="C159">
        <v>4613.5</v>
      </c>
      <c r="D159" t="s">
        <v>717</v>
      </c>
      <c r="E159" t="s">
        <v>718</v>
      </c>
      <c r="F159">
        <v>5</v>
      </c>
      <c r="G159" t="s">
        <v>428</v>
      </c>
      <c r="H159">
        <v>1694363114.714286</v>
      </c>
      <c r="I159">
        <f>(J159)/1000</f>
        <v>0</v>
      </c>
      <c r="J159">
        <f>IF(DO159, AM159, AG159)</f>
        <v>0</v>
      </c>
      <c r="K159">
        <f>IF(DO159, AH159, AF159)</f>
        <v>0</v>
      </c>
      <c r="L159">
        <f>DQ159 - IF(AT159&gt;1, K159*DK159*100.0/(AV159*EE159), 0)</f>
        <v>0</v>
      </c>
      <c r="M159">
        <f>((S159-I159/2)*L159-K159)/(S159+I159/2)</f>
        <v>0</v>
      </c>
      <c r="N159">
        <f>M159*(DX159+DY159)/1000.0</f>
        <v>0</v>
      </c>
      <c r="O159">
        <f>(DQ159 - IF(AT159&gt;1, K159*DK159*100.0/(AV159*EE159), 0))*(DX159+DY159)/1000.0</f>
        <v>0</v>
      </c>
      <c r="P159">
        <f>2.0/((1/R159-1/Q159)+SIGN(R159)*SQRT((1/R159-1/Q159)*(1/R159-1/Q159) + 4*DL159/((DL159+1)*(DL159+1))*(2*1/R159*1/Q159-1/Q159*1/Q159)))</f>
        <v>0</v>
      </c>
      <c r="Q159">
        <f>IF(LEFT(DM159,1)&lt;&gt;"0",IF(LEFT(DM159,1)="1",3.0,DN159),$D$5+$E$5*(EE159*DX159/($K$5*1000))+$F$5*(EE159*DX159/($K$5*1000))*MAX(MIN(DK159,$J$5),$I$5)*MAX(MIN(DK159,$J$5),$I$5)+$G$5*MAX(MIN(DK159,$J$5),$I$5)*(EE159*DX159/($K$5*1000))+$H$5*(EE159*DX159/($K$5*1000))*(EE159*DX159/($K$5*1000)))</f>
        <v>0</v>
      </c>
      <c r="R159">
        <f>I159*(1000-(1000*0.61365*exp(17.502*V159/(240.97+V159))/(DX159+DY159)+DS159)/2)/(1000*0.61365*exp(17.502*V159/(240.97+V159))/(DX159+DY159)-DS159)</f>
        <v>0</v>
      </c>
      <c r="S159">
        <f>1/((DL159+1)/(P159/1.6)+1/(Q159/1.37)) + DL159/((DL159+1)/(P159/1.6) + DL159/(Q159/1.37))</f>
        <v>0</v>
      </c>
      <c r="T159">
        <f>(DG159*DJ159)</f>
        <v>0</v>
      </c>
      <c r="U159">
        <f>(DZ159+(T159+2*0.95*5.67E-8*(((DZ159+$B$9)+273)^4-(DZ159+273)^4)-44100*I159)/(1.84*29.3*Q159+8*0.95*5.67E-8*(DZ159+273)^3))</f>
        <v>0</v>
      </c>
      <c r="V159">
        <f>($C$9*EA159+$D$9*EB159+$E$9*U159)</f>
        <v>0</v>
      </c>
      <c r="W159">
        <f>0.61365*exp(17.502*V159/(240.97+V159))</f>
        <v>0</v>
      </c>
      <c r="X159">
        <f>(Y159/Z159*100)</f>
        <v>0</v>
      </c>
      <c r="Y159">
        <f>DS159*(DX159+DY159)/1000</f>
        <v>0</v>
      </c>
      <c r="Z159">
        <f>0.61365*exp(17.502*DZ159/(240.97+DZ159))</f>
        <v>0</v>
      </c>
      <c r="AA159">
        <f>(W159-DS159*(DX159+DY159)/1000)</f>
        <v>0</v>
      </c>
      <c r="AB159">
        <f>(-I159*44100)</f>
        <v>0</v>
      </c>
      <c r="AC159">
        <f>2*29.3*Q159*0.92*(DZ159-V159)</f>
        <v>0</v>
      </c>
      <c r="AD159">
        <f>2*0.95*5.67E-8*(((DZ159+$B$9)+273)^4-(V159+273)^4)</f>
        <v>0</v>
      </c>
      <c r="AE159">
        <f>T159+AD159+AB159+AC159</f>
        <v>0</v>
      </c>
      <c r="AF159">
        <f>DW159*AT159*(DR159-DQ159*(1000-AT159*DT159)/(1000-AT159*DS159))/(100*DK159)</f>
        <v>0</v>
      </c>
      <c r="AG159">
        <f>1000*DW159*AT159*(DS159-DT159)/(100*DK159*(1000-AT159*DS159))</f>
        <v>0</v>
      </c>
      <c r="AH159">
        <f>(AI159 - AJ159 - DX159*1E3/(8.314*(DZ159+273.15)) * AL159/DW159 * AK159) * DW159/(100*DK159) * (1000 - DT159)/1000</f>
        <v>0</v>
      </c>
      <c r="AI159">
        <v>745.7117598027642</v>
      </c>
      <c r="AJ159">
        <v>727.4460545454543</v>
      </c>
      <c r="AK159">
        <v>3.452712807454759</v>
      </c>
      <c r="AL159">
        <v>66.24914726502084</v>
      </c>
      <c r="AM159">
        <f>(AO159 - AN159 + DX159*1E3/(8.314*(DZ159+273.15)) * AQ159/DW159 * AP159) * DW159/(100*DK159) * 1000/(1000 - AO159)</f>
        <v>0</v>
      </c>
      <c r="AN159">
        <v>28.14413597212696</v>
      </c>
      <c r="AO159">
        <v>28.64440969696969</v>
      </c>
      <c r="AP159">
        <v>-1.267624150053577E-05</v>
      </c>
      <c r="AQ159">
        <v>100.9419130604213</v>
      </c>
      <c r="AR159">
        <v>0</v>
      </c>
      <c r="AS159">
        <v>0</v>
      </c>
      <c r="AT159">
        <f>IF(AR159*$H$15&gt;=AV159,1.0,(AV159/(AV159-AR159*$H$15)))</f>
        <v>0</v>
      </c>
      <c r="AU159">
        <f>(AT159-1)*100</f>
        <v>0</v>
      </c>
      <c r="AV159">
        <f>MAX(0,($B$15+$C$15*EE159)/(1+$D$15*EE159)*DX159/(DZ159+273)*$E$15)</f>
        <v>0</v>
      </c>
      <c r="AW159" t="s">
        <v>429</v>
      </c>
      <c r="AX159" t="s">
        <v>429</v>
      </c>
      <c r="AY159">
        <v>0</v>
      </c>
      <c r="AZ159">
        <v>0</v>
      </c>
      <c r="BA159">
        <f>1-AY159/AZ159</f>
        <v>0</v>
      </c>
      <c r="BB159">
        <v>0</v>
      </c>
      <c r="BC159" t="s">
        <v>429</v>
      </c>
      <c r="BD159" t="s">
        <v>429</v>
      </c>
      <c r="BE159">
        <v>0</v>
      </c>
      <c r="BF159">
        <v>0</v>
      </c>
      <c r="BG159">
        <f>1-BE159/BF159</f>
        <v>0</v>
      </c>
      <c r="BH159">
        <v>0.5</v>
      </c>
      <c r="BI159">
        <f>DH159</f>
        <v>0</v>
      </c>
      <c r="BJ159">
        <f>K159</f>
        <v>0</v>
      </c>
      <c r="BK159">
        <f>BG159*BH159*BI159</f>
        <v>0</v>
      </c>
      <c r="BL159">
        <f>(BJ159-BB159)/BI159</f>
        <v>0</v>
      </c>
      <c r="BM159">
        <f>(AZ159-BF159)/BF159</f>
        <v>0</v>
      </c>
      <c r="BN159">
        <f>AY159/(BA159+AY159/BF159)</f>
        <v>0</v>
      </c>
      <c r="BO159" t="s">
        <v>429</v>
      </c>
      <c r="BP159">
        <v>0</v>
      </c>
      <c r="BQ159">
        <f>IF(BP159&lt;&gt;0, BP159, BN159)</f>
        <v>0</v>
      </c>
      <c r="BR159">
        <f>1-BQ159/BF159</f>
        <v>0</v>
      </c>
      <c r="BS159">
        <f>(BF159-BE159)/(BF159-BQ159)</f>
        <v>0</v>
      </c>
      <c r="BT159">
        <f>(AZ159-BF159)/(AZ159-BQ159)</f>
        <v>0</v>
      </c>
      <c r="BU159">
        <f>(BF159-BE159)/(BF159-AY159)</f>
        <v>0</v>
      </c>
      <c r="BV159">
        <f>(AZ159-BF159)/(AZ159-AY159)</f>
        <v>0</v>
      </c>
      <c r="BW159">
        <f>(BS159*BQ159/BE159)</f>
        <v>0</v>
      </c>
      <c r="BX159">
        <f>(1-BW159)</f>
        <v>0</v>
      </c>
      <c r="DG159">
        <f>$B$13*EF159+$C$13*EG159+$F$13*ER159*(1-EU159)</f>
        <v>0</v>
      </c>
      <c r="DH159">
        <f>DG159*DI159</f>
        <v>0</v>
      </c>
      <c r="DI159">
        <f>($B$13*$D$11+$C$13*$D$11+$F$13*((FE159+EW159)/MAX(FE159+EW159+FF159, 0.1)*$I$11+FF159/MAX(FE159+EW159+FF159, 0.1)*$J$11))/($B$13+$C$13+$F$13)</f>
        <v>0</v>
      </c>
      <c r="DJ159">
        <f>($B$13*$K$11+$C$13*$K$11+$F$13*((FE159+EW159)/MAX(FE159+EW159+FF159, 0.1)*$P$11+FF159/MAX(FE159+EW159+FF159, 0.1)*$Q$11))/($B$13+$C$13+$F$13)</f>
        <v>0</v>
      </c>
      <c r="DK159">
        <v>0.28</v>
      </c>
      <c r="DL159">
        <v>0.5</v>
      </c>
      <c r="DM159" t="s">
        <v>430</v>
      </c>
      <c r="DN159">
        <v>2</v>
      </c>
      <c r="DO159" t="b">
        <v>1</v>
      </c>
      <c r="DP159">
        <v>1694363114.714286</v>
      </c>
      <c r="DQ159">
        <v>682.1845357142857</v>
      </c>
      <c r="DR159">
        <v>707.5247500000002</v>
      </c>
      <c r="DS159">
        <v>28.65060714285715</v>
      </c>
      <c r="DT159">
        <v>28.14405357142858</v>
      </c>
      <c r="DU159">
        <v>712.8091071428571</v>
      </c>
      <c r="DV159">
        <v>32.74789285714285</v>
      </c>
      <c r="DW159">
        <v>500.0187142857142</v>
      </c>
      <c r="DX159">
        <v>84.5087392857143</v>
      </c>
      <c r="DY159">
        <v>0.09999922857142855</v>
      </c>
      <c r="DZ159">
        <v>34.69556071428572</v>
      </c>
      <c r="EA159">
        <v>36.05460357142857</v>
      </c>
      <c r="EB159">
        <v>999.9000000000002</v>
      </c>
      <c r="EC159">
        <v>0</v>
      </c>
      <c r="ED159">
        <v>0</v>
      </c>
      <c r="EE159">
        <v>10009.46785714286</v>
      </c>
      <c r="EF159">
        <v>0</v>
      </c>
      <c r="EG159">
        <v>1439.865</v>
      </c>
      <c r="EH159">
        <v>-25.34018214285714</v>
      </c>
      <c r="EI159">
        <v>702.3060714285714</v>
      </c>
      <c r="EJ159">
        <v>728.0140357142857</v>
      </c>
      <c r="EK159">
        <v>0.5065616071428571</v>
      </c>
      <c r="EL159">
        <v>707.5247500000002</v>
      </c>
      <c r="EM159">
        <v>28.14405357142858</v>
      </c>
      <c r="EN159">
        <v>2.4212275</v>
      </c>
      <c r="EO159">
        <v>2.378417142857143</v>
      </c>
      <c r="EP159">
        <v>20.50644642857143</v>
      </c>
      <c r="EQ159">
        <v>20.21757857142857</v>
      </c>
      <c r="ER159">
        <v>1999.991785714286</v>
      </c>
      <c r="ES159">
        <v>0.9800072500000001</v>
      </c>
      <c r="ET159">
        <v>0.01999245357142857</v>
      </c>
      <c r="EU159">
        <v>0</v>
      </c>
      <c r="EV159">
        <v>51.97305357142858</v>
      </c>
      <c r="EW159">
        <v>5.00078</v>
      </c>
      <c r="EX159">
        <v>2946.359285714286</v>
      </c>
      <c r="EY159">
        <v>16379.61071428572</v>
      </c>
      <c r="EZ159">
        <v>54.09571428571428</v>
      </c>
      <c r="FA159">
        <v>55.27878571428572</v>
      </c>
      <c r="FB159">
        <v>54.46399999999999</v>
      </c>
      <c r="FC159">
        <v>54.51767857142858</v>
      </c>
      <c r="FD159">
        <v>54.45735714285713</v>
      </c>
      <c r="FE159">
        <v>1955.101785714286</v>
      </c>
      <c r="FF159">
        <v>39.8807142857143</v>
      </c>
      <c r="FG159">
        <v>0</v>
      </c>
      <c r="FH159">
        <v>1694363122.4</v>
      </c>
      <c r="FI159">
        <v>0</v>
      </c>
      <c r="FJ159">
        <v>51.95255769230768</v>
      </c>
      <c r="FK159">
        <v>0.2960170961085946</v>
      </c>
      <c r="FL159">
        <v>45.71487180435087</v>
      </c>
      <c r="FM159">
        <v>2946.123076923077</v>
      </c>
      <c r="FN159">
        <v>15</v>
      </c>
      <c r="FO159">
        <v>1694359657.1</v>
      </c>
      <c r="FP159" t="s">
        <v>630</v>
      </c>
      <c r="FQ159">
        <v>1694359653.1</v>
      </c>
      <c r="FR159">
        <v>1694359657.1</v>
      </c>
      <c r="FS159">
        <v>2</v>
      </c>
      <c r="FT159">
        <v>0.004</v>
      </c>
      <c r="FU159">
        <v>-0.08500000000000001</v>
      </c>
      <c r="FV159">
        <v>-25.919</v>
      </c>
      <c r="FW159">
        <v>-3.999</v>
      </c>
      <c r="FX159">
        <v>420</v>
      </c>
      <c r="FY159">
        <v>26</v>
      </c>
      <c r="FZ159">
        <v>0.38</v>
      </c>
      <c r="GA159">
        <v>0.08</v>
      </c>
      <c r="GB159">
        <v>-25.3184625</v>
      </c>
      <c r="GC159">
        <v>-0.7251816135084083</v>
      </c>
      <c r="GD159">
        <v>0.09381241039302821</v>
      </c>
      <c r="GE159">
        <v>0</v>
      </c>
      <c r="GF159">
        <v>0.5085232749999999</v>
      </c>
      <c r="GG159">
        <v>-0.03179237898686646</v>
      </c>
      <c r="GH159">
        <v>0.003697256712668859</v>
      </c>
      <c r="GI159">
        <v>1</v>
      </c>
      <c r="GJ159">
        <v>1</v>
      </c>
      <c r="GK159">
        <v>2</v>
      </c>
      <c r="GL159" t="s">
        <v>432</v>
      </c>
      <c r="GM159">
        <v>3.10677</v>
      </c>
      <c r="GN159">
        <v>2.75807</v>
      </c>
      <c r="GO159">
        <v>0.119024</v>
      </c>
      <c r="GP159">
        <v>0.118418</v>
      </c>
      <c r="GQ159">
        <v>0.121639</v>
      </c>
      <c r="GR159">
        <v>0.110037</v>
      </c>
      <c r="GS159">
        <v>22065.8</v>
      </c>
      <c r="GT159">
        <v>20809.1</v>
      </c>
      <c r="GU159">
        <v>25637.2</v>
      </c>
      <c r="GV159">
        <v>23986.9</v>
      </c>
      <c r="GW159">
        <v>36232.7</v>
      </c>
      <c r="GX159">
        <v>31308.6</v>
      </c>
      <c r="GY159">
        <v>44873.3</v>
      </c>
      <c r="GZ159">
        <v>38035.7</v>
      </c>
      <c r="HA159">
        <v>1.72567</v>
      </c>
      <c r="HB159">
        <v>1.55148</v>
      </c>
      <c r="HC159">
        <v>-0.0979751</v>
      </c>
      <c r="HD159">
        <v>0</v>
      </c>
      <c r="HE159">
        <v>37.6215</v>
      </c>
      <c r="HF159">
        <v>999.9</v>
      </c>
      <c r="HG159">
        <v>44.9</v>
      </c>
      <c r="HH159">
        <v>37.4</v>
      </c>
      <c r="HI159">
        <v>34.2366</v>
      </c>
      <c r="HJ159">
        <v>61.2835</v>
      </c>
      <c r="HK159">
        <v>23.3894</v>
      </c>
      <c r="HL159">
        <v>1</v>
      </c>
      <c r="HM159">
        <v>1.73556</v>
      </c>
      <c r="HN159">
        <v>9.28105</v>
      </c>
      <c r="HO159">
        <v>20.0582</v>
      </c>
      <c r="HP159">
        <v>5.20561</v>
      </c>
      <c r="HQ159">
        <v>11.9938</v>
      </c>
      <c r="HR159">
        <v>4.95975</v>
      </c>
      <c r="HS159">
        <v>3.27445</v>
      </c>
      <c r="HT159">
        <v>9999</v>
      </c>
      <c r="HU159">
        <v>9999</v>
      </c>
      <c r="HV159">
        <v>9999</v>
      </c>
      <c r="HW159">
        <v>156</v>
      </c>
      <c r="HX159">
        <v>1.86386</v>
      </c>
      <c r="HY159">
        <v>1.86005</v>
      </c>
      <c r="HZ159">
        <v>1.85837</v>
      </c>
      <c r="IA159">
        <v>1.85974</v>
      </c>
      <c r="IB159">
        <v>1.85974</v>
      </c>
      <c r="IC159">
        <v>1.85834</v>
      </c>
      <c r="ID159">
        <v>1.85743</v>
      </c>
      <c r="IE159">
        <v>1.85228</v>
      </c>
      <c r="IF159">
        <v>0</v>
      </c>
      <c r="IG159">
        <v>0</v>
      </c>
      <c r="IH159">
        <v>0</v>
      </c>
      <c r="II159">
        <v>0</v>
      </c>
      <c r="IJ159" t="s">
        <v>433</v>
      </c>
      <c r="IK159" t="s">
        <v>434</v>
      </c>
      <c r="IL159" t="s">
        <v>435</v>
      </c>
      <c r="IM159" t="s">
        <v>435</v>
      </c>
      <c r="IN159" t="s">
        <v>435</v>
      </c>
      <c r="IO159" t="s">
        <v>435</v>
      </c>
      <c r="IP159">
        <v>0</v>
      </c>
      <c r="IQ159">
        <v>100</v>
      </c>
      <c r="IR159">
        <v>100</v>
      </c>
      <c r="IS159">
        <v>-31.055</v>
      </c>
      <c r="IT159">
        <v>-4.0971</v>
      </c>
      <c r="IU159">
        <v>-16.20101556140452</v>
      </c>
      <c r="IV159">
        <v>-0.02477319321892663</v>
      </c>
      <c r="IW159">
        <v>7.220195862635366E-06</v>
      </c>
      <c r="IX159">
        <v>-1.200035831751892E-09</v>
      </c>
      <c r="IY159">
        <v>-1.772700294398243</v>
      </c>
      <c r="IZ159">
        <v>-0.1467083373758089</v>
      </c>
      <c r="JA159">
        <v>0.003522864546959643</v>
      </c>
      <c r="JB159">
        <v>-3.696506598922489E-05</v>
      </c>
      <c r="JC159">
        <v>4</v>
      </c>
      <c r="JD159">
        <v>1987</v>
      </c>
      <c r="JE159">
        <v>1</v>
      </c>
      <c r="JF159">
        <v>38</v>
      </c>
      <c r="JG159">
        <v>57.8</v>
      </c>
      <c r="JH159">
        <v>57.8</v>
      </c>
      <c r="JI159">
        <v>1.91162</v>
      </c>
      <c r="JJ159">
        <v>2.677</v>
      </c>
      <c r="JK159">
        <v>1.49658</v>
      </c>
      <c r="JL159">
        <v>2.39136</v>
      </c>
      <c r="JM159">
        <v>1.54907</v>
      </c>
      <c r="JN159">
        <v>2.48413</v>
      </c>
      <c r="JO159">
        <v>41.9275</v>
      </c>
      <c r="JP159">
        <v>14.1671</v>
      </c>
      <c r="JQ159">
        <v>18</v>
      </c>
      <c r="JR159">
        <v>507.511</v>
      </c>
      <c r="JS159">
        <v>402.456</v>
      </c>
      <c r="JT159">
        <v>28.2248</v>
      </c>
      <c r="JU159">
        <v>46.54</v>
      </c>
      <c r="JV159">
        <v>29.9994</v>
      </c>
      <c r="JW159">
        <v>46.1724</v>
      </c>
      <c r="JX159">
        <v>45.9765</v>
      </c>
      <c r="JY159">
        <v>38.3866</v>
      </c>
      <c r="JZ159">
        <v>0</v>
      </c>
      <c r="KA159">
        <v>100</v>
      </c>
      <c r="KB159">
        <v>21.0094</v>
      </c>
      <c r="KC159">
        <v>754.583</v>
      </c>
      <c r="KD159">
        <v>32.1164</v>
      </c>
      <c r="KE159">
        <v>98.0282</v>
      </c>
      <c r="KF159">
        <v>91.6478</v>
      </c>
    </row>
    <row r="160" spans="1:292">
      <c r="A160">
        <v>142</v>
      </c>
      <c r="B160">
        <v>1694363127.5</v>
      </c>
      <c r="C160">
        <v>4618.5</v>
      </c>
      <c r="D160" t="s">
        <v>719</v>
      </c>
      <c r="E160" t="s">
        <v>720</v>
      </c>
      <c r="F160">
        <v>5</v>
      </c>
      <c r="G160" t="s">
        <v>428</v>
      </c>
      <c r="H160">
        <v>1694363120</v>
      </c>
      <c r="I160">
        <f>(J160)/1000</f>
        <v>0</v>
      </c>
      <c r="J160">
        <f>IF(DO160, AM160, AG160)</f>
        <v>0</v>
      </c>
      <c r="K160">
        <f>IF(DO160, AH160, AF160)</f>
        <v>0</v>
      </c>
      <c r="L160">
        <f>DQ160 - IF(AT160&gt;1, K160*DK160*100.0/(AV160*EE160), 0)</f>
        <v>0</v>
      </c>
      <c r="M160">
        <f>((S160-I160/2)*L160-K160)/(S160+I160/2)</f>
        <v>0</v>
      </c>
      <c r="N160">
        <f>M160*(DX160+DY160)/1000.0</f>
        <v>0</v>
      </c>
      <c r="O160">
        <f>(DQ160 - IF(AT160&gt;1, K160*DK160*100.0/(AV160*EE160), 0))*(DX160+DY160)/1000.0</f>
        <v>0</v>
      </c>
      <c r="P160">
        <f>2.0/((1/R160-1/Q160)+SIGN(R160)*SQRT((1/R160-1/Q160)*(1/R160-1/Q160) + 4*DL160/((DL160+1)*(DL160+1))*(2*1/R160*1/Q160-1/Q160*1/Q160)))</f>
        <v>0</v>
      </c>
      <c r="Q160">
        <f>IF(LEFT(DM160,1)&lt;&gt;"0",IF(LEFT(DM160,1)="1",3.0,DN160),$D$5+$E$5*(EE160*DX160/($K$5*1000))+$F$5*(EE160*DX160/($K$5*1000))*MAX(MIN(DK160,$J$5),$I$5)*MAX(MIN(DK160,$J$5),$I$5)+$G$5*MAX(MIN(DK160,$J$5),$I$5)*(EE160*DX160/($K$5*1000))+$H$5*(EE160*DX160/($K$5*1000))*(EE160*DX160/($K$5*1000)))</f>
        <v>0</v>
      </c>
      <c r="R160">
        <f>I160*(1000-(1000*0.61365*exp(17.502*V160/(240.97+V160))/(DX160+DY160)+DS160)/2)/(1000*0.61365*exp(17.502*V160/(240.97+V160))/(DX160+DY160)-DS160)</f>
        <v>0</v>
      </c>
      <c r="S160">
        <f>1/((DL160+1)/(P160/1.6)+1/(Q160/1.37)) + DL160/((DL160+1)/(P160/1.6) + DL160/(Q160/1.37))</f>
        <v>0</v>
      </c>
      <c r="T160">
        <f>(DG160*DJ160)</f>
        <v>0</v>
      </c>
      <c r="U160">
        <f>(DZ160+(T160+2*0.95*5.67E-8*(((DZ160+$B$9)+273)^4-(DZ160+273)^4)-44100*I160)/(1.84*29.3*Q160+8*0.95*5.67E-8*(DZ160+273)^3))</f>
        <v>0</v>
      </c>
      <c r="V160">
        <f>($C$9*EA160+$D$9*EB160+$E$9*U160)</f>
        <v>0</v>
      </c>
      <c r="W160">
        <f>0.61365*exp(17.502*V160/(240.97+V160))</f>
        <v>0</v>
      </c>
      <c r="X160">
        <f>(Y160/Z160*100)</f>
        <v>0</v>
      </c>
      <c r="Y160">
        <f>DS160*(DX160+DY160)/1000</f>
        <v>0</v>
      </c>
      <c r="Z160">
        <f>0.61365*exp(17.502*DZ160/(240.97+DZ160))</f>
        <v>0</v>
      </c>
      <c r="AA160">
        <f>(W160-DS160*(DX160+DY160)/1000)</f>
        <v>0</v>
      </c>
      <c r="AB160">
        <f>(-I160*44100)</f>
        <v>0</v>
      </c>
      <c r="AC160">
        <f>2*29.3*Q160*0.92*(DZ160-V160)</f>
        <v>0</v>
      </c>
      <c r="AD160">
        <f>2*0.95*5.67E-8*(((DZ160+$B$9)+273)^4-(V160+273)^4)</f>
        <v>0</v>
      </c>
      <c r="AE160">
        <f>T160+AD160+AB160+AC160</f>
        <v>0</v>
      </c>
      <c r="AF160">
        <f>DW160*AT160*(DR160-DQ160*(1000-AT160*DT160)/(1000-AT160*DS160))/(100*DK160)</f>
        <v>0</v>
      </c>
      <c r="AG160">
        <f>1000*DW160*AT160*(DS160-DT160)/(100*DK160*(1000-AT160*DS160))</f>
        <v>0</v>
      </c>
      <c r="AH160">
        <f>(AI160 - AJ160 - DX160*1E3/(8.314*(DZ160+273.15)) * AL160/DW160 * AK160) * DW160/(100*DK160) * (1000 - DT160)/1000</f>
        <v>0</v>
      </c>
      <c r="AI160">
        <v>762.8811792083337</v>
      </c>
      <c r="AJ160">
        <v>744.842290909091</v>
      </c>
      <c r="AK160">
        <v>3.483461717844468</v>
      </c>
      <c r="AL160">
        <v>66.24914726502084</v>
      </c>
      <c r="AM160">
        <f>(AO160 - AN160 + DX160*1E3/(8.314*(DZ160+273.15)) * AQ160/DW160 * AP160) * DW160/(100*DK160) * 1000/(1000 - AO160)</f>
        <v>0</v>
      </c>
      <c r="AN160">
        <v>28.14951592878842</v>
      </c>
      <c r="AO160">
        <v>28.6338012121212</v>
      </c>
      <c r="AP160">
        <v>-4.059838183754071E-05</v>
      </c>
      <c r="AQ160">
        <v>100.9419130604213</v>
      </c>
      <c r="AR160">
        <v>0</v>
      </c>
      <c r="AS160">
        <v>0</v>
      </c>
      <c r="AT160">
        <f>IF(AR160*$H$15&gt;=AV160,1.0,(AV160/(AV160-AR160*$H$15)))</f>
        <v>0</v>
      </c>
      <c r="AU160">
        <f>(AT160-1)*100</f>
        <v>0</v>
      </c>
      <c r="AV160">
        <f>MAX(0,($B$15+$C$15*EE160)/(1+$D$15*EE160)*DX160/(DZ160+273)*$E$15)</f>
        <v>0</v>
      </c>
      <c r="AW160" t="s">
        <v>429</v>
      </c>
      <c r="AX160" t="s">
        <v>429</v>
      </c>
      <c r="AY160">
        <v>0</v>
      </c>
      <c r="AZ160">
        <v>0</v>
      </c>
      <c r="BA160">
        <f>1-AY160/AZ160</f>
        <v>0</v>
      </c>
      <c r="BB160">
        <v>0</v>
      </c>
      <c r="BC160" t="s">
        <v>429</v>
      </c>
      <c r="BD160" t="s">
        <v>429</v>
      </c>
      <c r="BE160">
        <v>0</v>
      </c>
      <c r="BF160">
        <v>0</v>
      </c>
      <c r="BG160">
        <f>1-BE160/BF160</f>
        <v>0</v>
      </c>
      <c r="BH160">
        <v>0.5</v>
      </c>
      <c r="BI160">
        <f>DH160</f>
        <v>0</v>
      </c>
      <c r="BJ160">
        <f>K160</f>
        <v>0</v>
      </c>
      <c r="BK160">
        <f>BG160*BH160*BI160</f>
        <v>0</v>
      </c>
      <c r="BL160">
        <f>(BJ160-BB160)/BI160</f>
        <v>0</v>
      </c>
      <c r="BM160">
        <f>(AZ160-BF160)/BF160</f>
        <v>0</v>
      </c>
      <c r="BN160">
        <f>AY160/(BA160+AY160/BF160)</f>
        <v>0</v>
      </c>
      <c r="BO160" t="s">
        <v>429</v>
      </c>
      <c r="BP160">
        <v>0</v>
      </c>
      <c r="BQ160">
        <f>IF(BP160&lt;&gt;0, BP160, BN160)</f>
        <v>0</v>
      </c>
      <c r="BR160">
        <f>1-BQ160/BF160</f>
        <v>0</v>
      </c>
      <c r="BS160">
        <f>(BF160-BE160)/(BF160-BQ160)</f>
        <v>0</v>
      </c>
      <c r="BT160">
        <f>(AZ160-BF160)/(AZ160-BQ160)</f>
        <v>0</v>
      </c>
      <c r="BU160">
        <f>(BF160-BE160)/(BF160-AY160)</f>
        <v>0</v>
      </c>
      <c r="BV160">
        <f>(AZ160-BF160)/(AZ160-AY160)</f>
        <v>0</v>
      </c>
      <c r="BW160">
        <f>(BS160*BQ160/BE160)</f>
        <v>0</v>
      </c>
      <c r="BX160">
        <f>(1-BW160)</f>
        <v>0</v>
      </c>
      <c r="DG160">
        <f>$B$13*EF160+$C$13*EG160+$F$13*ER160*(1-EU160)</f>
        <v>0</v>
      </c>
      <c r="DH160">
        <f>DG160*DI160</f>
        <v>0</v>
      </c>
      <c r="DI160">
        <f>($B$13*$D$11+$C$13*$D$11+$F$13*((FE160+EW160)/MAX(FE160+EW160+FF160, 0.1)*$I$11+FF160/MAX(FE160+EW160+FF160, 0.1)*$J$11))/($B$13+$C$13+$F$13)</f>
        <v>0</v>
      </c>
      <c r="DJ160">
        <f>($B$13*$K$11+$C$13*$K$11+$F$13*((FE160+EW160)/MAX(FE160+EW160+FF160, 0.1)*$P$11+FF160/MAX(FE160+EW160+FF160, 0.1)*$Q$11))/($B$13+$C$13+$F$13)</f>
        <v>0</v>
      </c>
      <c r="DK160">
        <v>0.28</v>
      </c>
      <c r="DL160">
        <v>0.5</v>
      </c>
      <c r="DM160" t="s">
        <v>430</v>
      </c>
      <c r="DN160">
        <v>2</v>
      </c>
      <c r="DO160" t="b">
        <v>1</v>
      </c>
      <c r="DP160">
        <v>1694363120</v>
      </c>
      <c r="DQ160">
        <v>699.9144814814816</v>
      </c>
      <c r="DR160">
        <v>725.2805555555556</v>
      </c>
      <c r="DS160">
        <v>28.645</v>
      </c>
      <c r="DT160">
        <v>28.14582592592592</v>
      </c>
      <c r="DU160">
        <v>730.8315555555556</v>
      </c>
      <c r="DV160">
        <v>32.74207777777777</v>
      </c>
      <c r="DW160">
        <v>500.0102962962963</v>
      </c>
      <c r="DX160">
        <v>84.5082074074074</v>
      </c>
      <c r="DY160">
        <v>0.1000222037037037</v>
      </c>
      <c r="DZ160">
        <v>34.68515555555555</v>
      </c>
      <c r="EA160">
        <v>36.04534814814814</v>
      </c>
      <c r="EB160">
        <v>999.9000000000001</v>
      </c>
      <c r="EC160">
        <v>0</v>
      </c>
      <c r="ED160">
        <v>0</v>
      </c>
      <c r="EE160">
        <v>9998.034074074074</v>
      </c>
      <c r="EF160">
        <v>0</v>
      </c>
      <c r="EG160">
        <v>1435.784444444444</v>
      </c>
      <c r="EH160">
        <v>-25.36602962962963</v>
      </c>
      <c r="EI160">
        <v>720.5547777777778</v>
      </c>
      <c r="EJ160">
        <v>746.2853703703704</v>
      </c>
      <c r="EK160">
        <v>0.4991791851851852</v>
      </c>
      <c r="EL160">
        <v>725.2805555555556</v>
      </c>
      <c r="EM160">
        <v>28.14582592592592</v>
      </c>
      <c r="EN160">
        <v>2.420738148148148</v>
      </c>
      <c r="EO160">
        <v>2.378552962962963</v>
      </c>
      <c r="EP160">
        <v>20.50317407407407</v>
      </c>
      <c r="EQ160">
        <v>20.2185</v>
      </c>
      <c r="ER160">
        <v>1999.986666666666</v>
      </c>
      <c r="ES160">
        <v>0.9800072222222224</v>
      </c>
      <c r="ET160">
        <v>0.01999248148148149</v>
      </c>
      <c r="EU160">
        <v>0</v>
      </c>
      <c r="EV160">
        <v>51.97049259259261</v>
      </c>
      <c r="EW160">
        <v>5.00078</v>
      </c>
      <c r="EX160">
        <v>2941.728518518518</v>
      </c>
      <c r="EY160">
        <v>16379.55925925926</v>
      </c>
      <c r="EZ160">
        <v>54.08311111111111</v>
      </c>
      <c r="FA160">
        <v>55.27525925925926</v>
      </c>
      <c r="FB160">
        <v>54.43718518518518</v>
      </c>
      <c r="FC160">
        <v>54.49518518518518</v>
      </c>
      <c r="FD160">
        <v>54.47196296296296</v>
      </c>
      <c r="FE160">
        <v>1955.096666666667</v>
      </c>
      <c r="FF160">
        <v>39.88074074074075</v>
      </c>
      <c r="FG160">
        <v>0</v>
      </c>
      <c r="FH160">
        <v>1694363127.2</v>
      </c>
      <c r="FI160">
        <v>0</v>
      </c>
      <c r="FJ160">
        <v>51.95706538461539</v>
      </c>
      <c r="FK160">
        <v>0.3252478755420761</v>
      </c>
      <c r="FL160">
        <v>-74.46051288062762</v>
      </c>
      <c r="FM160">
        <v>2941.547307692308</v>
      </c>
      <c r="FN160">
        <v>15</v>
      </c>
      <c r="FO160">
        <v>1694359657.1</v>
      </c>
      <c r="FP160" t="s">
        <v>630</v>
      </c>
      <c r="FQ160">
        <v>1694359653.1</v>
      </c>
      <c r="FR160">
        <v>1694359657.1</v>
      </c>
      <c r="FS160">
        <v>2</v>
      </c>
      <c r="FT160">
        <v>0.004</v>
      </c>
      <c r="FU160">
        <v>-0.08500000000000001</v>
      </c>
      <c r="FV160">
        <v>-25.919</v>
      </c>
      <c r="FW160">
        <v>-3.999</v>
      </c>
      <c r="FX160">
        <v>420</v>
      </c>
      <c r="FY160">
        <v>26</v>
      </c>
      <c r="FZ160">
        <v>0.38</v>
      </c>
      <c r="GA160">
        <v>0.08</v>
      </c>
      <c r="GB160">
        <v>-25.3253268292683</v>
      </c>
      <c r="GC160">
        <v>-0.2056285714285813</v>
      </c>
      <c r="GD160">
        <v>0.08918148671598419</v>
      </c>
      <c r="GE160">
        <v>0</v>
      </c>
      <c r="GF160">
        <v>0.5030675609756098</v>
      </c>
      <c r="GG160">
        <v>-0.07586013240418128</v>
      </c>
      <c r="GH160">
        <v>0.008301424303442996</v>
      </c>
      <c r="GI160">
        <v>1</v>
      </c>
      <c r="GJ160">
        <v>1</v>
      </c>
      <c r="GK160">
        <v>2</v>
      </c>
      <c r="GL160" t="s">
        <v>432</v>
      </c>
      <c r="GM160">
        <v>3.10679</v>
      </c>
      <c r="GN160">
        <v>2.75775</v>
      </c>
      <c r="GO160">
        <v>0.120906</v>
      </c>
      <c r="GP160">
        <v>0.120292</v>
      </c>
      <c r="GQ160">
        <v>0.121609</v>
      </c>
      <c r="GR160">
        <v>0.11005</v>
      </c>
      <c r="GS160">
        <v>22019</v>
      </c>
      <c r="GT160">
        <v>20765.2</v>
      </c>
      <c r="GU160">
        <v>25637.7</v>
      </c>
      <c r="GV160">
        <v>23987.4</v>
      </c>
      <c r="GW160">
        <v>36234.4</v>
      </c>
      <c r="GX160">
        <v>31308.8</v>
      </c>
      <c r="GY160">
        <v>44873.6</v>
      </c>
      <c r="GZ160">
        <v>38036.3</v>
      </c>
      <c r="HA160">
        <v>1.72595</v>
      </c>
      <c r="HB160">
        <v>1.5516</v>
      </c>
      <c r="HC160">
        <v>-0.0982359</v>
      </c>
      <c r="HD160">
        <v>0</v>
      </c>
      <c r="HE160">
        <v>37.6099</v>
      </c>
      <c r="HF160">
        <v>999.9</v>
      </c>
      <c r="HG160">
        <v>44.9</v>
      </c>
      <c r="HH160">
        <v>37.4</v>
      </c>
      <c r="HI160">
        <v>34.2379</v>
      </c>
      <c r="HJ160">
        <v>61.4135</v>
      </c>
      <c r="HK160">
        <v>23.2612</v>
      </c>
      <c r="HL160">
        <v>1</v>
      </c>
      <c r="HM160">
        <v>1.73502</v>
      </c>
      <c r="HN160">
        <v>9.28105</v>
      </c>
      <c r="HO160">
        <v>20.058</v>
      </c>
      <c r="HP160">
        <v>5.20501</v>
      </c>
      <c r="HQ160">
        <v>11.993</v>
      </c>
      <c r="HR160">
        <v>4.9593</v>
      </c>
      <c r="HS160">
        <v>3.27433</v>
      </c>
      <c r="HT160">
        <v>9999</v>
      </c>
      <c r="HU160">
        <v>9999</v>
      </c>
      <c r="HV160">
        <v>9999</v>
      </c>
      <c r="HW160">
        <v>156</v>
      </c>
      <c r="HX160">
        <v>1.86386</v>
      </c>
      <c r="HY160">
        <v>1.86005</v>
      </c>
      <c r="HZ160">
        <v>1.85837</v>
      </c>
      <c r="IA160">
        <v>1.85974</v>
      </c>
      <c r="IB160">
        <v>1.85974</v>
      </c>
      <c r="IC160">
        <v>1.85836</v>
      </c>
      <c r="ID160">
        <v>1.85742</v>
      </c>
      <c r="IE160">
        <v>1.85228</v>
      </c>
      <c r="IF160">
        <v>0</v>
      </c>
      <c r="IG160">
        <v>0</v>
      </c>
      <c r="IH160">
        <v>0</v>
      </c>
      <c r="II160">
        <v>0</v>
      </c>
      <c r="IJ160" t="s">
        <v>433</v>
      </c>
      <c r="IK160" t="s">
        <v>434</v>
      </c>
      <c r="IL160" t="s">
        <v>435</v>
      </c>
      <c r="IM160" t="s">
        <v>435</v>
      </c>
      <c r="IN160" t="s">
        <v>435</v>
      </c>
      <c r="IO160" t="s">
        <v>435</v>
      </c>
      <c r="IP160">
        <v>0</v>
      </c>
      <c r="IQ160">
        <v>100</v>
      </c>
      <c r="IR160">
        <v>100</v>
      </c>
      <c r="IS160">
        <v>-31.33</v>
      </c>
      <c r="IT160">
        <v>-4.0966</v>
      </c>
      <c r="IU160">
        <v>-16.20101556140452</v>
      </c>
      <c r="IV160">
        <v>-0.02477319321892663</v>
      </c>
      <c r="IW160">
        <v>7.220195862635366E-06</v>
      </c>
      <c r="IX160">
        <v>-1.200035831751892E-09</v>
      </c>
      <c r="IY160">
        <v>-1.772700294398243</v>
      </c>
      <c r="IZ160">
        <v>-0.1467083373758089</v>
      </c>
      <c r="JA160">
        <v>0.003522864546959643</v>
      </c>
      <c r="JB160">
        <v>-3.696506598922489E-05</v>
      </c>
      <c r="JC160">
        <v>4</v>
      </c>
      <c r="JD160">
        <v>1987</v>
      </c>
      <c r="JE160">
        <v>1</v>
      </c>
      <c r="JF160">
        <v>38</v>
      </c>
      <c r="JG160">
        <v>57.9</v>
      </c>
      <c r="JH160">
        <v>57.8</v>
      </c>
      <c r="JI160">
        <v>1.94702</v>
      </c>
      <c r="JJ160">
        <v>2.67944</v>
      </c>
      <c r="JK160">
        <v>1.49658</v>
      </c>
      <c r="JL160">
        <v>2.39136</v>
      </c>
      <c r="JM160">
        <v>1.54907</v>
      </c>
      <c r="JN160">
        <v>2.37061</v>
      </c>
      <c r="JO160">
        <v>41.9275</v>
      </c>
      <c r="JP160">
        <v>14.1495</v>
      </c>
      <c r="JQ160">
        <v>18</v>
      </c>
      <c r="JR160">
        <v>507.681</v>
      </c>
      <c r="JS160">
        <v>402.534</v>
      </c>
      <c r="JT160">
        <v>28.2161</v>
      </c>
      <c r="JU160">
        <v>46.5348</v>
      </c>
      <c r="JV160">
        <v>29.9996</v>
      </c>
      <c r="JW160">
        <v>46.1699</v>
      </c>
      <c r="JX160">
        <v>45.9765</v>
      </c>
      <c r="JY160">
        <v>39.0779</v>
      </c>
      <c r="JZ160">
        <v>0</v>
      </c>
      <c r="KA160">
        <v>100</v>
      </c>
      <c r="KB160">
        <v>21.0079</v>
      </c>
      <c r="KC160">
        <v>774.625</v>
      </c>
      <c r="KD160">
        <v>32.1164</v>
      </c>
      <c r="KE160">
        <v>98.02930000000001</v>
      </c>
      <c r="KF160">
        <v>91.6493</v>
      </c>
    </row>
    <row r="161" spans="1:292">
      <c r="A161">
        <v>143</v>
      </c>
      <c r="B161">
        <v>1694363132.5</v>
      </c>
      <c r="C161">
        <v>4623.5</v>
      </c>
      <c r="D161" t="s">
        <v>721</v>
      </c>
      <c r="E161" t="s">
        <v>722</v>
      </c>
      <c r="F161">
        <v>5</v>
      </c>
      <c r="G161" t="s">
        <v>428</v>
      </c>
      <c r="H161">
        <v>1694363124.714286</v>
      </c>
      <c r="I161">
        <f>(J161)/1000</f>
        <v>0</v>
      </c>
      <c r="J161">
        <f>IF(DO161, AM161, AG161)</f>
        <v>0</v>
      </c>
      <c r="K161">
        <f>IF(DO161, AH161, AF161)</f>
        <v>0</v>
      </c>
      <c r="L161">
        <f>DQ161 - IF(AT161&gt;1, K161*DK161*100.0/(AV161*EE161), 0)</f>
        <v>0</v>
      </c>
      <c r="M161">
        <f>((S161-I161/2)*L161-K161)/(S161+I161/2)</f>
        <v>0</v>
      </c>
      <c r="N161">
        <f>M161*(DX161+DY161)/1000.0</f>
        <v>0</v>
      </c>
      <c r="O161">
        <f>(DQ161 - IF(AT161&gt;1, K161*DK161*100.0/(AV161*EE161), 0))*(DX161+DY161)/1000.0</f>
        <v>0</v>
      </c>
      <c r="P161">
        <f>2.0/((1/R161-1/Q161)+SIGN(R161)*SQRT((1/R161-1/Q161)*(1/R161-1/Q161) + 4*DL161/((DL161+1)*(DL161+1))*(2*1/R161*1/Q161-1/Q161*1/Q161)))</f>
        <v>0</v>
      </c>
      <c r="Q161">
        <f>IF(LEFT(DM161,1)&lt;&gt;"0",IF(LEFT(DM161,1)="1",3.0,DN161),$D$5+$E$5*(EE161*DX161/($K$5*1000))+$F$5*(EE161*DX161/($K$5*1000))*MAX(MIN(DK161,$J$5),$I$5)*MAX(MIN(DK161,$J$5),$I$5)+$G$5*MAX(MIN(DK161,$J$5),$I$5)*(EE161*DX161/($K$5*1000))+$H$5*(EE161*DX161/($K$5*1000))*(EE161*DX161/($K$5*1000)))</f>
        <v>0</v>
      </c>
      <c r="R161">
        <f>I161*(1000-(1000*0.61365*exp(17.502*V161/(240.97+V161))/(DX161+DY161)+DS161)/2)/(1000*0.61365*exp(17.502*V161/(240.97+V161))/(DX161+DY161)-DS161)</f>
        <v>0</v>
      </c>
      <c r="S161">
        <f>1/((DL161+1)/(P161/1.6)+1/(Q161/1.37)) + DL161/((DL161+1)/(P161/1.6) + DL161/(Q161/1.37))</f>
        <v>0</v>
      </c>
      <c r="T161">
        <f>(DG161*DJ161)</f>
        <v>0</v>
      </c>
      <c r="U161">
        <f>(DZ161+(T161+2*0.95*5.67E-8*(((DZ161+$B$9)+273)^4-(DZ161+273)^4)-44100*I161)/(1.84*29.3*Q161+8*0.95*5.67E-8*(DZ161+273)^3))</f>
        <v>0</v>
      </c>
      <c r="V161">
        <f>($C$9*EA161+$D$9*EB161+$E$9*U161)</f>
        <v>0</v>
      </c>
      <c r="W161">
        <f>0.61365*exp(17.502*V161/(240.97+V161))</f>
        <v>0</v>
      </c>
      <c r="X161">
        <f>(Y161/Z161*100)</f>
        <v>0</v>
      </c>
      <c r="Y161">
        <f>DS161*(DX161+DY161)/1000</f>
        <v>0</v>
      </c>
      <c r="Z161">
        <f>0.61365*exp(17.502*DZ161/(240.97+DZ161))</f>
        <v>0</v>
      </c>
      <c r="AA161">
        <f>(W161-DS161*(DX161+DY161)/1000)</f>
        <v>0</v>
      </c>
      <c r="AB161">
        <f>(-I161*44100)</f>
        <v>0</v>
      </c>
      <c r="AC161">
        <f>2*29.3*Q161*0.92*(DZ161-V161)</f>
        <v>0</v>
      </c>
      <c r="AD161">
        <f>2*0.95*5.67E-8*(((DZ161+$B$9)+273)^4-(V161+273)^4)</f>
        <v>0</v>
      </c>
      <c r="AE161">
        <f>T161+AD161+AB161+AC161</f>
        <v>0</v>
      </c>
      <c r="AF161">
        <f>DW161*AT161*(DR161-DQ161*(1000-AT161*DT161)/(1000-AT161*DS161))/(100*DK161)</f>
        <v>0</v>
      </c>
      <c r="AG161">
        <f>1000*DW161*AT161*(DS161-DT161)/(100*DK161*(1000-AT161*DS161))</f>
        <v>0</v>
      </c>
      <c r="AH161">
        <f>(AI161 - AJ161 - DX161*1E3/(8.314*(DZ161+273.15)) * AL161/DW161 * AK161) * DW161/(100*DK161) * (1000 - DT161)/1000</f>
        <v>0</v>
      </c>
      <c r="AI161">
        <v>780.276701736264</v>
      </c>
      <c r="AJ161">
        <v>762.1685454545454</v>
      </c>
      <c r="AK161">
        <v>3.464516661927688</v>
      </c>
      <c r="AL161">
        <v>66.24914726502084</v>
      </c>
      <c r="AM161">
        <f>(AO161 - AN161 + DX161*1E3/(8.314*(DZ161+273.15)) * AQ161/DW161 * AP161) * DW161/(100*DK161) * 1000/(1000 - AO161)</f>
        <v>0</v>
      </c>
      <c r="AN161">
        <v>28.15299330759498</v>
      </c>
      <c r="AO161">
        <v>28.62639999999999</v>
      </c>
      <c r="AP161">
        <v>-2.39173690082659E-05</v>
      </c>
      <c r="AQ161">
        <v>100.9419130604213</v>
      </c>
      <c r="AR161">
        <v>0</v>
      </c>
      <c r="AS161">
        <v>0</v>
      </c>
      <c r="AT161">
        <f>IF(AR161*$H$15&gt;=AV161,1.0,(AV161/(AV161-AR161*$H$15)))</f>
        <v>0</v>
      </c>
      <c r="AU161">
        <f>(AT161-1)*100</f>
        <v>0</v>
      </c>
      <c r="AV161">
        <f>MAX(0,($B$15+$C$15*EE161)/(1+$D$15*EE161)*DX161/(DZ161+273)*$E$15)</f>
        <v>0</v>
      </c>
      <c r="AW161" t="s">
        <v>429</v>
      </c>
      <c r="AX161" t="s">
        <v>429</v>
      </c>
      <c r="AY161">
        <v>0</v>
      </c>
      <c r="AZ161">
        <v>0</v>
      </c>
      <c r="BA161">
        <f>1-AY161/AZ161</f>
        <v>0</v>
      </c>
      <c r="BB161">
        <v>0</v>
      </c>
      <c r="BC161" t="s">
        <v>429</v>
      </c>
      <c r="BD161" t="s">
        <v>429</v>
      </c>
      <c r="BE161">
        <v>0</v>
      </c>
      <c r="BF161">
        <v>0</v>
      </c>
      <c r="BG161">
        <f>1-BE161/BF161</f>
        <v>0</v>
      </c>
      <c r="BH161">
        <v>0.5</v>
      </c>
      <c r="BI161">
        <f>DH161</f>
        <v>0</v>
      </c>
      <c r="BJ161">
        <f>K161</f>
        <v>0</v>
      </c>
      <c r="BK161">
        <f>BG161*BH161*BI161</f>
        <v>0</v>
      </c>
      <c r="BL161">
        <f>(BJ161-BB161)/BI161</f>
        <v>0</v>
      </c>
      <c r="BM161">
        <f>(AZ161-BF161)/BF161</f>
        <v>0</v>
      </c>
      <c r="BN161">
        <f>AY161/(BA161+AY161/BF161)</f>
        <v>0</v>
      </c>
      <c r="BO161" t="s">
        <v>429</v>
      </c>
      <c r="BP161">
        <v>0</v>
      </c>
      <c r="BQ161">
        <f>IF(BP161&lt;&gt;0, BP161, BN161)</f>
        <v>0</v>
      </c>
      <c r="BR161">
        <f>1-BQ161/BF161</f>
        <v>0</v>
      </c>
      <c r="BS161">
        <f>(BF161-BE161)/(BF161-BQ161)</f>
        <v>0</v>
      </c>
      <c r="BT161">
        <f>(AZ161-BF161)/(AZ161-BQ161)</f>
        <v>0</v>
      </c>
      <c r="BU161">
        <f>(BF161-BE161)/(BF161-AY161)</f>
        <v>0</v>
      </c>
      <c r="BV161">
        <f>(AZ161-BF161)/(AZ161-AY161)</f>
        <v>0</v>
      </c>
      <c r="BW161">
        <f>(BS161*BQ161/BE161)</f>
        <v>0</v>
      </c>
      <c r="BX161">
        <f>(1-BW161)</f>
        <v>0</v>
      </c>
      <c r="DG161">
        <f>$B$13*EF161+$C$13*EG161+$F$13*ER161*(1-EU161)</f>
        <v>0</v>
      </c>
      <c r="DH161">
        <f>DG161*DI161</f>
        <v>0</v>
      </c>
      <c r="DI161">
        <f>($B$13*$D$11+$C$13*$D$11+$F$13*((FE161+EW161)/MAX(FE161+EW161+FF161, 0.1)*$I$11+FF161/MAX(FE161+EW161+FF161, 0.1)*$J$11))/($B$13+$C$13+$F$13)</f>
        <v>0</v>
      </c>
      <c r="DJ161">
        <f>($B$13*$K$11+$C$13*$K$11+$F$13*((FE161+EW161)/MAX(FE161+EW161+FF161, 0.1)*$P$11+FF161/MAX(FE161+EW161+FF161, 0.1)*$Q$11))/($B$13+$C$13+$F$13)</f>
        <v>0</v>
      </c>
      <c r="DK161">
        <v>0.28</v>
      </c>
      <c r="DL161">
        <v>0.5</v>
      </c>
      <c r="DM161" t="s">
        <v>430</v>
      </c>
      <c r="DN161">
        <v>2</v>
      </c>
      <c r="DO161" t="b">
        <v>1</v>
      </c>
      <c r="DP161">
        <v>1694363124.714286</v>
      </c>
      <c r="DQ161">
        <v>715.7916785714285</v>
      </c>
      <c r="DR161">
        <v>741.1138928571429</v>
      </c>
      <c r="DS161">
        <v>28.63837499999999</v>
      </c>
      <c r="DT161">
        <v>28.14911428571429</v>
      </c>
      <c r="DU161">
        <v>746.9680000000002</v>
      </c>
      <c r="DV161">
        <v>32.73521071428571</v>
      </c>
      <c r="DW161">
        <v>499.9928214285714</v>
      </c>
      <c r="DX161">
        <v>84.50749285714285</v>
      </c>
      <c r="DY161">
        <v>0.09994863214285714</v>
      </c>
      <c r="DZ161">
        <v>34.67866785714285</v>
      </c>
      <c r="EA161">
        <v>36.04140714285715</v>
      </c>
      <c r="EB161">
        <v>999.9000000000002</v>
      </c>
      <c r="EC161">
        <v>0</v>
      </c>
      <c r="ED161">
        <v>0</v>
      </c>
      <c r="EE161">
        <v>10000.82678571429</v>
      </c>
      <c r="EF161">
        <v>0</v>
      </c>
      <c r="EG161">
        <v>1426.544642857143</v>
      </c>
      <c r="EH161">
        <v>-25.322175</v>
      </c>
      <c r="EI161">
        <v>736.8950714285714</v>
      </c>
      <c r="EJ161">
        <v>762.5798571428573</v>
      </c>
      <c r="EK161">
        <v>0.4892617142857144</v>
      </c>
      <c r="EL161">
        <v>741.1138928571429</v>
      </c>
      <c r="EM161">
        <v>28.14911428571429</v>
      </c>
      <c r="EN161">
        <v>2.4201575</v>
      </c>
      <c r="EO161">
        <v>2.378810714285714</v>
      </c>
      <c r="EP161">
        <v>20.49927857142857</v>
      </c>
      <c r="EQ161">
        <v>20.22025357142857</v>
      </c>
      <c r="ER161">
        <v>1999.979285714286</v>
      </c>
      <c r="ES161">
        <v>0.9800071428571429</v>
      </c>
      <c r="ET161">
        <v>0.01999255714285714</v>
      </c>
      <c r="EU161">
        <v>0</v>
      </c>
      <c r="EV161">
        <v>52.02525714285714</v>
      </c>
      <c r="EW161">
        <v>5.00078</v>
      </c>
      <c r="EX161">
        <v>2934.841428571428</v>
      </c>
      <c r="EY161">
        <v>16379.49642857143</v>
      </c>
      <c r="EZ161">
        <v>54.07564285714285</v>
      </c>
      <c r="FA161">
        <v>55.26771428571429</v>
      </c>
      <c r="FB161">
        <v>54.42596428571427</v>
      </c>
      <c r="FC161">
        <v>54.48192857142856</v>
      </c>
      <c r="FD161">
        <v>54.46632142857142</v>
      </c>
      <c r="FE161">
        <v>1955.089285714286</v>
      </c>
      <c r="FF161">
        <v>39.88107142857144</v>
      </c>
      <c r="FG161">
        <v>0</v>
      </c>
      <c r="FH161">
        <v>1694363132.6</v>
      </c>
      <c r="FI161">
        <v>0</v>
      </c>
      <c r="FJ161">
        <v>52.03811600000001</v>
      </c>
      <c r="FK161">
        <v>0.7316230907508728</v>
      </c>
      <c r="FL161">
        <v>-215.5015386771547</v>
      </c>
      <c r="FM161">
        <v>2931.8568</v>
      </c>
      <c r="FN161">
        <v>15</v>
      </c>
      <c r="FO161">
        <v>1694359657.1</v>
      </c>
      <c r="FP161" t="s">
        <v>630</v>
      </c>
      <c r="FQ161">
        <v>1694359653.1</v>
      </c>
      <c r="FR161">
        <v>1694359657.1</v>
      </c>
      <c r="FS161">
        <v>2</v>
      </c>
      <c r="FT161">
        <v>0.004</v>
      </c>
      <c r="FU161">
        <v>-0.08500000000000001</v>
      </c>
      <c r="FV161">
        <v>-25.919</v>
      </c>
      <c r="FW161">
        <v>-3.999</v>
      </c>
      <c r="FX161">
        <v>420</v>
      </c>
      <c r="FY161">
        <v>26</v>
      </c>
      <c r="FZ161">
        <v>0.38</v>
      </c>
      <c r="GA161">
        <v>0.08</v>
      </c>
      <c r="GB161">
        <v>-25.34529</v>
      </c>
      <c r="GC161">
        <v>0.5351121951219728</v>
      </c>
      <c r="GD161">
        <v>0.08170102753331808</v>
      </c>
      <c r="GE161">
        <v>0</v>
      </c>
      <c r="GF161">
        <v>0.4940417</v>
      </c>
      <c r="GG161">
        <v>-0.1274903189493439</v>
      </c>
      <c r="GH161">
        <v>0.01240311193652625</v>
      </c>
      <c r="GI161">
        <v>1</v>
      </c>
      <c r="GJ161">
        <v>1</v>
      </c>
      <c r="GK161">
        <v>2</v>
      </c>
      <c r="GL161" t="s">
        <v>432</v>
      </c>
      <c r="GM161">
        <v>3.1068</v>
      </c>
      <c r="GN161">
        <v>2.75825</v>
      </c>
      <c r="GO161">
        <v>0.122759</v>
      </c>
      <c r="GP161">
        <v>0.122103</v>
      </c>
      <c r="GQ161">
        <v>0.121591</v>
      </c>
      <c r="GR161">
        <v>0.110048</v>
      </c>
      <c r="GS161">
        <v>21972.7</v>
      </c>
      <c r="GT161">
        <v>20722.8</v>
      </c>
      <c r="GU161">
        <v>25637.9</v>
      </c>
      <c r="GV161">
        <v>23987.7</v>
      </c>
      <c r="GW161">
        <v>36235.8</v>
      </c>
      <c r="GX161">
        <v>31309.3</v>
      </c>
      <c r="GY161">
        <v>44874.2</v>
      </c>
      <c r="GZ161">
        <v>38036.6</v>
      </c>
      <c r="HA161">
        <v>1.72582</v>
      </c>
      <c r="HB161">
        <v>1.55165</v>
      </c>
      <c r="HC161">
        <v>-0.0963733</v>
      </c>
      <c r="HD161">
        <v>0</v>
      </c>
      <c r="HE161">
        <v>37.6</v>
      </c>
      <c r="HF161">
        <v>999.9</v>
      </c>
      <c r="HG161">
        <v>44.9</v>
      </c>
      <c r="HH161">
        <v>37.4</v>
      </c>
      <c r="HI161">
        <v>34.2369</v>
      </c>
      <c r="HJ161">
        <v>61.1535</v>
      </c>
      <c r="HK161">
        <v>23.4014</v>
      </c>
      <c r="HL161">
        <v>1</v>
      </c>
      <c r="HM161">
        <v>1.73448</v>
      </c>
      <c r="HN161">
        <v>9.28105</v>
      </c>
      <c r="HO161">
        <v>20.058</v>
      </c>
      <c r="HP161">
        <v>5.20501</v>
      </c>
      <c r="HQ161">
        <v>11.9927</v>
      </c>
      <c r="HR161">
        <v>4.95945</v>
      </c>
      <c r="HS161">
        <v>3.27438</v>
      </c>
      <c r="HT161">
        <v>9999</v>
      </c>
      <c r="HU161">
        <v>9999</v>
      </c>
      <c r="HV161">
        <v>9999</v>
      </c>
      <c r="HW161">
        <v>156</v>
      </c>
      <c r="HX161">
        <v>1.86386</v>
      </c>
      <c r="HY161">
        <v>1.86005</v>
      </c>
      <c r="HZ161">
        <v>1.85837</v>
      </c>
      <c r="IA161">
        <v>1.85974</v>
      </c>
      <c r="IB161">
        <v>1.85974</v>
      </c>
      <c r="IC161">
        <v>1.85835</v>
      </c>
      <c r="ID161">
        <v>1.85741</v>
      </c>
      <c r="IE161">
        <v>1.85226</v>
      </c>
      <c r="IF161">
        <v>0</v>
      </c>
      <c r="IG161">
        <v>0</v>
      </c>
      <c r="IH161">
        <v>0</v>
      </c>
      <c r="II161">
        <v>0</v>
      </c>
      <c r="IJ161" t="s">
        <v>433</v>
      </c>
      <c r="IK161" t="s">
        <v>434</v>
      </c>
      <c r="IL161" t="s">
        <v>435</v>
      </c>
      <c r="IM161" t="s">
        <v>435</v>
      </c>
      <c r="IN161" t="s">
        <v>435</v>
      </c>
      <c r="IO161" t="s">
        <v>435</v>
      </c>
      <c r="IP161">
        <v>0</v>
      </c>
      <c r="IQ161">
        <v>100</v>
      </c>
      <c r="IR161">
        <v>100</v>
      </c>
      <c r="IS161">
        <v>-31.601</v>
      </c>
      <c r="IT161">
        <v>-4.0964</v>
      </c>
      <c r="IU161">
        <v>-16.20101556140452</v>
      </c>
      <c r="IV161">
        <v>-0.02477319321892663</v>
      </c>
      <c r="IW161">
        <v>7.220195862635366E-06</v>
      </c>
      <c r="IX161">
        <v>-1.200035831751892E-09</v>
      </c>
      <c r="IY161">
        <v>-1.772700294398243</v>
      </c>
      <c r="IZ161">
        <v>-0.1467083373758089</v>
      </c>
      <c r="JA161">
        <v>0.003522864546959643</v>
      </c>
      <c r="JB161">
        <v>-3.696506598922489E-05</v>
      </c>
      <c r="JC161">
        <v>4</v>
      </c>
      <c r="JD161">
        <v>1987</v>
      </c>
      <c r="JE161">
        <v>1</v>
      </c>
      <c r="JF161">
        <v>38</v>
      </c>
      <c r="JG161">
        <v>58</v>
      </c>
      <c r="JH161">
        <v>57.9</v>
      </c>
      <c r="JI161">
        <v>1.97876</v>
      </c>
      <c r="JJ161">
        <v>2.677</v>
      </c>
      <c r="JK161">
        <v>1.49658</v>
      </c>
      <c r="JL161">
        <v>2.39136</v>
      </c>
      <c r="JM161">
        <v>1.54907</v>
      </c>
      <c r="JN161">
        <v>2.48413</v>
      </c>
      <c r="JO161">
        <v>41.9275</v>
      </c>
      <c r="JP161">
        <v>14.1583</v>
      </c>
      <c r="JQ161">
        <v>18</v>
      </c>
      <c r="JR161">
        <v>507.581</v>
      </c>
      <c r="JS161">
        <v>402.54</v>
      </c>
      <c r="JT161">
        <v>28.2076</v>
      </c>
      <c r="JU161">
        <v>46.531</v>
      </c>
      <c r="JV161">
        <v>29.9996</v>
      </c>
      <c r="JW161">
        <v>46.1673</v>
      </c>
      <c r="JX161">
        <v>45.9715</v>
      </c>
      <c r="JY161">
        <v>39.719</v>
      </c>
      <c r="JZ161">
        <v>0</v>
      </c>
      <c r="KA161">
        <v>100</v>
      </c>
      <c r="KB161">
        <v>21.0051</v>
      </c>
      <c r="KC161">
        <v>787.985</v>
      </c>
      <c r="KD161">
        <v>32.1164</v>
      </c>
      <c r="KE161">
        <v>98.0304</v>
      </c>
      <c r="KF161">
        <v>91.6503</v>
      </c>
    </row>
    <row r="162" spans="1:292">
      <c r="A162">
        <v>144</v>
      </c>
      <c r="B162">
        <v>1694363137.5</v>
      </c>
      <c r="C162">
        <v>4628.5</v>
      </c>
      <c r="D162" t="s">
        <v>723</v>
      </c>
      <c r="E162" t="s">
        <v>724</v>
      </c>
      <c r="F162">
        <v>5</v>
      </c>
      <c r="G162" t="s">
        <v>428</v>
      </c>
      <c r="H162">
        <v>1694363130</v>
      </c>
      <c r="I162">
        <f>(J162)/1000</f>
        <v>0</v>
      </c>
      <c r="J162">
        <f>IF(DO162, AM162, AG162)</f>
        <v>0</v>
      </c>
      <c r="K162">
        <f>IF(DO162, AH162, AF162)</f>
        <v>0</v>
      </c>
      <c r="L162">
        <f>DQ162 - IF(AT162&gt;1, K162*DK162*100.0/(AV162*EE162), 0)</f>
        <v>0</v>
      </c>
      <c r="M162">
        <f>((S162-I162/2)*L162-K162)/(S162+I162/2)</f>
        <v>0</v>
      </c>
      <c r="N162">
        <f>M162*(DX162+DY162)/1000.0</f>
        <v>0</v>
      </c>
      <c r="O162">
        <f>(DQ162 - IF(AT162&gt;1, K162*DK162*100.0/(AV162*EE162), 0))*(DX162+DY162)/1000.0</f>
        <v>0</v>
      </c>
      <c r="P162">
        <f>2.0/((1/R162-1/Q162)+SIGN(R162)*SQRT((1/R162-1/Q162)*(1/R162-1/Q162) + 4*DL162/((DL162+1)*(DL162+1))*(2*1/R162*1/Q162-1/Q162*1/Q162)))</f>
        <v>0</v>
      </c>
      <c r="Q162">
        <f>IF(LEFT(DM162,1)&lt;&gt;"0",IF(LEFT(DM162,1)="1",3.0,DN162),$D$5+$E$5*(EE162*DX162/($K$5*1000))+$F$5*(EE162*DX162/($K$5*1000))*MAX(MIN(DK162,$J$5),$I$5)*MAX(MIN(DK162,$J$5),$I$5)+$G$5*MAX(MIN(DK162,$J$5),$I$5)*(EE162*DX162/($K$5*1000))+$H$5*(EE162*DX162/($K$5*1000))*(EE162*DX162/($K$5*1000)))</f>
        <v>0</v>
      </c>
      <c r="R162">
        <f>I162*(1000-(1000*0.61365*exp(17.502*V162/(240.97+V162))/(DX162+DY162)+DS162)/2)/(1000*0.61365*exp(17.502*V162/(240.97+V162))/(DX162+DY162)-DS162)</f>
        <v>0</v>
      </c>
      <c r="S162">
        <f>1/((DL162+1)/(P162/1.6)+1/(Q162/1.37)) + DL162/((DL162+1)/(P162/1.6) + DL162/(Q162/1.37))</f>
        <v>0</v>
      </c>
      <c r="T162">
        <f>(DG162*DJ162)</f>
        <v>0</v>
      </c>
      <c r="U162">
        <f>(DZ162+(T162+2*0.95*5.67E-8*(((DZ162+$B$9)+273)^4-(DZ162+273)^4)-44100*I162)/(1.84*29.3*Q162+8*0.95*5.67E-8*(DZ162+273)^3))</f>
        <v>0</v>
      </c>
      <c r="V162">
        <f>($C$9*EA162+$D$9*EB162+$E$9*U162)</f>
        <v>0</v>
      </c>
      <c r="W162">
        <f>0.61365*exp(17.502*V162/(240.97+V162))</f>
        <v>0</v>
      </c>
      <c r="X162">
        <f>(Y162/Z162*100)</f>
        <v>0</v>
      </c>
      <c r="Y162">
        <f>DS162*(DX162+DY162)/1000</f>
        <v>0</v>
      </c>
      <c r="Z162">
        <f>0.61365*exp(17.502*DZ162/(240.97+DZ162))</f>
        <v>0</v>
      </c>
      <c r="AA162">
        <f>(W162-DS162*(DX162+DY162)/1000)</f>
        <v>0</v>
      </c>
      <c r="AB162">
        <f>(-I162*44100)</f>
        <v>0</v>
      </c>
      <c r="AC162">
        <f>2*29.3*Q162*0.92*(DZ162-V162)</f>
        <v>0</v>
      </c>
      <c r="AD162">
        <f>2*0.95*5.67E-8*(((DZ162+$B$9)+273)^4-(V162+273)^4)</f>
        <v>0</v>
      </c>
      <c r="AE162">
        <f>T162+AD162+AB162+AC162</f>
        <v>0</v>
      </c>
      <c r="AF162">
        <f>DW162*AT162*(DR162-DQ162*(1000-AT162*DT162)/(1000-AT162*DS162))/(100*DK162)</f>
        <v>0</v>
      </c>
      <c r="AG162">
        <f>1000*DW162*AT162*(DS162-DT162)/(100*DK162*(1000-AT162*DS162))</f>
        <v>0</v>
      </c>
      <c r="AH162">
        <f>(AI162 - AJ162 - DX162*1E3/(8.314*(DZ162+273.15)) * AL162/DW162 * AK162) * DW162/(100*DK162) * (1000 - DT162)/1000</f>
        <v>0</v>
      </c>
      <c r="AI162">
        <v>797.5014113552284</v>
      </c>
      <c r="AJ162">
        <v>779.4380121212122</v>
      </c>
      <c r="AK162">
        <v>3.448816482695495</v>
      </c>
      <c r="AL162">
        <v>66.24914726502084</v>
      </c>
      <c r="AM162">
        <f>(AO162 - AN162 + DX162*1E3/(8.314*(DZ162+273.15)) * AQ162/DW162 * AP162) * DW162/(100*DK162) * 1000/(1000 - AO162)</f>
        <v>0</v>
      </c>
      <c r="AN162">
        <v>28.15196326057772</v>
      </c>
      <c r="AO162">
        <v>28.61272484848485</v>
      </c>
      <c r="AP162">
        <v>-3.322195014636156E-05</v>
      </c>
      <c r="AQ162">
        <v>100.9419130604213</v>
      </c>
      <c r="AR162">
        <v>0</v>
      </c>
      <c r="AS162">
        <v>0</v>
      </c>
      <c r="AT162">
        <f>IF(AR162*$H$15&gt;=AV162,1.0,(AV162/(AV162-AR162*$H$15)))</f>
        <v>0</v>
      </c>
      <c r="AU162">
        <f>(AT162-1)*100</f>
        <v>0</v>
      </c>
      <c r="AV162">
        <f>MAX(0,($B$15+$C$15*EE162)/(1+$D$15*EE162)*DX162/(DZ162+273)*$E$15)</f>
        <v>0</v>
      </c>
      <c r="AW162" t="s">
        <v>429</v>
      </c>
      <c r="AX162" t="s">
        <v>429</v>
      </c>
      <c r="AY162">
        <v>0</v>
      </c>
      <c r="AZ162">
        <v>0</v>
      </c>
      <c r="BA162">
        <f>1-AY162/AZ162</f>
        <v>0</v>
      </c>
      <c r="BB162">
        <v>0</v>
      </c>
      <c r="BC162" t="s">
        <v>429</v>
      </c>
      <c r="BD162" t="s">
        <v>429</v>
      </c>
      <c r="BE162">
        <v>0</v>
      </c>
      <c r="BF162">
        <v>0</v>
      </c>
      <c r="BG162">
        <f>1-BE162/BF162</f>
        <v>0</v>
      </c>
      <c r="BH162">
        <v>0.5</v>
      </c>
      <c r="BI162">
        <f>DH162</f>
        <v>0</v>
      </c>
      <c r="BJ162">
        <f>K162</f>
        <v>0</v>
      </c>
      <c r="BK162">
        <f>BG162*BH162*BI162</f>
        <v>0</v>
      </c>
      <c r="BL162">
        <f>(BJ162-BB162)/BI162</f>
        <v>0</v>
      </c>
      <c r="BM162">
        <f>(AZ162-BF162)/BF162</f>
        <v>0</v>
      </c>
      <c r="BN162">
        <f>AY162/(BA162+AY162/BF162)</f>
        <v>0</v>
      </c>
      <c r="BO162" t="s">
        <v>429</v>
      </c>
      <c r="BP162">
        <v>0</v>
      </c>
      <c r="BQ162">
        <f>IF(BP162&lt;&gt;0, BP162, BN162)</f>
        <v>0</v>
      </c>
      <c r="BR162">
        <f>1-BQ162/BF162</f>
        <v>0</v>
      </c>
      <c r="BS162">
        <f>(BF162-BE162)/(BF162-BQ162)</f>
        <v>0</v>
      </c>
      <c r="BT162">
        <f>(AZ162-BF162)/(AZ162-BQ162)</f>
        <v>0</v>
      </c>
      <c r="BU162">
        <f>(BF162-BE162)/(BF162-AY162)</f>
        <v>0</v>
      </c>
      <c r="BV162">
        <f>(AZ162-BF162)/(AZ162-AY162)</f>
        <v>0</v>
      </c>
      <c r="BW162">
        <f>(BS162*BQ162/BE162)</f>
        <v>0</v>
      </c>
      <c r="BX162">
        <f>(1-BW162)</f>
        <v>0</v>
      </c>
      <c r="DG162">
        <f>$B$13*EF162+$C$13*EG162+$F$13*ER162*(1-EU162)</f>
        <v>0</v>
      </c>
      <c r="DH162">
        <f>DG162*DI162</f>
        <v>0</v>
      </c>
      <c r="DI162">
        <f>($B$13*$D$11+$C$13*$D$11+$F$13*((FE162+EW162)/MAX(FE162+EW162+FF162, 0.1)*$I$11+FF162/MAX(FE162+EW162+FF162, 0.1)*$J$11))/($B$13+$C$13+$F$13)</f>
        <v>0</v>
      </c>
      <c r="DJ162">
        <f>($B$13*$K$11+$C$13*$K$11+$F$13*((FE162+EW162)/MAX(FE162+EW162+FF162, 0.1)*$P$11+FF162/MAX(FE162+EW162+FF162, 0.1)*$Q$11))/($B$13+$C$13+$F$13)</f>
        <v>0</v>
      </c>
      <c r="DK162">
        <v>0.28</v>
      </c>
      <c r="DL162">
        <v>0.5</v>
      </c>
      <c r="DM162" t="s">
        <v>430</v>
      </c>
      <c r="DN162">
        <v>2</v>
      </c>
      <c r="DO162" t="b">
        <v>1</v>
      </c>
      <c r="DP162">
        <v>1694363130</v>
      </c>
      <c r="DQ162">
        <v>733.5973703703705</v>
      </c>
      <c r="DR162">
        <v>758.8561851851853</v>
      </c>
      <c r="DS162">
        <v>28.62888148148149</v>
      </c>
      <c r="DT162">
        <v>28.15141481481482</v>
      </c>
      <c r="DU162">
        <v>765.0616666666666</v>
      </c>
      <c r="DV162">
        <v>32.72537037037038</v>
      </c>
      <c r="DW162">
        <v>499.9690740740741</v>
      </c>
      <c r="DX162">
        <v>84.50697037037037</v>
      </c>
      <c r="DY162">
        <v>0.09990597407407409</v>
      </c>
      <c r="DZ162">
        <v>34.66875555555556</v>
      </c>
      <c r="EA162">
        <v>36.0367</v>
      </c>
      <c r="EB162">
        <v>999.9000000000001</v>
      </c>
      <c r="EC162">
        <v>0</v>
      </c>
      <c r="ED162">
        <v>0</v>
      </c>
      <c r="EE162">
        <v>9989.838888888889</v>
      </c>
      <c r="EF162">
        <v>0</v>
      </c>
      <c r="EG162">
        <v>1398.383333333333</v>
      </c>
      <c r="EH162">
        <v>-25.25884074074074</v>
      </c>
      <c r="EI162">
        <v>755.2182962962964</v>
      </c>
      <c r="EJ162">
        <v>780.837925925926</v>
      </c>
      <c r="EK162">
        <v>0.4774643703703704</v>
      </c>
      <c r="EL162">
        <v>758.8561851851853</v>
      </c>
      <c r="EM162">
        <v>28.15141481481482</v>
      </c>
      <c r="EN162">
        <v>2.419339259259259</v>
      </c>
      <c r="EO162">
        <v>2.37899</v>
      </c>
      <c r="EP162">
        <v>20.49380740740741</v>
      </c>
      <c r="EQ162">
        <v>20.22147407407407</v>
      </c>
      <c r="ER162">
        <v>1999.991111111111</v>
      </c>
      <c r="ES162">
        <v>0.9800072222222224</v>
      </c>
      <c r="ET162">
        <v>0.01999247777777778</v>
      </c>
      <c r="EU162">
        <v>0</v>
      </c>
      <c r="EV162">
        <v>52.1033</v>
      </c>
      <c r="EW162">
        <v>5.00078</v>
      </c>
      <c r="EX162">
        <v>2915.02962962963</v>
      </c>
      <c r="EY162">
        <v>16379.58888888889</v>
      </c>
      <c r="EZ162">
        <v>54.06914814814814</v>
      </c>
      <c r="FA162">
        <v>55.26148148148148</v>
      </c>
      <c r="FB162">
        <v>54.43481481481481</v>
      </c>
      <c r="FC162">
        <v>54.46037037037036</v>
      </c>
      <c r="FD162">
        <v>54.43262962962963</v>
      </c>
      <c r="FE162">
        <v>1955.101111111111</v>
      </c>
      <c r="FF162">
        <v>39.88296296296297</v>
      </c>
      <c r="FG162">
        <v>0</v>
      </c>
      <c r="FH162">
        <v>1694363137.4</v>
      </c>
      <c r="FI162">
        <v>0</v>
      </c>
      <c r="FJ162">
        <v>52.09161599999999</v>
      </c>
      <c r="FK162">
        <v>1.195492317992395</v>
      </c>
      <c r="FL162">
        <v>-195.0499997079318</v>
      </c>
      <c r="FM162">
        <v>2913.840000000001</v>
      </c>
      <c r="FN162">
        <v>15</v>
      </c>
      <c r="FO162">
        <v>1694359657.1</v>
      </c>
      <c r="FP162" t="s">
        <v>630</v>
      </c>
      <c r="FQ162">
        <v>1694359653.1</v>
      </c>
      <c r="FR162">
        <v>1694359657.1</v>
      </c>
      <c r="FS162">
        <v>2</v>
      </c>
      <c r="FT162">
        <v>0.004</v>
      </c>
      <c r="FU162">
        <v>-0.08500000000000001</v>
      </c>
      <c r="FV162">
        <v>-25.919</v>
      </c>
      <c r="FW162">
        <v>-3.999</v>
      </c>
      <c r="FX162">
        <v>420</v>
      </c>
      <c r="FY162">
        <v>26</v>
      </c>
      <c r="FZ162">
        <v>0.38</v>
      </c>
      <c r="GA162">
        <v>0.08</v>
      </c>
      <c r="GB162">
        <v>-25.2901525</v>
      </c>
      <c r="GC162">
        <v>0.67012570356476</v>
      </c>
      <c r="GD162">
        <v>0.09122844125463275</v>
      </c>
      <c r="GE162">
        <v>0</v>
      </c>
      <c r="GF162">
        <v>0.4838260500000001</v>
      </c>
      <c r="GG162">
        <v>-0.1342593320825515</v>
      </c>
      <c r="GH162">
        <v>0.01300386927600782</v>
      </c>
      <c r="GI162">
        <v>1</v>
      </c>
      <c r="GJ162">
        <v>1</v>
      </c>
      <c r="GK162">
        <v>2</v>
      </c>
      <c r="GL162" t="s">
        <v>432</v>
      </c>
      <c r="GM162">
        <v>3.1068</v>
      </c>
      <c r="GN162">
        <v>2.75796</v>
      </c>
      <c r="GO162">
        <v>0.124589</v>
      </c>
      <c r="GP162">
        <v>0.123894</v>
      </c>
      <c r="GQ162">
        <v>0.121557</v>
      </c>
      <c r="GR162">
        <v>0.110044</v>
      </c>
      <c r="GS162">
        <v>21927.3</v>
      </c>
      <c r="GT162">
        <v>20680.6</v>
      </c>
      <c r="GU162">
        <v>25638.4</v>
      </c>
      <c r="GV162">
        <v>23987.8</v>
      </c>
      <c r="GW162">
        <v>36237.8</v>
      </c>
      <c r="GX162">
        <v>31310</v>
      </c>
      <c r="GY162">
        <v>44874.9</v>
      </c>
      <c r="GZ162">
        <v>38037.1</v>
      </c>
      <c r="HA162">
        <v>1.72605</v>
      </c>
      <c r="HB162">
        <v>1.55177</v>
      </c>
      <c r="HC162">
        <v>-0.0973046</v>
      </c>
      <c r="HD162">
        <v>0</v>
      </c>
      <c r="HE162">
        <v>37.5902</v>
      </c>
      <c r="HF162">
        <v>999.9</v>
      </c>
      <c r="HG162">
        <v>44.9</v>
      </c>
      <c r="HH162">
        <v>37.4</v>
      </c>
      <c r="HI162">
        <v>34.2388</v>
      </c>
      <c r="HJ162">
        <v>61.2235</v>
      </c>
      <c r="HK162">
        <v>23.2812</v>
      </c>
      <c r="HL162">
        <v>1</v>
      </c>
      <c r="HM162">
        <v>1.73391</v>
      </c>
      <c r="HN162">
        <v>9.28105</v>
      </c>
      <c r="HO162">
        <v>20.0578</v>
      </c>
      <c r="HP162">
        <v>5.20471</v>
      </c>
      <c r="HQ162">
        <v>11.9942</v>
      </c>
      <c r="HR162">
        <v>4.95935</v>
      </c>
      <c r="HS162">
        <v>3.2743</v>
      </c>
      <c r="HT162">
        <v>9999</v>
      </c>
      <c r="HU162">
        <v>9999</v>
      </c>
      <c r="HV162">
        <v>9999</v>
      </c>
      <c r="HW162">
        <v>156</v>
      </c>
      <c r="HX162">
        <v>1.86386</v>
      </c>
      <c r="HY162">
        <v>1.86005</v>
      </c>
      <c r="HZ162">
        <v>1.85837</v>
      </c>
      <c r="IA162">
        <v>1.85974</v>
      </c>
      <c r="IB162">
        <v>1.85974</v>
      </c>
      <c r="IC162">
        <v>1.85834</v>
      </c>
      <c r="ID162">
        <v>1.8574</v>
      </c>
      <c r="IE162">
        <v>1.85228</v>
      </c>
      <c r="IF162">
        <v>0</v>
      </c>
      <c r="IG162">
        <v>0</v>
      </c>
      <c r="IH162">
        <v>0</v>
      </c>
      <c r="II162">
        <v>0</v>
      </c>
      <c r="IJ162" t="s">
        <v>433</v>
      </c>
      <c r="IK162" t="s">
        <v>434</v>
      </c>
      <c r="IL162" t="s">
        <v>435</v>
      </c>
      <c r="IM162" t="s">
        <v>435</v>
      </c>
      <c r="IN162" t="s">
        <v>435</v>
      </c>
      <c r="IO162" t="s">
        <v>435</v>
      </c>
      <c r="IP162">
        <v>0</v>
      </c>
      <c r="IQ162">
        <v>100</v>
      </c>
      <c r="IR162">
        <v>100</v>
      </c>
      <c r="IS162">
        <v>-31.869</v>
      </c>
      <c r="IT162">
        <v>-4.0959</v>
      </c>
      <c r="IU162">
        <v>-16.20101556140452</v>
      </c>
      <c r="IV162">
        <v>-0.02477319321892663</v>
      </c>
      <c r="IW162">
        <v>7.220195862635366E-06</v>
      </c>
      <c r="IX162">
        <v>-1.200035831751892E-09</v>
      </c>
      <c r="IY162">
        <v>-1.772700294398243</v>
      </c>
      <c r="IZ162">
        <v>-0.1467083373758089</v>
      </c>
      <c r="JA162">
        <v>0.003522864546959643</v>
      </c>
      <c r="JB162">
        <v>-3.696506598922489E-05</v>
      </c>
      <c r="JC162">
        <v>4</v>
      </c>
      <c r="JD162">
        <v>1987</v>
      </c>
      <c r="JE162">
        <v>1</v>
      </c>
      <c r="JF162">
        <v>38</v>
      </c>
      <c r="JG162">
        <v>58.1</v>
      </c>
      <c r="JH162">
        <v>58</v>
      </c>
      <c r="JI162">
        <v>2.01294</v>
      </c>
      <c r="JJ162">
        <v>2.67822</v>
      </c>
      <c r="JK162">
        <v>1.49658</v>
      </c>
      <c r="JL162">
        <v>2.39136</v>
      </c>
      <c r="JM162">
        <v>1.54907</v>
      </c>
      <c r="JN162">
        <v>2.39258</v>
      </c>
      <c r="JO162">
        <v>41.9275</v>
      </c>
      <c r="JP162">
        <v>14.1408</v>
      </c>
      <c r="JQ162">
        <v>18</v>
      </c>
      <c r="JR162">
        <v>507.702</v>
      </c>
      <c r="JS162">
        <v>402.608</v>
      </c>
      <c r="JT162">
        <v>28.1983</v>
      </c>
      <c r="JU162">
        <v>46.5271</v>
      </c>
      <c r="JV162">
        <v>29.9995</v>
      </c>
      <c r="JW162">
        <v>46.1623</v>
      </c>
      <c r="JX162">
        <v>45.9693</v>
      </c>
      <c r="JY162">
        <v>40.4185</v>
      </c>
      <c r="JZ162">
        <v>0</v>
      </c>
      <c r="KA162">
        <v>100</v>
      </c>
      <c r="KB162">
        <v>21.0023</v>
      </c>
      <c r="KC162">
        <v>808.025</v>
      </c>
      <c r="KD162">
        <v>32.1164</v>
      </c>
      <c r="KE162">
        <v>98.032</v>
      </c>
      <c r="KF162">
        <v>91.6511</v>
      </c>
    </row>
    <row r="163" spans="1:292">
      <c r="A163">
        <v>145</v>
      </c>
      <c r="B163">
        <v>1694363142.5</v>
      </c>
      <c r="C163">
        <v>4633.5</v>
      </c>
      <c r="D163" t="s">
        <v>725</v>
      </c>
      <c r="E163" t="s">
        <v>726</v>
      </c>
      <c r="F163">
        <v>5</v>
      </c>
      <c r="G163" t="s">
        <v>428</v>
      </c>
      <c r="H163">
        <v>1694363134.714286</v>
      </c>
      <c r="I163">
        <f>(J163)/1000</f>
        <v>0</v>
      </c>
      <c r="J163">
        <f>IF(DO163, AM163, AG163)</f>
        <v>0</v>
      </c>
      <c r="K163">
        <f>IF(DO163, AH163, AF163)</f>
        <v>0</v>
      </c>
      <c r="L163">
        <f>DQ163 - IF(AT163&gt;1, K163*DK163*100.0/(AV163*EE163), 0)</f>
        <v>0</v>
      </c>
      <c r="M163">
        <f>((S163-I163/2)*L163-K163)/(S163+I163/2)</f>
        <v>0</v>
      </c>
      <c r="N163">
        <f>M163*(DX163+DY163)/1000.0</f>
        <v>0</v>
      </c>
      <c r="O163">
        <f>(DQ163 - IF(AT163&gt;1, K163*DK163*100.0/(AV163*EE163), 0))*(DX163+DY163)/1000.0</f>
        <v>0</v>
      </c>
      <c r="P163">
        <f>2.0/((1/R163-1/Q163)+SIGN(R163)*SQRT((1/R163-1/Q163)*(1/R163-1/Q163) + 4*DL163/((DL163+1)*(DL163+1))*(2*1/R163*1/Q163-1/Q163*1/Q163)))</f>
        <v>0</v>
      </c>
      <c r="Q163">
        <f>IF(LEFT(DM163,1)&lt;&gt;"0",IF(LEFT(DM163,1)="1",3.0,DN163),$D$5+$E$5*(EE163*DX163/($K$5*1000))+$F$5*(EE163*DX163/($K$5*1000))*MAX(MIN(DK163,$J$5),$I$5)*MAX(MIN(DK163,$J$5),$I$5)+$G$5*MAX(MIN(DK163,$J$5),$I$5)*(EE163*DX163/($K$5*1000))+$H$5*(EE163*DX163/($K$5*1000))*(EE163*DX163/($K$5*1000)))</f>
        <v>0</v>
      </c>
      <c r="R163">
        <f>I163*(1000-(1000*0.61365*exp(17.502*V163/(240.97+V163))/(DX163+DY163)+DS163)/2)/(1000*0.61365*exp(17.502*V163/(240.97+V163))/(DX163+DY163)-DS163)</f>
        <v>0</v>
      </c>
      <c r="S163">
        <f>1/((DL163+1)/(P163/1.6)+1/(Q163/1.37)) + DL163/((DL163+1)/(P163/1.6) + DL163/(Q163/1.37))</f>
        <v>0</v>
      </c>
      <c r="T163">
        <f>(DG163*DJ163)</f>
        <v>0</v>
      </c>
      <c r="U163">
        <f>(DZ163+(T163+2*0.95*5.67E-8*(((DZ163+$B$9)+273)^4-(DZ163+273)^4)-44100*I163)/(1.84*29.3*Q163+8*0.95*5.67E-8*(DZ163+273)^3))</f>
        <v>0</v>
      </c>
      <c r="V163">
        <f>($C$9*EA163+$D$9*EB163+$E$9*U163)</f>
        <v>0</v>
      </c>
      <c r="W163">
        <f>0.61365*exp(17.502*V163/(240.97+V163))</f>
        <v>0</v>
      </c>
      <c r="X163">
        <f>(Y163/Z163*100)</f>
        <v>0</v>
      </c>
      <c r="Y163">
        <f>DS163*(DX163+DY163)/1000</f>
        <v>0</v>
      </c>
      <c r="Z163">
        <f>0.61365*exp(17.502*DZ163/(240.97+DZ163))</f>
        <v>0</v>
      </c>
      <c r="AA163">
        <f>(W163-DS163*(DX163+DY163)/1000)</f>
        <v>0</v>
      </c>
      <c r="AB163">
        <f>(-I163*44100)</f>
        <v>0</v>
      </c>
      <c r="AC163">
        <f>2*29.3*Q163*0.92*(DZ163-V163)</f>
        <v>0</v>
      </c>
      <c r="AD163">
        <f>2*0.95*5.67E-8*(((DZ163+$B$9)+273)^4-(V163+273)^4)</f>
        <v>0</v>
      </c>
      <c r="AE163">
        <f>T163+AD163+AB163+AC163</f>
        <v>0</v>
      </c>
      <c r="AF163">
        <f>DW163*AT163*(DR163-DQ163*(1000-AT163*DT163)/(1000-AT163*DS163))/(100*DK163)</f>
        <v>0</v>
      </c>
      <c r="AG163">
        <f>1000*DW163*AT163*(DS163-DT163)/(100*DK163*(1000-AT163*DS163))</f>
        <v>0</v>
      </c>
      <c r="AH163">
        <f>(AI163 - AJ163 - DX163*1E3/(8.314*(DZ163+273.15)) * AL163/DW163 * AK163) * DW163/(100*DK163) * (1000 - DT163)/1000</f>
        <v>0</v>
      </c>
      <c r="AI163">
        <v>814.8095983199274</v>
      </c>
      <c r="AJ163">
        <v>796.797612121212</v>
      </c>
      <c r="AK163">
        <v>3.459342896763803</v>
      </c>
      <c r="AL163">
        <v>66.24914726502084</v>
      </c>
      <c r="AM163">
        <f>(AO163 - AN163 + DX163*1E3/(8.314*(DZ163+273.15)) * AQ163/DW163 * AP163) * DW163/(100*DK163) * 1000/(1000 - AO163)</f>
        <v>0</v>
      </c>
      <c r="AN163">
        <v>28.15215540775407</v>
      </c>
      <c r="AO163">
        <v>28.59726424242425</v>
      </c>
      <c r="AP163">
        <v>-4.215918268367059E-05</v>
      </c>
      <c r="AQ163">
        <v>100.9419130604213</v>
      </c>
      <c r="AR163">
        <v>0</v>
      </c>
      <c r="AS163">
        <v>0</v>
      </c>
      <c r="AT163">
        <f>IF(AR163*$H$15&gt;=AV163,1.0,(AV163/(AV163-AR163*$H$15)))</f>
        <v>0</v>
      </c>
      <c r="AU163">
        <f>(AT163-1)*100</f>
        <v>0</v>
      </c>
      <c r="AV163">
        <f>MAX(0,($B$15+$C$15*EE163)/(1+$D$15*EE163)*DX163/(DZ163+273)*$E$15)</f>
        <v>0</v>
      </c>
      <c r="AW163" t="s">
        <v>429</v>
      </c>
      <c r="AX163" t="s">
        <v>429</v>
      </c>
      <c r="AY163">
        <v>0</v>
      </c>
      <c r="AZ163">
        <v>0</v>
      </c>
      <c r="BA163">
        <f>1-AY163/AZ163</f>
        <v>0</v>
      </c>
      <c r="BB163">
        <v>0</v>
      </c>
      <c r="BC163" t="s">
        <v>429</v>
      </c>
      <c r="BD163" t="s">
        <v>429</v>
      </c>
      <c r="BE163">
        <v>0</v>
      </c>
      <c r="BF163">
        <v>0</v>
      </c>
      <c r="BG163">
        <f>1-BE163/BF163</f>
        <v>0</v>
      </c>
      <c r="BH163">
        <v>0.5</v>
      </c>
      <c r="BI163">
        <f>DH163</f>
        <v>0</v>
      </c>
      <c r="BJ163">
        <f>K163</f>
        <v>0</v>
      </c>
      <c r="BK163">
        <f>BG163*BH163*BI163</f>
        <v>0</v>
      </c>
      <c r="BL163">
        <f>(BJ163-BB163)/BI163</f>
        <v>0</v>
      </c>
      <c r="BM163">
        <f>(AZ163-BF163)/BF163</f>
        <v>0</v>
      </c>
      <c r="BN163">
        <f>AY163/(BA163+AY163/BF163)</f>
        <v>0</v>
      </c>
      <c r="BO163" t="s">
        <v>429</v>
      </c>
      <c r="BP163">
        <v>0</v>
      </c>
      <c r="BQ163">
        <f>IF(BP163&lt;&gt;0, BP163, BN163)</f>
        <v>0</v>
      </c>
      <c r="BR163">
        <f>1-BQ163/BF163</f>
        <v>0</v>
      </c>
      <c r="BS163">
        <f>(BF163-BE163)/(BF163-BQ163)</f>
        <v>0</v>
      </c>
      <c r="BT163">
        <f>(AZ163-BF163)/(AZ163-BQ163)</f>
        <v>0</v>
      </c>
      <c r="BU163">
        <f>(BF163-BE163)/(BF163-AY163)</f>
        <v>0</v>
      </c>
      <c r="BV163">
        <f>(AZ163-BF163)/(AZ163-AY163)</f>
        <v>0</v>
      </c>
      <c r="BW163">
        <f>(BS163*BQ163/BE163)</f>
        <v>0</v>
      </c>
      <c r="BX163">
        <f>(1-BW163)</f>
        <v>0</v>
      </c>
      <c r="DG163">
        <f>$B$13*EF163+$C$13*EG163+$F$13*ER163*(1-EU163)</f>
        <v>0</v>
      </c>
      <c r="DH163">
        <f>DG163*DI163</f>
        <v>0</v>
      </c>
      <c r="DI163">
        <f>($B$13*$D$11+$C$13*$D$11+$F$13*((FE163+EW163)/MAX(FE163+EW163+FF163, 0.1)*$I$11+FF163/MAX(FE163+EW163+FF163, 0.1)*$J$11))/($B$13+$C$13+$F$13)</f>
        <v>0</v>
      </c>
      <c r="DJ163">
        <f>($B$13*$K$11+$C$13*$K$11+$F$13*((FE163+EW163)/MAX(FE163+EW163+FF163, 0.1)*$P$11+FF163/MAX(FE163+EW163+FF163, 0.1)*$Q$11))/($B$13+$C$13+$F$13)</f>
        <v>0</v>
      </c>
      <c r="DK163">
        <v>0.28</v>
      </c>
      <c r="DL163">
        <v>0.5</v>
      </c>
      <c r="DM163" t="s">
        <v>430</v>
      </c>
      <c r="DN163">
        <v>2</v>
      </c>
      <c r="DO163" t="b">
        <v>1</v>
      </c>
      <c r="DP163">
        <v>1694363134.714286</v>
      </c>
      <c r="DQ163">
        <v>749.485</v>
      </c>
      <c r="DR163">
        <v>774.7010714285715</v>
      </c>
      <c r="DS163">
        <v>28.61806428571429</v>
      </c>
      <c r="DT163">
        <v>28.15188214285715</v>
      </c>
      <c r="DU163">
        <v>781.2037499999998</v>
      </c>
      <c r="DV163">
        <v>32.71416785714285</v>
      </c>
      <c r="DW163">
        <v>500.000642857143</v>
      </c>
      <c r="DX163">
        <v>84.50677500000002</v>
      </c>
      <c r="DY163">
        <v>0.1000011142857143</v>
      </c>
      <c r="DZ163">
        <v>34.66</v>
      </c>
      <c r="EA163">
        <v>36.03112142857143</v>
      </c>
      <c r="EB163">
        <v>999.9000000000002</v>
      </c>
      <c r="EC163">
        <v>0</v>
      </c>
      <c r="ED163">
        <v>0</v>
      </c>
      <c r="EE163">
        <v>9989.174285714285</v>
      </c>
      <c r="EF163">
        <v>0</v>
      </c>
      <c r="EG163">
        <v>1365.4025</v>
      </c>
      <c r="EH163">
        <v>-25.21609285714286</v>
      </c>
      <c r="EI163">
        <v>771.5654642857144</v>
      </c>
      <c r="EJ163">
        <v>797.1421785714286</v>
      </c>
      <c r="EK163">
        <v>0.4661792142857144</v>
      </c>
      <c r="EL163">
        <v>774.7010714285715</v>
      </c>
      <c r="EM163">
        <v>28.15188214285715</v>
      </c>
      <c r="EN163">
        <v>2.418420357142857</v>
      </c>
      <c r="EO163">
        <v>2.379024285714286</v>
      </c>
      <c r="EP163">
        <v>20.48764642857143</v>
      </c>
      <c r="EQ163">
        <v>20.22171428571428</v>
      </c>
      <c r="ER163">
        <v>2000.01</v>
      </c>
      <c r="ES163">
        <v>0.9800073571428571</v>
      </c>
      <c r="ET163">
        <v>0.01999234642857143</v>
      </c>
      <c r="EU163">
        <v>0</v>
      </c>
      <c r="EV163">
        <v>52.19477142857143</v>
      </c>
      <c r="EW163">
        <v>5.00078</v>
      </c>
      <c r="EX163">
        <v>2889.092499999999</v>
      </c>
      <c r="EY163">
        <v>16379.76071428572</v>
      </c>
      <c r="EZ163">
        <v>54.05774999999999</v>
      </c>
      <c r="FA163">
        <v>55.24771428571427</v>
      </c>
      <c r="FB163">
        <v>54.43939285714284</v>
      </c>
      <c r="FC163">
        <v>54.45292857142857</v>
      </c>
      <c r="FD163">
        <v>54.42839285714285</v>
      </c>
      <c r="FE163">
        <v>1955.12</v>
      </c>
      <c r="FF163">
        <v>39.88500000000001</v>
      </c>
      <c r="FG163">
        <v>0</v>
      </c>
      <c r="FH163">
        <v>1694363142.2</v>
      </c>
      <c r="FI163">
        <v>0</v>
      </c>
      <c r="FJ163">
        <v>52.175612</v>
      </c>
      <c r="FK163">
        <v>0.353700003257073</v>
      </c>
      <c r="FL163">
        <v>-430.4384615158297</v>
      </c>
      <c r="FM163">
        <v>2887.3016</v>
      </c>
      <c r="FN163">
        <v>15</v>
      </c>
      <c r="FO163">
        <v>1694359657.1</v>
      </c>
      <c r="FP163" t="s">
        <v>630</v>
      </c>
      <c r="FQ163">
        <v>1694359653.1</v>
      </c>
      <c r="FR163">
        <v>1694359657.1</v>
      </c>
      <c r="FS163">
        <v>2</v>
      </c>
      <c r="FT163">
        <v>0.004</v>
      </c>
      <c r="FU163">
        <v>-0.08500000000000001</v>
      </c>
      <c r="FV163">
        <v>-25.919</v>
      </c>
      <c r="FW163">
        <v>-3.999</v>
      </c>
      <c r="FX163">
        <v>420</v>
      </c>
      <c r="FY163">
        <v>26</v>
      </c>
      <c r="FZ163">
        <v>0.38</v>
      </c>
      <c r="GA163">
        <v>0.08</v>
      </c>
      <c r="GB163">
        <v>-25.2353625</v>
      </c>
      <c r="GC163">
        <v>0.6552303939962606</v>
      </c>
      <c r="GD163">
        <v>0.09556380770851487</v>
      </c>
      <c r="GE163">
        <v>0</v>
      </c>
      <c r="GF163">
        <v>0.474337125</v>
      </c>
      <c r="GG163">
        <v>-0.1376071632270188</v>
      </c>
      <c r="GH163">
        <v>0.01334448600581435</v>
      </c>
      <c r="GI163">
        <v>1</v>
      </c>
      <c r="GJ163">
        <v>1</v>
      </c>
      <c r="GK163">
        <v>2</v>
      </c>
      <c r="GL163" t="s">
        <v>432</v>
      </c>
      <c r="GM163">
        <v>3.10686</v>
      </c>
      <c r="GN163">
        <v>2.75823</v>
      </c>
      <c r="GO163">
        <v>0.126404</v>
      </c>
      <c r="GP163">
        <v>0.125693</v>
      </c>
      <c r="GQ163">
        <v>0.121518</v>
      </c>
      <c r="GR163">
        <v>0.110044</v>
      </c>
      <c r="GS163">
        <v>21882.2</v>
      </c>
      <c r="GT163">
        <v>20638.1</v>
      </c>
      <c r="GU163">
        <v>25638.8</v>
      </c>
      <c r="GV163">
        <v>23987.8</v>
      </c>
      <c r="GW163">
        <v>36240.2</v>
      </c>
      <c r="GX163">
        <v>31310.1</v>
      </c>
      <c r="GY163">
        <v>44875.5</v>
      </c>
      <c r="GZ163">
        <v>38037.1</v>
      </c>
      <c r="HA163">
        <v>1.72635</v>
      </c>
      <c r="HB163">
        <v>1.55175</v>
      </c>
      <c r="HC163">
        <v>-0.09752810000000001</v>
      </c>
      <c r="HD163">
        <v>0</v>
      </c>
      <c r="HE163">
        <v>37.5797</v>
      </c>
      <c r="HF163">
        <v>999.9</v>
      </c>
      <c r="HG163">
        <v>44.9</v>
      </c>
      <c r="HH163">
        <v>37.5</v>
      </c>
      <c r="HI163">
        <v>34.4254</v>
      </c>
      <c r="HJ163">
        <v>61.0535</v>
      </c>
      <c r="HK163">
        <v>23.3534</v>
      </c>
      <c r="HL163">
        <v>1</v>
      </c>
      <c r="HM163">
        <v>1.73331</v>
      </c>
      <c r="HN163">
        <v>9.28105</v>
      </c>
      <c r="HO163">
        <v>20.0578</v>
      </c>
      <c r="HP163">
        <v>5.20651</v>
      </c>
      <c r="HQ163">
        <v>11.9939</v>
      </c>
      <c r="HR163">
        <v>4.9598</v>
      </c>
      <c r="HS163">
        <v>3.27455</v>
      </c>
      <c r="HT163">
        <v>9999</v>
      </c>
      <c r="HU163">
        <v>9999</v>
      </c>
      <c r="HV163">
        <v>9999</v>
      </c>
      <c r="HW163">
        <v>156</v>
      </c>
      <c r="HX163">
        <v>1.86386</v>
      </c>
      <c r="HY163">
        <v>1.86005</v>
      </c>
      <c r="HZ163">
        <v>1.85839</v>
      </c>
      <c r="IA163">
        <v>1.85974</v>
      </c>
      <c r="IB163">
        <v>1.85974</v>
      </c>
      <c r="IC163">
        <v>1.85831</v>
      </c>
      <c r="ID163">
        <v>1.85742</v>
      </c>
      <c r="IE163">
        <v>1.85227</v>
      </c>
      <c r="IF163">
        <v>0</v>
      </c>
      <c r="IG163">
        <v>0</v>
      </c>
      <c r="IH163">
        <v>0</v>
      </c>
      <c r="II163">
        <v>0</v>
      </c>
      <c r="IJ163" t="s">
        <v>433</v>
      </c>
      <c r="IK163" t="s">
        <v>434</v>
      </c>
      <c r="IL163" t="s">
        <v>435</v>
      </c>
      <c r="IM163" t="s">
        <v>435</v>
      </c>
      <c r="IN163" t="s">
        <v>435</v>
      </c>
      <c r="IO163" t="s">
        <v>435</v>
      </c>
      <c r="IP163">
        <v>0</v>
      </c>
      <c r="IQ163">
        <v>100</v>
      </c>
      <c r="IR163">
        <v>100</v>
      </c>
      <c r="IS163">
        <v>-32.135</v>
      </c>
      <c r="IT163">
        <v>-4.0954</v>
      </c>
      <c r="IU163">
        <v>-16.20101556140452</v>
      </c>
      <c r="IV163">
        <v>-0.02477319321892663</v>
      </c>
      <c r="IW163">
        <v>7.220195862635366E-06</v>
      </c>
      <c r="IX163">
        <v>-1.200035831751892E-09</v>
      </c>
      <c r="IY163">
        <v>-1.772700294398243</v>
      </c>
      <c r="IZ163">
        <v>-0.1467083373758089</v>
      </c>
      <c r="JA163">
        <v>0.003522864546959643</v>
      </c>
      <c r="JB163">
        <v>-3.696506598922489E-05</v>
      </c>
      <c r="JC163">
        <v>4</v>
      </c>
      <c r="JD163">
        <v>1987</v>
      </c>
      <c r="JE163">
        <v>1</v>
      </c>
      <c r="JF163">
        <v>38</v>
      </c>
      <c r="JG163">
        <v>58.2</v>
      </c>
      <c r="JH163">
        <v>58.1</v>
      </c>
      <c r="JI163">
        <v>2.0459</v>
      </c>
      <c r="JJ163">
        <v>2.67578</v>
      </c>
      <c r="JK163">
        <v>1.49658</v>
      </c>
      <c r="JL163">
        <v>2.39136</v>
      </c>
      <c r="JM163">
        <v>1.54907</v>
      </c>
      <c r="JN163">
        <v>2.46826</v>
      </c>
      <c r="JO163">
        <v>41.9275</v>
      </c>
      <c r="JP163">
        <v>14.1583</v>
      </c>
      <c r="JQ163">
        <v>18</v>
      </c>
      <c r="JR163">
        <v>507.888</v>
      </c>
      <c r="JS163">
        <v>402.578</v>
      </c>
      <c r="JT163">
        <v>28.1886</v>
      </c>
      <c r="JU163">
        <v>46.5219</v>
      </c>
      <c r="JV163">
        <v>29.9995</v>
      </c>
      <c r="JW163">
        <v>46.1597</v>
      </c>
      <c r="JX163">
        <v>45.9665</v>
      </c>
      <c r="JY163">
        <v>41.0505</v>
      </c>
      <c r="JZ163">
        <v>0</v>
      </c>
      <c r="KA163">
        <v>100</v>
      </c>
      <c r="KB163">
        <v>20.9958</v>
      </c>
      <c r="KC163">
        <v>821.384</v>
      </c>
      <c r="KD163">
        <v>32.1164</v>
      </c>
      <c r="KE163">
        <v>98.0335</v>
      </c>
      <c r="KF163">
        <v>91.6511</v>
      </c>
    </row>
    <row r="164" spans="1:292">
      <c r="A164">
        <v>146</v>
      </c>
      <c r="B164">
        <v>1694363147.5</v>
      </c>
      <c r="C164">
        <v>4638.5</v>
      </c>
      <c r="D164" t="s">
        <v>727</v>
      </c>
      <c r="E164" t="s">
        <v>728</v>
      </c>
      <c r="F164">
        <v>5</v>
      </c>
      <c r="G164" t="s">
        <v>428</v>
      </c>
      <c r="H164">
        <v>1694363140</v>
      </c>
      <c r="I164">
        <f>(J164)/1000</f>
        <v>0</v>
      </c>
      <c r="J164">
        <f>IF(DO164, AM164, AG164)</f>
        <v>0</v>
      </c>
      <c r="K164">
        <f>IF(DO164, AH164, AF164)</f>
        <v>0</v>
      </c>
      <c r="L164">
        <f>DQ164 - IF(AT164&gt;1, K164*DK164*100.0/(AV164*EE164), 0)</f>
        <v>0</v>
      </c>
      <c r="M164">
        <f>((S164-I164/2)*L164-K164)/(S164+I164/2)</f>
        <v>0</v>
      </c>
      <c r="N164">
        <f>M164*(DX164+DY164)/1000.0</f>
        <v>0</v>
      </c>
      <c r="O164">
        <f>(DQ164 - IF(AT164&gt;1, K164*DK164*100.0/(AV164*EE164), 0))*(DX164+DY164)/1000.0</f>
        <v>0</v>
      </c>
      <c r="P164">
        <f>2.0/((1/R164-1/Q164)+SIGN(R164)*SQRT((1/R164-1/Q164)*(1/R164-1/Q164) + 4*DL164/((DL164+1)*(DL164+1))*(2*1/R164*1/Q164-1/Q164*1/Q164)))</f>
        <v>0</v>
      </c>
      <c r="Q164">
        <f>IF(LEFT(DM164,1)&lt;&gt;"0",IF(LEFT(DM164,1)="1",3.0,DN164),$D$5+$E$5*(EE164*DX164/($K$5*1000))+$F$5*(EE164*DX164/($K$5*1000))*MAX(MIN(DK164,$J$5),$I$5)*MAX(MIN(DK164,$J$5),$I$5)+$G$5*MAX(MIN(DK164,$J$5),$I$5)*(EE164*DX164/($K$5*1000))+$H$5*(EE164*DX164/($K$5*1000))*(EE164*DX164/($K$5*1000)))</f>
        <v>0</v>
      </c>
      <c r="R164">
        <f>I164*(1000-(1000*0.61365*exp(17.502*V164/(240.97+V164))/(DX164+DY164)+DS164)/2)/(1000*0.61365*exp(17.502*V164/(240.97+V164))/(DX164+DY164)-DS164)</f>
        <v>0</v>
      </c>
      <c r="S164">
        <f>1/((DL164+1)/(P164/1.6)+1/(Q164/1.37)) + DL164/((DL164+1)/(P164/1.6) + DL164/(Q164/1.37))</f>
        <v>0</v>
      </c>
      <c r="T164">
        <f>(DG164*DJ164)</f>
        <v>0</v>
      </c>
      <c r="U164">
        <f>(DZ164+(T164+2*0.95*5.67E-8*(((DZ164+$B$9)+273)^4-(DZ164+273)^4)-44100*I164)/(1.84*29.3*Q164+8*0.95*5.67E-8*(DZ164+273)^3))</f>
        <v>0</v>
      </c>
      <c r="V164">
        <f>($C$9*EA164+$D$9*EB164+$E$9*U164)</f>
        <v>0</v>
      </c>
      <c r="W164">
        <f>0.61365*exp(17.502*V164/(240.97+V164))</f>
        <v>0</v>
      </c>
      <c r="X164">
        <f>(Y164/Z164*100)</f>
        <v>0</v>
      </c>
      <c r="Y164">
        <f>DS164*(DX164+DY164)/1000</f>
        <v>0</v>
      </c>
      <c r="Z164">
        <f>0.61365*exp(17.502*DZ164/(240.97+DZ164))</f>
        <v>0</v>
      </c>
      <c r="AA164">
        <f>(W164-DS164*(DX164+DY164)/1000)</f>
        <v>0</v>
      </c>
      <c r="AB164">
        <f>(-I164*44100)</f>
        <v>0</v>
      </c>
      <c r="AC164">
        <f>2*29.3*Q164*0.92*(DZ164-V164)</f>
        <v>0</v>
      </c>
      <c r="AD164">
        <f>2*0.95*5.67E-8*(((DZ164+$B$9)+273)^4-(V164+273)^4)</f>
        <v>0</v>
      </c>
      <c r="AE164">
        <f>T164+AD164+AB164+AC164</f>
        <v>0</v>
      </c>
      <c r="AF164">
        <f>DW164*AT164*(DR164-DQ164*(1000-AT164*DT164)/(1000-AT164*DS164))/(100*DK164)</f>
        <v>0</v>
      </c>
      <c r="AG164">
        <f>1000*DW164*AT164*(DS164-DT164)/(100*DK164*(1000-AT164*DS164))</f>
        <v>0</v>
      </c>
      <c r="AH164">
        <f>(AI164 - AJ164 - DX164*1E3/(8.314*(DZ164+273.15)) * AL164/DW164 * AK164) * DW164/(100*DK164) * (1000 - DT164)/1000</f>
        <v>0</v>
      </c>
      <c r="AI164">
        <v>831.9780886734623</v>
      </c>
      <c r="AJ164">
        <v>814.2577636363636</v>
      </c>
      <c r="AK164">
        <v>3.490705268263288</v>
      </c>
      <c r="AL164">
        <v>66.24914726502084</v>
      </c>
      <c r="AM164">
        <f>(AO164 - AN164 + DX164*1E3/(8.314*(DZ164+273.15)) * AQ164/DW164 * AP164) * DW164/(100*DK164) * 1000/(1000 - AO164)</f>
        <v>0</v>
      </c>
      <c r="AN164">
        <v>28.15110466729423</v>
      </c>
      <c r="AO164">
        <v>28.58504424242424</v>
      </c>
      <c r="AP164">
        <v>-3.184037099250804E-05</v>
      </c>
      <c r="AQ164">
        <v>100.9419130604213</v>
      </c>
      <c r="AR164">
        <v>0</v>
      </c>
      <c r="AS164">
        <v>0</v>
      </c>
      <c r="AT164">
        <f>IF(AR164*$H$15&gt;=AV164,1.0,(AV164/(AV164-AR164*$H$15)))</f>
        <v>0</v>
      </c>
      <c r="AU164">
        <f>(AT164-1)*100</f>
        <v>0</v>
      </c>
      <c r="AV164">
        <f>MAX(0,($B$15+$C$15*EE164)/(1+$D$15*EE164)*DX164/(DZ164+273)*$E$15)</f>
        <v>0</v>
      </c>
      <c r="AW164" t="s">
        <v>429</v>
      </c>
      <c r="AX164" t="s">
        <v>429</v>
      </c>
      <c r="AY164">
        <v>0</v>
      </c>
      <c r="AZ164">
        <v>0</v>
      </c>
      <c r="BA164">
        <f>1-AY164/AZ164</f>
        <v>0</v>
      </c>
      <c r="BB164">
        <v>0</v>
      </c>
      <c r="BC164" t="s">
        <v>429</v>
      </c>
      <c r="BD164" t="s">
        <v>429</v>
      </c>
      <c r="BE164">
        <v>0</v>
      </c>
      <c r="BF164">
        <v>0</v>
      </c>
      <c r="BG164">
        <f>1-BE164/BF164</f>
        <v>0</v>
      </c>
      <c r="BH164">
        <v>0.5</v>
      </c>
      <c r="BI164">
        <f>DH164</f>
        <v>0</v>
      </c>
      <c r="BJ164">
        <f>K164</f>
        <v>0</v>
      </c>
      <c r="BK164">
        <f>BG164*BH164*BI164</f>
        <v>0</v>
      </c>
      <c r="BL164">
        <f>(BJ164-BB164)/BI164</f>
        <v>0</v>
      </c>
      <c r="BM164">
        <f>(AZ164-BF164)/BF164</f>
        <v>0</v>
      </c>
      <c r="BN164">
        <f>AY164/(BA164+AY164/BF164)</f>
        <v>0</v>
      </c>
      <c r="BO164" t="s">
        <v>429</v>
      </c>
      <c r="BP164">
        <v>0</v>
      </c>
      <c r="BQ164">
        <f>IF(BP164&lt;&gt;0, BP164, BN164)</f>
        <v>0</v>
      </c>
      <c r="BR164">
        <f>1-BQ164/BF164</f>
        <v>0</v>
      </c>
      <c r="BS164">
        <f>(BF164-BE164)/(BF164-BQ164)</f>
        <v>0</v>
      </c>
      <c r="BT164">
        <f>(AZ164-BF164)/(AZ164-BQ164)</f>
        <v>0</v>
      </c>
      <c r="BU164">
        <f>(BF164-BE164)/(BF164-AY164)</f>
        <v>0</v>
      </c>
      <c r="BV164">
        <f>(AZ164-BF164)/(AZ164-AY164)</f>
        <v>0</v>
      </c>
      <c r="BW164">
        <f>(BS164*BQ164/BE164)</f>
        <v>0</v>
      </c>
      <c r="BX164">
        <f>(1-BW164)</f>
        <v>0</v>
      </c>
      <c r="DG164">
        <f>$B$13*EF164+$C$13*EG164+$F$13*ER164*(1-EU164)</f>
        <v>0</v>
      </c>
      <c r="DH164">
        <f>DG164*DI164</f>
        <v>0</v>
      </c>
      <c r="DI164">
        <f>($B$13*$D$11+$C$13*$D$11+$F$13*((FE164+EW164)/MAX(FE164+EW164+FF164, 0.1)*$I$11+FF164/MAX(FE164+EW164+FF164, 0.1)*$J$11))/($B$13+$C$13+$F$13)</f>
        <v>0</v>
      </c>
      <c r="DJ164">
        <f>($B$13*$K$11+$C$13*$K$11+$F$13*((FE164+EW164)/MAX(FE164+EW164+FF164, 0.1)*$P$11+FF164/MAX(FE164+EW164+FF164, 0.1)*$Q$11))/($B$13+$C$13+$F$13)</f>
        <v>0</v>
      </c>
      <c r="DK164">
        <v>0.28</v>
      </c>
      <c r="DL164">
        <v>0.5</v>
      </c>
      <c r="DM164" t="s">
        <v>430</v>
      </c>
      <c r="DN164">
        <v>2</v>
      </c>
      <c r="DO164" t="b">
        <v>1</v>
      </c>
      <c r="DP164">
        <v>1694363140</v>
      </c>
      <c r="DQ164">
        <v>767.3060740740742</v>
      </c>
      <c r="DR164">
        <v>792.4235555555554</v>
      </c>
      <c r="DS164">
        <v>28.60435185185185</v>
      </c>
      <c r="DT164">
        <v>28.15133703703704</v>
      </c>
      <c r="DU164">
        <v>799.3073703703703</v>
      </c>
      <c r="DV164">
        <v>32.69996296296296</v>
      </c>
      <c r="DW164">
        <v>500.0095185185185</v>
      </c>
      <c r="DX164">
        <v>84.50685185185185</v>
      </c>
      <c r="DY164">
        <v>0.1000355444444445</v>
      </c>
      <c r="DZ164">
        <v>34.64674814814815</v>
      </c>
      <c r="EA164">
        <v>36.02263333333333</v>
      </c>
      <c r="EB164">
        <v>999.9000000000001</v>
      </c>
      <c r="EC164">
        <v>0</v>
      </c>
      <c r="ED164">
        <v>0</v>
      </c>
      <c r="EE164">
        <v>9987.014444444445</v>
      </c>
      <c r="EF164">
        <v>0</v>
      </c>
      <c r="EG164">
        <v>1305.81037037037</v>
      </c>
      <c r="EH164">
        <v>-25.11751851851852</v>
      </c>
      <c r="EI164">
        <v>789.9004074074074</v>
      </c>
      <c r="EJ164">
        <v>815.3775185185186</v>
      </c>
      <c r="EK164">
        <v>0.4530185925925926</v>
      </c>
      <c r="EL164">
        <v>792.4235555555554</v>
      </c>
      <c r="EM164">
        <v>28.15133703703704</v>
      </c>
      <c r="EN164">
        <v>2.417263703703703</v>
      </c>
      <c r="EO164">
        <v>2.378980370370371</v>
      </c>
      <c r="EP164">
        <v>20.4798962962963</v>
      </c>
      <c r="EQ164">
        <v>20.22141111111111</v>
      </c>
      <c r="ER164">
        <v>2000.020370370371</v>
      </c>
      <c r="ES164">
        <v>0.9800074444444445</v>
      </c>
      <c r="ET164">
        <v>0.01999225925925927</v>
      </c>
      <c r="EU164">
        <v>0</v>
      </c>
      <c r="EV164">
        <v>52.23028888888889</v>
      </c>
      <c r="EW164">
        <v>5.00078</v>
      </c>
      <c r="EX164">
        <v>2846.232222222222</v>
      </c>
      <c r="EY164">
        <v>16379.84074074074</v>
      </c>
      <c r="EZ164">
        <v>54.0414074074074</v>
      </c>
      <c r="FA164">
        <v>55.24066666666666</v>
      </c>
      <c r="FB164">
        <v>54.46503703703704</v>
      </c>
      <c r="FC164">
        <v>54.43503703703703</v>
      </c>
      <c r="FD164">
        <v>54.37248148148147</v>
      </c>
      <c r="FE164">
        <v>1955.13037037037</v>
      </c>
      <c r="FF164">
        <v>39.8862962962963</v>
      </c>
      <c r="FG164">
        <v>0</v>
      </c>
      <c r="FH164">
        <v>1694363147.6</v>
      </c>
      <c r="FI164">
        <v>0</v>
      </c>
      <c r="FJ164">
        <v>52.20583076923078</v>
      </c>
      <c r="FK164">
        <v>-0.07173332119295162</v>
      </c>
      <c r="FL164">
        <v>-593.1097434477417</v>
      </c>
      <c r="FM164">
        <v>2844.471538461538</v>
      </c>
      <c r="FN164">
        <v>15</v>
      </c>
      <c r="FO164">
        <v>1694359657.1</v>
      </c>
      <c r="FP164" t="s">
        <v>630</v>
      </c>
      <c r="FQ164">
        <v>1694359653.1</v>
      </c>
      <c r="FR164">
        <v>1694359657.1</v>
      </c>
      <c r="FS164">
        <v>2</v>
      </c>
      <c r="FT164">
        <v>0.004</v>
      </c>
      <c r="FU164">
        <v>-0.08500000000000001</v>
      </c>
      <c r="FV164">
        <v>-25.919</v>
      </c>
      <c r="FW164">
        <v>-3.999</v>
      </c>
      <c r="FX164">
        <v>420</v>
      </c>
      <c r="FY164">
        <v>26</v>
      </c>
      <c r="FZ164">
        <v>0.38</v>
      </c>
      <c r="GA164">
        <v>0.08</v>
      </c>
      <c r="GB164">
        <v>-25.17523414634146</v>
      </c>
      <c r="GC164">
        <v>1.113526829268224</v>
      </c>
      <c r="GD164">
        <v>0.1266057865008185</v>
      </c>
      <c r="GE164">
        <v>0</v>
      </c>
      <c r="GF164">
        <v>0.4613820975609756</v>
      </c>
      <c r="GG164">
        <v>-0.1473258397212528</v>
      </c>
      <c r="GH164">
        <v>0.01465134681698094</v>
      </c>
      <c r="GI164">
        <v>1</v>
      </c>
      <c r="GJ164">
        <v>1</v>
      </c>
      <c r="GK164">
        <v>2</v>
      </c>
      <c r="GL164" t="s">
        <v>432</v>
      </c>
      <c r="GM164">
        <v>3.10681</v>
      </c>
      <c r="GN164">
        <v>2.75808</v>
      </c>
      <c r="GO164">
        <v>0.128204</v>
      </c>
      <c r="GP164">
        <v>0.127472</v>
      </c>
      <c r="GQ164">
        <v>0.121488</v>
      </c>
      <c r="GR164">
        <v>0.110048</v>
      </c>
      <c r="GS164">
        <v>21837.5</v>
      </c>
      <c r="GT164">
        <v>20596.4</v>
      </c>
      <c r="GU164">
        <v>25639.4</v>
      </c>
      <c r="GV164">
        <v>23988.2</v>
      </c>
      <c r="GW164">
        <v>36242.2</v>
      </c>
      <c r="GX164">
        <v>31310.9</v>
      </c>
      <c r="GY164">
        <v>44876.3</v>
      </c>
      <c r="GZ164">
        <v>38037.9</v>
      </c>
      <c r="HA164">
        <v>1.72605</v>
      </c>
      <c r="HB164">
        <v>1.55183</v>
      </c>
      <c r="HC164">
        <v>-0.096336</v>
      </c>
      <c r="HD164">
        <v>0</v>
      </c>
      <c r="HE164">
        <v>37.5663</v>
      </c>
      <c r="HF164">
        <v>999.9</v>
      </c>
      <c r="HG164">
        <v>44.8</v>
      </c>
      <c r="HH164">
        <v>37.5</v>
      </c>
      <c r="HI164">
        <v>34.3501</v>
      </c>
      <c r="HJ164">
        <v>61.2735</v>
      </c>
      <c r="HK164">
        <v>23.3093</v>
      </c>
      <c r="HL164">
        <v>1</v>
      </c>
      <c r="HM164">
        <v>1.73268</v>
      </c>
      <c r="HN164">
        <v>9.28105</v>
      </c>
      <c r="HO164">
        <v>20.0578</v>
      </c>
      <c r="HP164">
        <v>5.20606</v>
      </c>
      <c r="HQ164">
        <v>11.993</v>
      </c>
      <c r="HR164">
        <v>4.95985</v>
      </c>
      <c r="HS164">
        <v>3.27458</v>
      </c>
      <c r="HT164">
        <v>9999</v>
      </c>
      <c r="HU164">
        <v>9999</v>
      </c>
      <c r="HV164">
        <v>9999</v>
      </c>
      <c r="HW164">
        <v>156</v>
      </c>
      <c r="HX164">
        <v>1.86386</v>
      </c>
      <c r="HY164">
        <v>1.86005</v>
      </c>
      <c r="HZ164">
        <v>1.85838</v>
      </c>
      <c r="IA164">
        <v>1.85974</v>
      </c>
      <c r="IB164">
        <v>1.85974</v>
      </c>
      <c r="IC164">
        <v>1.85834</v>
      </c>
      <c r="ID164">
        <v>1.85745</v>
      </c>
      <c r="IE164">
        <v>1.85228</v>
      </c>
      <c r="IF164">
        <v>0</v>
      </c>
      <c r="IG164">
        <v>0</v>
      </c>
      <c r="IH164">
        <v>0</v>
      </c>
      <c r="II164">
        <v>0</v>
      </c>
      <c r="IJ164" t="s">
        <v>433</v>
      </c>
      <c r="IK164" t="s">
        <v>434</v>
      </c>
      <c r="IL164" t="s">
        <v>435</v>
      </c>
      <c r="IM164" t="s">
        <v>435</v>
      </c>
      <c r="IN164" t="s">
        <v>435</v>
      </c>
      <c r="IO164" t="s">
        <v>435</v>
      </c>
      <c r="IP164">
        <v>0</v>
      </c>
      <c r="IQ164">
        <v>100</v>
      </c>
      <c r="IR164">
        <v>100</v>
      </c>
      <c r="IS164">
        <v>-32.399</v>
      </c>
      <c r="IT164">
        <v>-4.0949</v>
      </c>
      <c r="IU164">
        <v>-16.20101556140452</v>
      </c>
      <c r="IV164">
        <v>-0.02477319321892663</v>
      </c>
      <c r="IW164">
        <v>7.220195862635366E-06</v>
      </c>
      <c r="IX164">
        <v>-1.200035831751892E-09</v>
      </c>
      <c r="IY164">
        <v>-1.772700294398243</v>
      </c>
      <c r="IZ164">
        <v>-0.1467083373758089</v>
      </c>
      <c r="JA164">
        <v>0.003522864546959643</v>
      </c>
      <c r="JB164">
        <v>-3.696506598922489E-05</v>
      </c>
      <c r="JC164">
        <v>4</v>
      </c>
      <c r="JD164">
        <v>1987</v>
      </c>
      <c r="JE164">
        <v>1</v>
      </c>
      <c r="JF164">
        <v>38</v>
      </c>
      <c r="JG164">
        <v>58.2</v>
      </c>
      <c r="JH164">
        <v>58.2</v>
      </c>
      <c r="JI164">
        <v>2.07886</v>
      </c>
      <c r="JJ164">
        <v>2.66846</v>
      </c>
      <c r="JK164">
        <v>1.49658</v>
      </c>
      <c r="JL164">
        <v>2.39258</v>
      </c>
      <c r="JM164">
        <v>1.54785</v>
      </c>
      <c r="JN164">
        <v>2.46094</v>
      </c>
      <c r="JO164">
        <v>41.9275</v>
      </c>
      <c r="JP164">
        <v>14.1583</v>
      </c>
      <c r="JQ164">
        <v>18</v>
      </c>
      <c r="JR164">
        <v>507.67</v>
      </c>
      <c r="JS164">
        <v>402.6</v>
      </c>
      <c r="JT164">
        <v>28.1778</v>
      </c>
      <c r="JU164">
        <v>46.5167</v>
      </c>
      <c r="JV164">
        <v>29.9995</v>
      </c>
      <c r="JW164">
        <v>46.1572</v>
      </c>
      <c r="JX164">
        <v>45.9615</v>
      </c>
      <c r="JY164">
        <v>41.7328</v>
      </c>
      <c r="JZ164">
        <v>0</v>
      </c>
      <c r="KA164">
        <v>100</v>
      </c>
      <c r="KB164">
        <v>20.9917</v>
      </c>
      <c r="KC164">
        <v>841.421</v>
      </c>
      <c r="KD164">
        <v>32.1164</v>
      </c>
      <c r="KE164">
        <v>98.0354</v>
      </c>
      <c r="KF164">
        <v>91.65300000000001</v>
      </c>
    </row>
    <row r="165" spans="1:292">
      <c r="A165">
        <v>147</v>
      </c>
      <c r="B165">
        <v>1694363152.5</v>
      </c>
      <c r="C165">
        <v>4643.5</v>
      </c>
      <c r="D165" t="s">
        <v>729</v>
      </c>
      <c r="E165" t="s">
        <v>730</v>
      </c>
      <c r="F165">
        <v>5</v>
      </c>
      <c r="G165" t="s">
        <v>428</v>
      </c>
      <c r="H165">
        <v>1694363144.714286</v>
      </c>
      <c r="I165">
        <f>(J165)/1000</f>
        <v>0</v>
      </c>
      <c r="J165">
        <f>IF(DO165, AM165, AG165)</f>
        <v>0</v>
      </c>
      <c r="K165">
        <f>IF(DO165, AH165, AF165)</f>
        <v>0</v>
      </c>
      <c r="L165">
        <f>DQ165 - IF(AT165&gt;1, K165*DK165*100.0/(AV165*EE165), 0)</f>
        <v>0</v>
      </c>
      <c r="M165">
        <f>((S165-I165/2)*L165-K165)/(S165+I165/2)</f>
        <v>0</v>
      </c>
      <c r="N165">
        <f>M165*(DX165+DY165)/1000.0</f>
        <v>0</v>
      </c>
      <c r="O165">
        <f>(DQ165 - IF(AT165&gt;1, K165*DK165*100.0/(AV165*EE165), 0))*(DX165+DY165)/1000.0</f>
        <v>0</v>
      </c>
      <c r="P165">
        <f>2.0/((1/R165-1/Q165)+SIGN(R165)*SQRT((1/R165-1/Q165)*(1/R165-1/Q165) + 4*DL165/((DL165+1)*(DL165+1))*(2*1/R165*1/Q165-1/Q165*1/Q165)))</f>
        <v>0</v>
      </c>
      <c r="Q165">
        <f>IF(LEFT(DM165,1)&lt;&gt;"0",IF(LEFT(DM165,1)="1",3.0,DN165),$D$5+$E$5*(EE165*DX165/($K$5*1000))+$F$5*(EE165*DX165/($K$5*1000))*MAX(MIN(DK165,$J$5),$I$5)*MAX(MIN(DK165,$J$5),$I$5)+$G$5*MAX(MIN(DK165,$J$5),$I$5)*(EE165*DX165/($K$5*1000))+$H$5*(EE165*DX165/($K$5*1000))*(EE165*DX165/($K$5*1000)))</f>
        <v>0</v>
      </c>
      <c r="R165">
        <f>I165*(1000-(1000*0.61365*exp(17.502*V165/(240.97+V165))/(DX165+DY165)+DS165)/2)/(1000*0.61365*exp(17.502*V165/(240.97+V165))/(DX165+DY165)-DS165)</f>
        <v>0</v>
      </c>
      <c r="S165">
        <f>1/((DL165+1)/(P165/1.6)+1/(Q165/1.37)) + DL165/((DL165+1)/(P165/1.6) + DL165/(Q165/1.37))</f>
        <v>0</v>
      </c>
      <c r="T165">
        <f>(DG165*DJ165)</f>
        <v>0</v>
      </c>
      <c r="U165">
        <f>(DZ165+(T165+2*0.95*5.67E-8*(((DZ165+$B$9)+273)^4-(DZ165+273)^4)-44100*I165)/(1.84*29.3*Q165+8*0.95*5.67E-8*(DZ165+273)^3))</f>
        <v>0</v>
      </c>
      <c r="V165">
        <f>($C$9*EA165+$D$9*EB165+$E$9*U165)</f>
        <v>0</v>
      </c>
      <c r="W165">
        <f>0.61365*exp(17.502*V165/(240.97+V165))</f>
        <v>0</v>
      </c>
      <c r="X165">
        <f>(Y165/Z165*100)</f>
        <v>0</v>
      </c>
      <c r="Y165">
        <f>DS165*(DX165+DY165)/1000</f>
        <v>0</v>
      </c>
      <c r="Z165">
        <f>0.61365*exp(17.502*DZ165/(240.97+DZ165))</f>
        <v>0</v>
      </c>
      <c r="AA165">
        <f>(W165-DS165*(DX165+DY165)/1000)</f>
        <v>0</v>
      </c>
      <c r="AB165">
        <f>(-I165*44100)</f>
        <v>0</v>
      </c>
      <c r="AC165">
        <f>2*29.3*Q165*0.92*(DZ165-V165)</f>
        <v>0</v>
      </c>
      <c r="AD165">
        <f>2*0.95*5.67E-8*(((DZ165+$B$9)+273)^4-(V165+273)^4)</f>
        <v>0</v>
      </c>
      <c r="AE165">
        <f>T165+AD165+AB165+AC165</f>
        <v>0</v>
      </c>
      <c r="AF165">
        <f>DW165*AT165*(DR165-DQ165*(1000-AT165*DT165)/(1000-AT165*DS165))/(100*DK165)</f>
        <v>0</v>
      </c>
      <c r="AG165">
        <f>1000*DW165*AT165*(DS165-DT165)/(100*DK165*(1000-AT165*DS165))</f>
        <v>0</v>
      </c>
      <c r="AH165">
        <f>(AI165 - AJ165 - DX165*1E3/(8.314*(DZ165+273.15)) * AL165/DW165 * AK165) * DW165/(100*DK165) * (1000 - DT165)/1000</f>
        <v>0</v>
      </c>
      <c r="AI165">
        <v>849.3085797390961</v>
      </c>
      <c r="AJ165">
        <v>831.5798848484847</v>
      </c>
      <c r="AK165">
        <v>3.475089327447328</v>
      </c>
      <c r="AL165">
        <v>66.24914726502084</v>
      </c>
      <c r="AM165">
        <f>(AO165 - AN165 + DX165*1E3/(8.314*(DZ165+273.15)) * AQ165/DW165 * AP165) * DW165/(100*DK165) * 1000/(1000 - AO165)</f>
        <v>0</v>
      </c>
      <c r="AN165">
        <v>28.14957906155228</v>
      </c>
      <c r="AO165">
        <v>28.57049272727273</v>
      </c>
      <c r="AP165">
        <v>-4.279347883628302E-05</v>
      </c>
      <c r="AQ165">
        <v>100.9419130604213</v>
      </c>
      <c r="AR165">
        <v>0</v>
      </c>
      <c r="AS165">
        <v>0</v>
      </c>
      <c r="AT165">
        <f>IF(AR165*$H$15&gt;=AV165,1.0,(AV165/(AV165-AR165*$H$15)))</f>
        <v>0</v>
      </c>
      <c r="AU165">
        <f>(AT165-1)*100</f>
        <v>0</v>
      </c>
      <c r="AV165">
        <f>MAX(0,($B$15+$C$15*EE165)/(1+$D$15*EE165)*DX165/(DZ165+273)*$E$15)</f>
        <v>0</v>
      </c>
      <c r="AW165" t="s">
        <v>429</v>
      </c>
      <c r="AX165" t="s">
        <v>429</v>
      </c>
      <c r="AY165">
        <v>0</v>
      </c>
      <c r="AZ165">
        <v>0</v>
      </c>
      <c r="BA165">
        <f>1-AY165/AZ165</f>
        <v>0</v>
      </c>
      <c r="BB165">
        <v>0</v>
      </c>
      <c r="BC165" t="s">
        <v>429</v>
      </c>
      <c r="BD165" t="s">
        <v>429</v>
      </c>
      <c r="BE165">
        <v>0</v>
      </c>
      <c r="BF165">
        <v>0</v>
      </c>
      <c r="BG165">
        <f>1-BE165/BF165</f>
        <v>0</v>
      </c>
      <c r="BH165">
        <v>0.5</v>
      </c>
      <c r="BI165">
        <f>DH165</f>
        <v>0</v>
      </c>
      <c r="BJ165">
        <f>K165</f>
        <v>0</v>
      </c>
      <c r="BK165">
        <f>BG165*BH165*BI165</f>
        <v>0</v>
      </c>
      <c r="BL165">
        <f>(BJ165-BB165)/BI165</f>
        <v>0</v>
      </c>
      <c r="BM165">
        <f>(AZ165-BF165)/BF165</f>
        <v>0</v>
      </c>
      <c r="BN165">
        <f>AY165/(BA165+AY165/BF165)</f>
        <v>0</v>
      </c>
      <c r="BO165" t="s">
        <v>429</v>
      </c>
      <c r="BP165">
        <v>0</v>
      </c>
      <c r="BQ165">
        <f>IF(BP165&lt;&gt;0, BP165, BN165)</f>
        <v>0</v>
      </c>
      <c r="BR165">
        <f>1-BQ165/BF165</f>
        <v>0</v>
      </c>
      <c r="BS165">
        <f>(BF165-BE165)/(BF165-BQ165)</f>
        <v>0</v>
      </c>
      <c r="BT165">
        <f>(AZ165-BF165)/(AZ165-BQ165)</f>
        <v>0</v>
      </c>
      <c r="BU165">
        <f>(BF165-BE165)/(BF165-AY165)</f>
        <v>0</v>
      </c>
      <c r="BV165">
        <f>(AZ165-BF165)/(AZ165-AY165)</f>
        <v>0</v>
      </c>
      <c r="BW165">
        <f>(BS165*BQ165/BE165)</f>
        <v>0</v>
      </c>
      <c r="BX165">
        <f>(1-BW165)</f>
        <v>0</v>
      </c>
      <c r="DG165">
        <f>$B$13*EF165+$C$13*EG165+$F$13*ER165*(1-EU165)</f>
        <v>0</v>
      </c>
      <c r="DH165">
        <f>DG165*DI165</f>
        <v>0</v>
      </c>
      <c r="DI165">
        <f>($B$13*$D$11+$C$13*$D$11+$F$13*((FE165+EW165)/MAX(FE165+EW165+FF165, 0.1)*$I$11+FF165/MAX(FE165+EW165+FF165, 0.1)*$J$11))/($B$13+$C$13+$F$13)</f>
        <v>0</v>
      </c>
      <c r="DJ165">
        <f>($B$13*$K$11+$C$13*$K$11+$F$13*((FE165+EW165)/MAX(FE165+EW165+FF165, 0.1)*$P$11+FF165/MAX(FE165+EW165+FF165, 0.1)*$Q$11))/($B$13+$C$13+$F$13)</f>
        <v>0</v>
      </c>
      <c r="DK165">
        <v>0.28</v>
      </c>
      <c r="DL165">
        <v>0.5</v>
      </c>
      <c r="DM165" t="s">
        <v>430</v>
      </c>
      <c r="DN165">
        <v>2</v>
      </c>
      <c r="DO165" t="b">
        <v>1</v>
      </c>
      <c r="DP165">
        <v>1694363144.714286</v>
      </c>
      <c r="DQ165">
        <v>783.2138928571429</v>
      </c>
      <c r="DR165">
        <v>808.2597857142856</v>
      </c>
      <c r="DS165">
        <v>28.59128928571429</v>
      </c>
      <c r="DT165">
        <v>28.15087142857143</v>
      </c>
      <c r="DU165">
        <v>815.4649642857142</v>
      </c>
      <c r="DV165">
        <v>32.68642857142857</v>
      </c>
      <c r="DW165">
        <v>500.0174642857143</v>
      </c>
      <c r="DX165">
        <v>84.50681785714286</v>
      </c>
      <c r="DY165">
        <v>0.1000585392857143</v>
      </c>
      <c r="DZ165">
        <v>34.63638571428572</v>
      </c>
      <c r="EA165">
        <v>36.01711071428571</v>
      </c>
      <c r="EB165">
        <v>999.9000000000002</v>
      </c>
      <c r="EC165">
        <v>0</v>
      </c>
      <c r="ED165">
        <v>0</v>
      </c>
      <c r="EE165">
        <v>9989.016428571429</v>
      </c>
      <c r="EF165">
        <v>0</v>
      </c>
      <c r="EG165">
        <v>1241.15</v>
      </c>
      <c r="EH165">
        <v>-25.04590357142857</v>
      </c>
      <c r="EI165">
        <v>806.265857142857</v>
      </c>
      <c r="EJ165">
        <v>831.6719999999999</v>
      </c>
      <c r="EK165">
        <v>0.4404290357142857</v>
      </c>
      <c r="EL165">
        <v>808.2597857142856</v>
      </c>
      <c r="EM165">
        <v>28.15087142857143</v>
      </c>
      <c r="EN165">
        <v>2.416159285714286</v>
      </c>
      <c r="EO165">
        <v>2.378939642857143</v>
      </c>
      <c r="EP165">
        <v>20.47248571428571</v>
      </c>
      <c r="EQ165">
        <v>20.22113214285714</v>
      </c>
      <c r="ER165">
        <v>2000.012142857143</v>
      </c>
      <c r="ES165">
        <v>0.9800073571428572</v>
      </c>
      <c r="ET165">
        <v>0.01999234642857143</v>
      </c>
      <c r="EU165">
        <v>0</v>
      </c>
      <c r="EV165">
        <v>52.16481785714286</v>
      </c>
      <c r="EW165">
        <v>5.00078</v>
      </c>
      <c r="EX165">
        <v>2802.12</v>
      </c>
      <c r="EY165">
        <v>16379.78571428571</v>
      </c>
      <c r="EZ165">
        <v>54.03103571428572</v>
      </c>
      <c r="FA165">
        <v>55.22749999999998</v>
      </c>
      <c r="FB165">
        <v>54.4662857142857</v>
      </c>
      <c r="FC165">
        <v>54.43285714285713</v>
      </c>
      <c r="FD165">
        <v>54.35696428571428</v>
      </c>
      <c r="FE165">
        <v>1955.122142857143</v>
      </c>
      <c r="FF165">
        <v>39.88642857142857</v>
      </c>
      <c r="FG165">
        <v>0</v>
      </c>
      <c r="FH165">
        <v>1694363152.4</v>
      </c>
      <c r="FI165">
        <v>0</v>
      </c>
      <c r="FJ165">
        <v>52.15085384615384</v>
      </c>
      <c r="FK165">
        <v>-1.185935037935026</v>
      </c>
      <c r="FL165">
        <v>-562.3993159906302</v>
      </c>
      <c r="FM165">
        <v>2800.177692307693</v>
      </c>
      <c r="FN165">
        <v>15</v>
      </c>
      <c r="FO165">
        <v>1694359657.1</v>
      </c>
      <c r="FP165" t="s">
        <v>630</v>
      </c>
      <c r="FQ165">
        <v>1694359653.1</v>
      </c>
      <c r="FR165">
        <v>1694359657.1</v>
      </c>
      <c r="FS165">
        <v>2</v>
      </c>
      <c r="FT165">
        <v>0.004</v>
      </c>
      <c r="FU165">
        <v>-0.08500000000000001</v>
      </c>
      <c r="FV165">
        <v>-25.919</v>
      </c>
      <c r="FW165">
        <v>-3.999</v>
      </c>
      <c r="FX165">
        <v>420</v>
      </c>
      <c r="FY165">
        <v>26</v>
      </c>
      <c r="FZ165">
        <v>0.38</v>
      </c>
      <c r="GA165">
        <v>0.08</v>
      </c>
      <c r="GB165">
        <v>-25.0812375</v>
      </c>
      <c r="GC165">
        <v>0.8955343339587435</v>
      </c>
      <c r="GD165">
        <v>0.1056077404537661</v>
      </c>
      <c r="GE165">
        <v>0</v>
      </c>
      <c r="GF165">
        <v>0.447243675</v>
      </c>
      <c r="GG165">
        <v>-0.1617159737335847</v>
      </c>
      <c r="GH165">
        <v>0.01558771346988952</v>
      </c>
      <c r="GI165">
        <v>1</v>
      </c>
      <c r="GJ165">
        <v>1</v>
      </c>
      <c r="GK165">
        <v>2</v>
      </c>
      <c r="GL165" t="s">
        <v>432</v>
      </c>
      <c r="GM165">
        <v>3.1068</v>
      </c>
      <c r="GN165">
        <v>2.75809</v>
      </c>
      <c r="GO165">
        <v>0.129978</v>
      </c>
      <c r="GP165">
        <v>0.129205</v>
      </c>
      <c r="GQ165">
        <v>0.121445</v>
      </c>
      <c r="GR165">
        <v>0.110046</v>
      </c>
      <c r="GS165">
        <v>21793.3</v>
      </c>
      <c r="GT165">
        <v>20555.5</v>
      </c>
      <c r="GU165">
        <v>25639.7</v>
      </c>
      <c r="GV165">
        <v>23988.2</v>
      </c>
      <c r="GW165">
        <v>36244.5</v>
      </c>
      <c r="GX165">
        <v>31311.1</v>
      </c>
      <c r="GY165">
        <v>44876.8</v>
      </c>
      <c r="GZ165">
        <v>38037.8</v>
      </c>
      <c r="HA165">
        <v>1.72625</v>
      </c>
      <c r="HB165">
        <v>1.55195</v>
      </c>
      <c r="HC165">
        <v>-0.0951439</v>
      </c>
      <c r="HD165">
        <v>0</v>
      </c>
      <c r="HE165">
        <v>37.552</v>
      </c>
      <c r="HF165">
        <v>999.9</v>
      </c>
      <c r="HG165">
        <v>44.8</v>
      </c>
      <c r="HH165">
        <v>37.5</v>
      </c>
      <c r="HI165">
        <v>34.3482</v>
      </c>
      <c r="HJ165">
        <v>61.1635</v>
      </c>
      <c r="HK165">
        <v>23.3053</v>
      </c>
      <c r="HL165">
        <v>1</v>
      </c>
      <c r="HM165">
        <v>1.73205</v>
      </c>
      <c r="HN165">
        <v>9.28105</v>
      </c>
      <c r="HO165">
        <v>20.0579</v>
      </c>
      <c r="HP165">
        <v>5.20591</v>
      </c>
      <c r="HQ165">
        <v>11.9929</v>
      </c>
      <c r="HR165">
        <v>4.9596</v>
      </c>
      <c r="HS165">
        <v>3.27445</v>
      </c>
      <c r="HT165">
        <v>9999</v>
      </c>
      <c r="HU165">
        <v>9999</v>
      </c>
      <c r="HV165">
        <v>9999</v>
      </c>
      <c r="HW165">
        <v>156</v>
      </c>
      <c r="HX165">
        <v>1.86386</v>
      </c>
      <c r="HY165">
        <v>1.86005</v>
      </c>
      <c r="HZ165">
        <v>1.85837</v>
      </c>
      <c r="IA165">
        <v>1.85974</v>
      </c>
      <c r="IB165">
        <v>1.85974</v>
      </c>
      <c r="IC165">
        <v>1.85835</v>
      </c>
      <c r="ID165">
        <v>1.85743</v>
      </c>
      <c r="IE165">
        <v>1.85227</v>
      </c>
      <c r="IF165">
        <v>0</v>
      </c>
      <c r="IG165">
        <v>0</v>
      </c>
      <c r="IH165">
        <v>0</v>
      </c>
      <c r="II165">
        <v>0</v>
      </c>
      <c r="IJ165" t="s">
        <v>433</v>
      </c>
      <c r="IK165" t="s">
        <v>434</v>
      </c>
      <c r="IL165" t="s">
        <v>435</v>
      </c>
      <c r="IM165" t="s">
        <v>435</v>
      </c>
      <c r="IN165" t="s">
        <v>435</v>
      </c>
      <c r="IO165" t="s">
        <v>435</v>
      </c>
      <c r="IP165">
        <v>0</v>
      </c>
      <c r="IQ165">
        <v>100</v>
      </c>
      <c r="IR165">
        <v>100</v>
      </c>
      <c r="IS165">
        <v>-32.66</v>
      </c>
      <c r="IT165">
        <v>-4.0943</v>
      </c>
      <c r="IU165">
        <v>-16.20101556140452</v>
      </c>
      <c r="IV165">
        <v>-0.02477319321892663</v>
      </c>
      <c r="IW165">
        <v>7.220195862635366E-06</v>
      </c>
      <c r="IX165">
        <v>-1.200035831751892E-09</v>
      </c>
      <c r="IY165">
        <v>-1.772700294398243</v>
      </c>
      <c r="IZ165">
        <v>-0.1467083373758089</v>
      </c>
      <c r="JA165">
        <v>0.003522864546959643</v>
      </c>
      <c r="JB165">
        <v>-3.696506598922489E-05</v>
      </c>
      <c r="JC165">
        <v>4</v>
      </c>
      <c r="JD165">
        <v>1987</v>
      </c>
      <c r="JE165">
        <v>1</v>
      </c>
      <c r="JF165">
        <v>38</v>
      </c>
      <c r="JG165">
        <v>58.3</v>
      </c>
      <c r="JH165">
        <v>58.3</v>
      </c>
      <c r="JI165">
        <v>2.1106</v>
      </c>
      <c r="JJ165">
        <v>2.67334</v>
      </c>
      <c r="JK165">
        <v>1.49658</v>
      </c>
      <c r="JL165">
        <v>2.39136</v>
      </c>
      <c r="JM165">
        <v>1.54785</v>
      </c>
      <c r="JN165">
        <v>2.43896</v>
      </c>
      <c r="JO165">
        <v>41.9275</v>
      </c>
      <c r="JP165">
        <v>14.1583</v>
      </c>
      <c r="JQ165">
        <v>18</v>
      </c>
      <c r="JR165">
        <v>507.774</v>
      </c>
      <c r="JS165">
        <v>402.654</v>
      </c>
      <c r="JT165">
        <v>28.1658</v>
      </c>
      <c r="JU165">
        <v>46.5103</v>
      </c>
      <c r="JV165">
        <v>29.9995</v>
      </c>
      <c r="JW165">
        <v>46.1521</v>
      </c>
      <c r="JX165">
        <v>45.9567</v>
      </c>
      <c r="JY165">
        <v>42.3615</v>
      </c>
      <c r="JZ165">
        <v>0</v>
      </c>
      <c r="KA165">
        <v>100</v>
      </c>
      <c r="KB165">
        <v>20.9842</v>
      </c>
      <c r="KC165">
        <v>854.78</v>
      </c>
      <c r="KD165">
        <v>32.1164</v>
      </c>
      <c r="KE165">
        <v>98.03660000000001</v>
      </c>
      <c r="KF165">
        <v>91.6529</v>
      </c>
    </row>
    <row r="166" spans="1:292">
      <c r="A166">
        <v>148</v>
      </c>
      <c r="B166">
        <v>1694363157.5</v>
      </c>
      <c r="C166">
        <v>4648.5</v>
      </c>
      <c r="D166" t="s">
        <v>731</v>
      </c>
      <c r="E166" t="s">
        <v>732</v>
      </c>
      <c r="F166">
        <v>5</v>
      </c>
      <c r="G166" t="s">
        <v>428</v>
      </c>
      <c r="H166">
        <v>1694363150</v>
      </c>
      <c r="I166">
        <f>(J166)/1000</f>
        <v>0</v>
      </c>
      <c r="J166">
        <f>IF(DO166, AM166, AG166)</f>
        <v>0</v>
      </c>
      <c r="K166">
        <f>IF(DO166, AH166, AF166)</f>
        <v>0</v>
      </c>
      <c r="L166">
        <f>DQ166 - IF(AT166&gt;1, K166*DK166*100.0/(AV166*EE166), 0)</f>
        <v>0</v>
      </c>
      <c r="M166">
        <f>((S166-I166/2)*L166-K166)/(S166+I166/2)</f>
        <v>0</v>
      </c>
      <c r="N166">
        <f>M166*(DX166+DY166)/1000.0</f>
        <v>0</v>
      </c>
      <c r="O166">
        <f>(DQ166 - IF(AT166&gt;1, K166*DK166*100.0/(AV166*EE166), 0))*(DX166+DY166)/1000.0</f>
        <v>0</v>
      </c>
      <c r="P166">
        <f>2.0/((1/R166-1/Q166)+SIGN(R166)*SQRT((1/R166-1/Q166)*(1/R166-1/Q166) + 4*DL166/((DL166+1)*(DL166+1))*(2*1/R166*1/Q166-1/Q166*1/Q166)))</f>
        <v>0</v>
      </c>
      <c r="Q166">
        <f>IF(LEFT(DM166,1)&lt;&gt;"0",IF(LEFT(DM166,1)="1",3.0,DN166),$D$5+$E$5*(EE166*DX166/($K$5*1000))+$F$5*(EE166*DX166/($K$5*1000))*MAX(MIN(DK166,$J$5),$I$5)*MAX(MIN(DK166,$J$5),$I$5)+$G$5*MAX(MIN(DK166,$J$5),$I$5)*(EE166*DX166/($K$5*1000))+$H$5*(EE166*DX166/($K$5*1000))*(EE166*DX166/($K$5*1000)))</f>
        <v>0</v>
      </c>
      <c r="R166">
        <f>I166*(1000-(1000*0.61365*exp(17.502*V166/(240.97+V166))/(DX166+DY166)+DS166)/2)/(1000*0.61365*exp(17.502*V166/(240.97+V166))/(DX166+DY166)-DS166)</f>
        <v>0</v>
      </c>
      <c r="S166">
        <f>1/((DL166+1)/(P166/1.6)+1/(Q166/1.37)) + DL166/((DL166+1)/(P166/1.6) + DL166/(Q166/1.37))</f>
        <v>0</v>
      </c>
      <c r="T166">
        <f>(DG166*DJ166)</f>
        <v>0</v>
      </c>
      <c r="U166">
        <f>(DZ166+(T166+2*0.95*5.67E-8*(((DZ166+$B$9)+273)^4-(DZ166+273)^4)-44100*I166)/(1.84*29.3*Q166+8*0.95*5.67E-8*(DZ166+273)^3))</f>
        <v>0</v>
      </c>
      <c r="V166">
        <f>($C$9*EA166+$D$9*EB166+$E$9*U166)</f>
        <v>0</v>
      </c>
      <c r="W166">
        <f>0.61365*exp(17.502*V166/(240.97+V166))</f>
        <v>0</v>
      </c>
      <c r="X166">
        <f>(Y166/Z166*100)</f>
        <v>0</v>
      </c>
      <c r="Y166">
        <f>DS166*(DX166+DY166)/1000</f>
        <v>0</v>
      </c>
      <c r="Z166">
        <f>0.61365*exp(17.502*DZ166/(240.97+DZ166))</f>
        <v>0</v>
      </c>
      <c r="AA166">
        <f>(W166-DS166*(DX166+DY166)/1000)</f>
        <v>0</v>
      </c>
      <c r="AB166">
        <f>(-I166*44100)</f>
        <v>0</v>
      </c>
      <c r="AC166">
        <f>2*29.3*Q166*0.92*(DZ166-V166)</f>
        <v>0</v>
      </c>
      <c r="AD166">
        <f>2*0.95*5.67E-8*(((DZ166+$B$9)+273)^4-(V166+273)^4)</f>
        <v>0</v>
      </c>
      <c r="AE166">
        <f>T166+AD166+AB166+AC166</f>
        <v>0</v>
      </c>
      <c r="AF166">
        <f>DW166*AT166*(DR166-DQ166*(1000-AT166*DT166)/(1000-AT166*DS166))/(100*DK166)</f>
        <v>0</v>
      </c>
      <c r="AG166">
        <f>1000*DW166*AT166*(DS166-DT166)/(100*DK166*(1000-AT166*DS166))</f>
        <v>0</v>
      </c>
      <c r="AH166">
        <f>(AI166 - AJ166 - DX166*1E3/(8.314*(DZ166+273.15)) * AL166/DW166 * AK166) * DW166/(100*DK166) * (1000 - DT166)/1000</f>
        <v>0</v>
      </c>
      <c r="AI166">
        <v>866.6363908613757</v>
      </c>
      <c r="AJ166">
        <v>848.8929757575753</v>
      </c>
      <c r="AK166">
        <v>3.436473049346914</v>
      </c>
      <c r="AL166">
        <v>66.24914726502084</v>
      </c>
      <c r="AM166">
        <f>(AO166 - AN166 + DX166*1E3/(8.314*(DZ166+273.15)) * AQ166/DW166 * AP166) * DW166/(100*DK166) * 1000/(1000 - AO166)</f>
        <v>0</v>
      </c>
      <c r="AN166">
        <v>28.15222146366803</v>
      </c>
      <c r="AO166">
        <v>28.55706787878788</v>
      </c>
      <c r="AP166">
        <v>-3.637532471225548E-05</v>
      </c>
      <c r="AQ166">
        <v>100.9419130604213</v>
      </c>
      <c r="AR166">
        <v>0</v>
      </c>
      <c r="AS166">
        <v>0</v>
      </c>
      <c r="AT166">
        <f>IF(AR166*$H$15&gt;=AV166,1.0,(AV166/(AV166-AR166*$H$15)))</f>
        <v>0</v>
      </c>
      <c r="AU166">
        <f>(AT166-1)*100</f>
        <v>0</v>
      </c>
      <c r="AV166">
        <f>MAX(0,($B$15+$C$15*EE166)/(1+$D$15*EE166)*DX166/(DZ166+273)*$E$15)</f>
        <v>0</v>
      </c>
      <c r="AW166" t="s">
        <v>429</v>
      </c>
      <c r="AX166" t="s">
        <v>429</v>
      </c>
      <c r="AY166">
        <v>0</v>
      </c>
      <c r="AZ166">
        <v>0</v>
      </c>
      <c r="BA166">
        <f>1-AY166/AZ166</f>
        <v>0</v>
      </c>
      <c r="BB166">
        <v>0</v>
      </c>
      <c r="BC166" t="s">
        <v>429</v>
      </c>
      <c r="BD166" t="s">
        <v>429</v>
      </c>
      <c r="BE166">
        <v>0</v>
      </c>
      <c r="BF166">
        <v>0</v>
      </c>
      <c r="BG166">
        <f>1-BE166/BF166</f>
        <v>0</v>
      </c>
      <c r="BH166">
        <v>0.5</v>
      </c>
      <c r="BI166">
        <f>DH166</f>
        <v>0</v>
      </c>
      <c r="BJ166">
        <f>K166</f>
        <v>0</v>
      </c>
      <c r="BK166">
        <f>BG166*BH166*BI166</f>
        <v>0</v>
      </c>
      <c r="BL166">
        <f>(BJ166-BB166)/BI166</f>
        <v>0</v>
      </c>
      <c r="BM166">
        <f>(AZ166-BF166)/BF166</f>
        <v>0</v>
      </c>
      <c r="BN166">
        <f>AY166/(BA166+AY166/BF166)</f>
        <v>0</v>
      </c>
      <c r="BO166" t="s">
        <v>429</v>
      </c>
      <c r="BP166">
        <v>0</v>
      </c>
      <c r="BQ166">
        <f>IF(BP166&lt;&gt;0, BP166, BN166)</f>
        <v>0</v>
      </c>
      <c r="BR166">
        <f>1-BQ166/BF166</f>
        <v>0</v>
      </c>
      <c r="BS166">
        <f>(BF166-BE166)/(BF166-BQ166)</f>
        <v>0</v>
      </c>
      <c r="BT166">
        <f>(AZ166-BF166)/(AZ166-BQ166)</f>
        <v>0</v>
      </c>
      <c r="BU166">
        <f>(BF166-BE166)/(BF166-AY166)</f>
        <v>0</v>
      </c>
      <c r="BV166">
        <f>(AZ166-BF166)/(AZ166-AY166)</f>
        <v>0</v>
      </c>
      <c r="BW166">
        <f>(BS166*BQ166/BE166)</f>
        <v>0</v>
      </c>
      <c r="BX166">
        <f>(1-BW166)</f>
        <v>0</v>
      </c>
      <c r="DG166">
        <f>$B$13*EF166+$C$13*EG166+$F$13*ER166*(1-EU166)</f>
        <v>0</v>
      </c>
      <c r="DH166">
        <f>DG166*DI166</f>
        <v>0</v>
      </c>
      <c r="DI166">
        <f>($B$13*$D$11+$C$13*$D$11+$F$13*((FE166+EW166)/MAX(FE166+EW166+FF166, 0.1)*$I$11+FF166/MAX(FE166+EW166+FF166, 0.1)*$J$11))/($B$13+$C$13+$F$13)</f>
        <v>0</v>
      </c>
      <c r="DJ166">
        <f>($B$13*$K$11+$C$13*$K$11+$F$13*((FE166+EW166)/MAX(FE166+EW166+FF166, 0.1)*$P$11+FF166/MAX(FE166+EW166+FF166, 0.1)*$Q$11))/($B$13+$C$13+$F$13)</f>
        <v>0</v>
      </c>
      <c r="DK166">
        <v>0.28</v>
      </c>
      <c r="DL166">
        <v>0.5</v>
      </c>
      <c r="DM166" t="s">
        <v>430</v>
      </c>
      <c r="DN166">
        <v>2</v>
      </c>
      <c r="DO166" t="b">
        <v>1</v>
      </c>
      <c r="DP166">
        <v>1694363150</v>
      </c>
      <c r="DQ166">
        <v>801.078925925926</v>
      </c>
      <c r="DR166">
        <v>826.016814814815</v>
      </c>
      <c r="DS166">
        <v>28.57654074074074</v>
      </c>
      <c r="DT166">
        <v>28.15098888888889</v>
      </c>
      <c r="DU166">
        <v>833.6077407407406</v>
      </c>
      <c r="DV166">
        <v>32.67114074074075</v>
      </c>
      <c r="DW166">
        <v>500.0115185185185</v>
      </c>
      <c r="DX166">
        <v>84.50635925925926</v>
      </c>
      <c r="DY166">
        <v>0.09999858888888889</v>
      </c>
      <c r="DZ166">
        <v>34.62448888888889</v>
      </c>
      <c r="EA166">
        <v>36.01664444444445</v>
      </c>
      <c r="EB166">
        <v>999.9000000000001</v>
      </c>
      <c r="EC166">
        <v>0</v>
      </c>
      <c r="ED166">
        <v>0</v>
      </c>
      <c r="EE166">
        <v>9996.500370370371</v>
      </c>
      <c r="EF166">
        <v>0</v>
      </c>
      <c r="EG166">
        <v>1173.103703703704</v>
      </c>
      <c r="EH166">
        <v>-24.9379074074074</v>
      </c>
      <c r="EI166">
        <v>824.6442592592595</v>
      </c>
      <c r="EJ166">
        <v>849.9435185185185</v>
      </c>
      <c r="EK166">
        <v>0.4255620740740741</v>
      </c>
      <c r="EL166">
        <v>826.016814814815</v>
      </c>
      <c r="EM166">
        <v>28.15098888888889</v>
      </c>
      <c r="EN166">
        <v>2.41489962962963</v>
      </c>
      <c r="EO166">
        <v>2.378936666666667</v>
      </c>
      <c r="EP166">
        <v>20.46403703703704</v>
      </c>
      <c r="EQ166">
        <v>20.22110740740741</v>
      </c>
      <c r="ER166">
        <v>2000.016296296296</v>
      </c>
      <c r="ES166">
        <v>0.9800073333333332</v>
      </c>
      <c r="ET166">
        <v>0.01999236666666667</v>
      </c>
      <c r="EU166">
        <v>0</v>
      </c>
      <c r="EV166">
        <v>52.11524814814816</v>
      </c>
      <c r="EW166">
        <v>5.00078</v>
      </c>
      <c r="EX166">
        <v>2767.117037037036</v>
      </c>
      <c r="EY166">
        <v>16379.80740740741</v>
      </c>
      <c r="EZ166">
        <v>54.03225925925926</v>
      </c>
      <c r="FA166">
        <v>55.215</v>
      </c>
      <c r="FB166">
        <v>54.47429629629629</v>
      </c>
      <c r="FC166">
        <v>54.40707407407407</v>
      </c>
      <c r="FD166">
        <v>54.33544444444443</v>
      </c>
      <c r="FE166">
        <v>1955.126296296296</v>
      </c>
      <c r="FF166">
        <v>39.88777777777778</v>
      </c>
      <c r="FG166">
        <v>0</v>
      </c>
      <c r="FH166">
        <v>1694363157.2</v>
      </c>
      <c r="FI166">
        <v>0</v>
      </c>
      <c r="FJ166">
        <v>52.11353846153847</v>
      </c>
      <c r="FK166">
        <v>-0.3031726479128398</v>
      </c>
      <c r="FL166">
        <v>-270.9422222977691</v>
      </c>
      <c r="FM166">
        <v>2768.646923076922</v>
      </c>
      <c r="FN166">
        <v>15</v>
      </c>
      <c r="FO166">
        <v>1694359657.1</v>
      </c>
      <c r="FP166" t="s">
        <v>630</v>
      </c>
      <c r="FQ166">
        <v>1694359653.1</v>
      </c>
      <c r="FR166">
        <v>1694359657.1</v>
      </c>
      <c r="FS166">
        <v>2</v>
      </c>
      <c r="FT166">
        <v>0.004</v>
      </c>
      <c r="FU166">
        <v>-0.08500000000000001</v>
      </c>
      <c r="FV166">
        <v>-25.919</v>
      </c>
      <c r="FW166">
        <v>-3.999</v>
      </c>
      <c r="FX166">
        <v>420</v>
      </c>
      <c r="FY166">
        <v>26</v>
      </c>
      <c r="FZ166">
        <v>0.38</v>
      </c>
      <c r="GA166">
        <v>0.08</v>
      </c>
      <c r="GB166">
        <v>-24.9929</v>
      </c>
      <c r="GC166">
        <v>1.072637898686719</v>
      </c>
      <c r="GD166">
        <v>0.1208906179155355</v>
      </c>
      <c r="GE166">
        <v>0</v>
      </c>
      <c r="GF166">
        <v>0.43309805</v>
      </c>
      <c r="GG166">
        <v>-0.1677492382739229</v>
      </c>
      <c r="GH166">
        <v>0.01618358602867424</v>
      </c>
      <c r="GI166">
        <v>1</v>
      </c>
      <c r="GJ166">
        <v>1</v>
      </c>
      <c r="GK166">
        <v>2</v>
      </c>
      <c r="GL166" t="s">
        <v>432</v>
      </c>
      <c r="GM166">
        <v>3.10686</v>
      </c>
      <c r="GN166">
        <v>2.75825</v>
      </c>
      <c r="GO166">
        <v>0.13173</v>
      </c>
      <c r="GP166">
        <v>0.130934</v>
      </c>
      <c r="GQ166">
        <v>0.121413</v>
      </c>
      <c r="GR166">
        <v>0.110047</v>
      </c>
      <c r="GS166">
        <v>21749.7</v>
      </c>
      <c r="GT166">
        <v>20514.9</v>
      </c>
      <c r="GU166">
        <v>25640</v>
      </c>
      <c r="GV166">
        <v>23988.5</v>
      </c>
      <c r="GW166">
        <v>36246.4</v>
      </c>
      <c r="GX166">
        <v>31311.7</v>
      </c>
      <c r="GY166">
        <v>44877.4</v>
      </c>
      <c r="GZ166">
        <v>38038.5</v>
      </c>
      <c r="HA166">
        <v>1.72652</v>
      </c>
      <c r="HB166">
        <v>1.5515</v>
      </c>
      <c r="HC166">
        <v>-0.09555370000000001</v>
      </c>
      <c r="HD166">
        <v>0</v>
      </c>
      <c r="HE166">
        <v>37.5353</v>
      </c>
      <c r="HF166">
        <v>999.9</v>
      </c>
      <c r="HG166">
        <v>44.8</v>
      </c>
      <c r="HH166">
        <v>37.5</v>
      </c>
      <c r="HI166">
        <v>34.3482</v>
      </c>
      <c r="HJ166">
        <v>61.3235</v>
      </c>
      <c r="HK166">
        <v>23.3534</v>
      </c>
      <c r="HL166">
        <v>1</v>
      </c>
      <c r="HM166">
        <v>1.73127</v>
      </c>
      <c r="HN166">
        <v>9.28105</v>
      </c>
      <c r="HO166">
        <v>20.0577</v>
      </c>
      <c r="HP166">
        <v>5.20591</v>
      </c>
      <c r="HQ166">
        <v>11.9929</v>
      </c>
      <c r="HR166">
        <v>4.95975</v>
      </c>
      <c r="HS166">
        <v>3.27448</v>
      </c>
      <c r="HT166">
        <v>9999</v>
      </c>
      <c r="HU166">
        <v>9999</v>
      </c>
      <c r="HV166">
        <v>9999</v>
      </c>
      <c r="HW166">
        <v>156</v>
      </c>
      <c r="HX166">
        <v>1.86386</v>
      </c>
      <c r="HY166">
        <v>1.86005</v>
      </c>
      <c r="HZ166">
        <v>1.85837</v>
      </c>
      <c r="IA166">
        <v>1.85974</v>
      </c>
      <c r="IB166">
        <v>1.85974</v>
      </c>
      <c r="IC166">
        <v>1.85835</v>
      </c>
      <c r="ID166">
        <v>1.85741</v>
      </c>
      <c r="IE166">
        <v>1.8523</v>
      </c>
      <c r="IF166">
        <v>0</v>
      </c>
      <c r="IG166">
        <v>0</v>
      </c>
      <c r="IH166">
        <v>0</v>
      </c>
      <c r="II166">
        <v>0</v>
      </c>
      <c r="IJ166" t="s">
        <v>433</v>
      </c>
      <c r="IK166" t="s">
        <v>434</v>
      </c>
      <c r="IL166" t="s">
        <v>435</v>
      </c>
      <c r="IM166" t="s">
        <v>435</v>
      </c>
      <c r="IN166" t="s">
        <v>435</v>
      </c>
      <c r="IO166" t="s">
        <v>435</v>
      </c>
      <c r="IP166">
        <v>0</v>
      </c>
      <c r="IQ166">
        <v>100</v>
      </c>
      <c r="IR166">
        <v>100</v>
      </c>
      <c r="IS166">
        <v>-32.918</v>
      </c>
      <c r="IT166">
        <v>-4.0939</v>
      </c>
      <c r="IU166">
        <v>-16.20101556140452</v>
      </c>
      <c r="IV166">
        <v>-0.02477319321892663</v>
      </c>
      <c r="IW166">
        <v>7.220195862635366E-06</v>
      </c>
      <c r="IX166">
        <v>-1.200035831751892E-09</v>
      </c>
      <c r="IY166">
        <v>-1.772700294398243</v>
      </c>
      <c r="IZ166">
        <v>-0.1467083373758089</v>
      </c>
      <c r="JA166">
        <v>0.003522864546959643</v>
      </c>
      <c r="JB166">
        <v>-3.696506598922489E-05</v>
      </c>
      <c r="JC166">
        <v>4</v>
      </c>
      <c r="JD166">
        <v>1987</v>
      </c>
      <c r="JE166">
        <v>1</v>
      </c>
      <c r="JF166">
        <v>38</v>
      </c>
      <c r="JG166">
        <v>58.4</v>
      </c>
      <c r="JH166">
        <v>58.3</v>
      </c>
      <c r="JI166">
        <v>2.14478</v>
      </c>
      <c r="JJ166">
        <v>2.66724</v>
      </c>
      <c r="JK166">
        <v>1.49658</v>
      </c>
      <c r="JL166">
        <v>2.39136</v>
      </c>
      <c r="JM166">
        <v>1.54907</v>
      </c>
      <c r="JN166">
        <v>2.47192</v>
      </c>
      <c r="JO166">
        <v>41.9538</v>
      </c>
      <c r="JP166">
        <v>14.1495</v>
      </c>
      <c r="JQ166">
        <v>18</v>
      </c>
      <c r="JR166">
        <v>507.928</v>
      </c>
      <c r="JS166">
        <v>402.361</v>
      </c>
      <c r="JT166">
        <v>28.1528</v>
      </c>
      <c r="JU166">
        <v>46.5051</v>
      </c>
      <c r="JV166">
        <v>29.9994</v>
      </c>
      <c r="JW166">
        <v>46.1471</v>
      </c>
      <c r="JX166">
        <v>45.9543</v>
      </c>
      <c r="JY166">
        <v>43.041</v>
      </c>
      <c r="JZ166">
        <v>0</v>
      </c>
      <c r="KA166">
        <v>100</v>
      </c>
      <c r="KB166">
        <v>20.9754</v>
      </c>
      <c r="KC166">
        <v>874.8200000000001</v>
      </c>
      <c r="KD166">
        <v>32.1164</v>
      </c>
      <c r="KE166">
        <v>98.0378</v>
      </c>
      <c r="KF166">
        <v>91.65430000000001</v>
      </c>
    </row>
    <row r="167" spans="1:292">
      <c r="A167">
        <v>149</v>
      </c>
      <c r="B167">
        <v>1694363162.5</v>
      </c>
      <c r="C167">
        <v>4653.5</v>
      </c>
      <c r="D167" t="s">
        <v>733</v>
      </c>
      <c r="E167" t="s">
        <v>734</v>
      </c>
      <c r="F167">
        <v>5</v>
      </c>
      <c r="G167" t="s">
        <v>428</v>
      </c>
      <c r="H167">
        <v>1694363154.714286</v>
      </c>
      <c r="I167">
        <f>(J167)/1000</f>
        <v>0</v>
      </c>
      <c r="J167">
        <f>IF(DO167, AM167, AG167)</f>
        <v>0</v>
      </c>
      <c r="K167">
        <f>IF(DO167, AH167, AF167)</f>
        <v>0</v>
      </c>
      <c r="L167">
        <f>DQ167 - IF(AT167&gt;1, K167*DK167*100.0/(AV167*EE167), 0)</f>
        <v>0</v>
      </c>
      <c r="M167">
        <f>((S167-I167/2)*L167-K167)/(S167+I167/2)</f>
        <v>0</v>
      </c>
      <c r="N167">
        <f>M167*(DX167+DY167)/1000.0</f>
        <v>0</v>
      </c>
      <c r="O167">
        <f>(DQ167 - IF(AT167&gt;1, K167*DK167*100.0/(AV167*EE167), 0))*(DX167+DY167)/1000.0</f>
        <v>0</v>
      </c>
      <c r="P167">
        <f>2.0/((1/R167-1/Q167)+SIGN(R167)*SQRT((1/R167-1/Q167)*(1/R167-1/Q167) + 4*DL167/((DL167+1)*(DL167+1))*(2*1/R167*1/Q167-1/Q167*1/Q167)))</f>
        <v>0</v>
      </c>
      <c r="Q167">
        <f>IF(LEFT(DM167,1)&lt;&gt;"0",IF(LEFT(DM167,1)="1",3.0,DN167),$D$5+$E$5*(EE167*DX167/($K$5*1000))+$F$5*(EE167*DX167/($K$5*1000))*MAX(MIN(DK167,$J$5),$I$5)*MAX(MIN(DK167,$J$5),$I$5)+$G$5*MAX(MIN(DK167,$J$5),$I$5)*(EE167*DX167/($K$5*1000))+$H$5*(EE167*DX167/($K$5*1000))*(EE167*DX167/($K$5*1000)))</f>
        <v>0</v>
      </c>
      <c r="R167">
        <f>I167*(1000-(1000*0.61365*exp(17.502*V167/(240.97+V167))/(DX167+DY167)+DS167)/2)/(1000*0.61365*exp(17.502*V167/(240.97+V167))/(DX167+DY167)-DS167)</f>
        <v>0</v>
      </c>
      <c r="S167">
        <f>1/((DL167+1)/(P167/1.6)+1/(Q167/1.37)) + DL167/((DL167+1)/(P167/1.6) + DL167/(Q167/1.37))</f>
        <v>0</v>
      </c>
      <c r="T167">
        <f>(DG167*DJ167)</f>
        <v>0</v>
      </c>
      <c r="U167">
        <f>(DZ167+(T167+2*0.95*5.67E-8*(((DZ167+$B$9)+273)^4-(DZ167+273)^4)-44100*I167)/(1.84*29.3*Q167+8*0.95*5.67E-8*(DZ167+273)^3))</f>
        <v>0</v>
      </c>
      <c r="V167">
        <f>($C$9*EA167+$D$9*EB167+$E$9*U167)</f>
        <v>0</v>
      </c>
      <c r="W167">
        <f>0.61365*exp(17.502*V167/(240.97+V167))</f>
        <v>0</v>
      </c>
      <c r="X167">
        <f>(Y167/Z167*100)</f>
        <v>0</v>
      </c>
      <c r="Y167">
        <f>DS167*(DX167+DY167)/1000</f>
        <v>0</v>
      </c>
      <c r="Z167">
        <f>0.61365*exp(17.502*DZ167/(240.97+DZ167))</f>
        <v>0</v>
      </c>
      <c r="AA167">
        <f>(W167-DS167*(DX167+DY167)/1000)</f>
        <v>0</v>
      </c>
      <c r="AB167">
        <f>(-I167*44100)</f>
        <v>0</v>
      </c>
      <c r="AC167">
        <f>2*29.3*Q167*0.92*(DZ167-V167)</f>
        <v>0</v>
      </c>
      <c r="AD167">
        <f>2*0.95*5.67E-8*(((DZ167+$B$9)+273)^4-(V167+273)^4)</f>
        <v>0</v>
      </c>
      <c r="AE167">
        <f>T167+AD167+AB167+AC167</f>
        <v>0</v>
      </c>
      <c r="AF167">
        <f>DW167*AT167*(DR167-DQ167*(1000-AT167*DT167)/(1000-AT167*DS167))/(100*DK167)</f>
        <v>0</v>
      </c>
      <c r="AG167">
        <f>1000*DW167*AT167*(DS167-DT167)/(100*DK167*(1000-AT167*DS167))</f>
        <v>0</v>
      </c>
      <c r="AH167">
        <f>(AI167 - AJ167 - DX167*1E3/(8.314*(DZ167+273.15)) * AL167/DW167 * AK167) * DW167/(100*DK167) * (1000 - DT167)/1000</f>
        <v>0</v>
      </c>
      <c r="AI167">
        <v>883.797669864708</v>
      </c>
      <c r="AJ167">
        <v>866.1766303030303</v>
      </c>
      <c r="AK167">
        <v>3.45809996627151</v>
      </c>
      <c r="AL167">
        <v>66.24914726502084</v>
      </c>
      <c r="AM167">
        <f>(AO167 - AN167 + DX167*1E3/(8.314*(DZ167+273.15)) * AQ167/DW167 * AP167) * DW167/(100*DK167) * 1000/(1000 - AO167)</f>
        <v>0</v>
      </c>
      <c r="AN167">
        <v>28.1514775190164</v>
      </c>
      <c r="AO167">
        <v>28.54553393939394</v>
      </c>
      <c r="AP167">
        <v>-2.258068550376653E-05</v>
      </c>
      <c r="AQ167">
        <v>100.9419130604213</v>
      </c>
      <c r="AR167">
        <v>0</v>
      </c>
      <c r="AS167">
        <v>0</v>
      </c>
      <c r="AT167">
        <f>IF(AR167*$H$15&gt;=AV167,1.0,(AV167/(AV167-AR167*$H$15)))</f>
        <v>0</v>
      </c>
      <c r="AU167">
        <f>(AT167-1)*100</f>
        <v>0</v>
      </c>
      <c r="AV167">
        <f>MAX(0,($B$15+$C$15*EE167)/(1+$D$15*EE167)*DX167/(DZ167+273)*$E$15)</f>
        <v>0</v>
      </c>
      <c r="AW167" t="s">
        <v>429</v>
      </c>
      <c r="AX167" t="s">
        <v>429</v>
      </c>
      <c r="AY167">
        <v>0</v>
      </c>
      <c r="AZ167">
        <v>0</v>
      </c>
      <c r="BA167">
        <f>1-AY167/AZ167</f>
        <v>0</v>
      </c>
      <c r="BB167">
        <v>0</v>
      </c>
      <c r="BC167" t="s">
        <v>429</v>
      </c>
      <c r="BD167" t="s">
        <v>429</v>
      </c>
      <c r="BE167">
        <v>0</v>
      </c>
      <c r="BF167">
        <v>0</v>
      </c>
      <c r="BG167">
        <f>1-BE167/BF167</f>
        <v>0</v>
      </c>
      <c r="BH167">
        <v>0.5</v>
      </c>
      <c r="BI167">
        <f>DH167</f>
        <v>0</v>
      </c>
      <c r="BJ167">
        <f>K167</f>
        <v>0</v>
      </c>
      <c r="BK167">
        <f>BG167*BH167*BI167</f>
        <v>0</v>
      </c>
      <c r="BL167">
        <f>(BJ167-BB167)/BI167</f>
        <v>0</v>
      </c>
      <c r="BM167">
        <f>(AZ167-BF167)/BF167</f>
        <v>0</v>
      </c>
      <c r="BN167">
        <f>AY167/(BA167+AY167/BF167)</f>
        <v>0</v>
      </c>
      <c r="BO167" t="s">
        <v>429</v>
      </c>
      <c r="BP167">
        <v>0</v>
      </c>
      <c r="BQ167">
        <f>IF(BP167&lt;&gt;0, BP167, BN167)</f>
        <v>0</v>
      </c>
      <c r="BR167">
        <f>1-BQ167/BF167</f>
        <v>0</v>
      </c>
      <c r="BS167">
        <f>(BF167-BE167)/(BF167-BQ167)</f>
        <v>0</v>
      </c>
      <c r="BT167">
        <f>(AZ167-BF167)/(AZ167-BQ167)</f>
        <v>0</v>
      </c>
      <c r="BU167">
        <f>(BF167-BE167)/(BF167-AY167)</f>
        <v>0</v>
      </c>
      <c r="BV167">
        <f>(AZ167-BF167)/(AZ167-AY167)</f>
        <v>0</v>
      </c>
      <c r="BW167">
        <f>(BS167*BQ167/BE167)</f>
        <v>0</v>
      </c>
      <c r="BX167">
        <f>(1-BW167)</f>
        <v>0</v>
      </c>
      <c r="DG167">
        <f>$B$13*EF167+$C$13*EG167+$F$13*ER167*(1-EU167)</f>
        <v>0</v>
      </c>
      <c r="DH167">
        <f>DG167*DI167</f>
        <v>0</v>
      </c>
      <c r="DI167">
        <f>($B$13*$D$11+$C$13*$D$11+$F$13*((FE167+EW167)/MAX(FE167+EW167+FF167, 0.1)*$I$11+FF167/MAX(FE167+EW167+FF167, 0.1)*$J$11))/($B$13+$C$13+$F$13)</f>
        <v>0</v>
      </c>
      <c r="DJ167">
        <f>($B$13*$K$11+$C$13*$K$11+$F$13*((FE167+EW167)/MAX(FE167+EW167+FF167, 0.1)*$P$11+FF167/MAX(FE167+EW167+FF167, 0.1)*$Q$11))/($B$13+$C$13+$F$13)</f>
        <v>0</v>
      </c>
      <c r="DK167">
        <v>0.28</v>
      </c>
      <c r="DL167">
        <v>0.5</v>
      </c>
      <c r="DM167" t="s">
        <v>430</v>
      </c>
      <c r="DN167">
        <v>2</v>
      </c>
      <c r="DO167" t="b">
        <v>1</v>
      </c>
      <c r="DP167">
        <v>1694363154.714286</v>
      </c>
      <c r="DQ167">
        <v>816.9618928571429</v>
      </c>
      <c r="DR167">
        <v>841.8320714285713</v>
      </c>
      <c r="DS167">
        <v>28.5641</v>
      </c>
      <c r="DT167">
        <v>28.15116071428571</v>
      </c>
      <c r="DU167">
        <v>849.7353571428572</v>
      </c>
      <c r="DV167">
        <v>32.65825714285715</v>
      </c>
      <c r="DW167">
        <v>500.0265357142857</v>
      </c>
      <c r="DX167">
        <v>84.50585714285714</v>
      </c>
      <c r="DY167">
        <v>0.09997908928571428</v>
      </c>
      <c r="DZ167">
        <v>34.61187857142857</v>
      </c>
      <c r="EA167">
        <v>36.00774285714285</v>
      </c>
      <c r="EB167">
        <v>999.9000000000002</v>
      </c>
      <c r="EC167">
        <v>0</v>
      </c>
      <c r="ED167">
        <v>0</v>
      </c>
      <c r="EE167">
        <v>9997.694642857143</v>
      </c>
      <c r="EF167">
        <v>0</v>
      </c>
      <c r="EG167">
        <v>1135.679285714286</v>
      </c>
      <c r="EH167">
        <v>-24.87015714285715</v>
      </c>
      <c r="EI167">
        <v>840.9837500000001</v>
      </c>
      <c r="EJ167">
        <v>866.2170357142858</v>
      </c>
      <c r="EK167">
        <v>0.4129493928571429</v>
      </c>
      <c r="EL167">
        <v>841.8320714285713</v>
      </c>
      <c r="EM167">
        <v>28.15116071428571</v>
      </c>
      <c r="EN167">
        <v>2.413833928571429</v>
      </c>
      <c r="EO167">
        <v>2.378938214285714</v>
      </c>
      <c r="EP167">
        <v>20.45688571428571</v>
      </c>
      <c r="EQ167">
        <v>20.22110714285714</v>
      </c>
      <c r="ER167">
        <v>2000</v>
      </c>
      <c r="ES167">
        <v>0.9800071428571427</v>
      </c>
      <c r="ET167">
        <v>0.01999256071428572</v>
      </c>
      <c r="EU167">
        <v>0</v>
      </c>
      <c r="EV167">
        <v>52.05093571428572</v>
      </c>
      <c r="EW167">
        <v>5.00078</v>
      </c>
      <c r="EX167">
        <v>2739.515357142856</v>
      </c>
      <c r="EY167">
        <v>16379.675</v>
      </c>
      <c r="EZ167">
        <v>54.03339285714286</v>
      </c>
      <c r="FA167">
        <v>55.20057142857142</v>
      </c>
      <c r="FB167">
        <v>54.45960714285714</v>
      </c>
      <c r="FC167">
        <v>54.39242857142855</v>
      </c>
      <c r="FD167">
        <v>54.34135714285714</v>
      </c>
      <c r="FE167">
        <v>1955.11</v>
      </c>
      <c r="FF167">
        <v>39.88892857142859</v>
      </c>
      <c r="FG167">
        <v>0</v>
      </c>
      <c r="FH167">
        <v>1694363162.6</v>
      </c>
      <c r="FI167">
        <v>0</v>
      </c>
      <c r="FJ167">
        <v>52.02802800000001</v>
      </c>
      <c r="FK167">
        <v>-0.2039692354971748</v>
      </c>
      <c r="FL167">
        <v>-290.6746157784204</v>
      </c>
      <c r="FM167">
        <v>2736.0076</v>
      </c>
      <c r="FN167">
        <v>15</v>
      </c>
      <c r="FO167">
        <v>1694359657.1</v>
      </c>
      <c r="FP167" t="s">
        <v>630</v>
      </c>
      <c r="FQ167">
        <v>1694359653.1</v>
      </c>
      <c r="FR167">
        <v>1694359657.1</v>
      </c>
      <c r="FS167">
        <v>2</v>
      </c>
      <c r="FT167">
        <v>0.004</v>
      </c>
      <c r="FU167">
        <v>-0.08500000000000001</v>
      </c>
      <c r="FV167">
        <v>-25.919</v>
      </c>
      <c r="FW167">
        <v>-3.999</v>
      </c>
      <c r="FX167">
        <v>420</v>
      </c>
      <c r="FY167">
        <v>26</v>
      </c>
      <c r="FZ167">
        <v>0.38</v>
      </c>
      <c r="GA167">
        <v>0.08</v>
      </c>
      <c r="GB167">
        <v>-24.9267475</v>
      </c>
      <c r="GC167">
        <v>1.117196622889295</v>
      </c>
      <c r="GD167">
        <v>0.1188359036392201</v>
      </c>
      <c r="GE167">
        <v>0</v>
      </c>
      <c r="GF167">
        <v>0.4223152499999999</v>
      </c>
      <c r="GG167">
        <v>-0.1649645178236411</v>
      </c>
      <c r="GH167">
        <v>0.01591767962479142</v>
      </c>
      <c r="GI167">
        <v>1</v>
      </c>
      <c r="GJ167">
        <v>1</v>
      </c>
      <c r="GK167">
        <v>2</v>
      </c>
      <c r="GL167" t="s">
        <v>432</v>
      </c>
      <c r="GM167">
        <v>3.10687</v>
      </c>
      <c r="GN167">
        <v>2.75793</v>
      </c>
      <c r="GO167">
        <v>0.133461</v>
      </c>
      <c r="GP167">
        <v>0.132637</v>
      </c>
      <c r="GQ167">
        <v>0.121386</v>
      </c>
      <c r="GR167">
        <v>0.110049</v>
      </c>
      <c r="GS167">
        <v>21706.3</v>
      </c>
      <c r="GT167">
        <v>20474.8</v>
      </c>
      <c r="GU167">
        <v>25640.1</v>
      </c>
      <c r="GV167">
        <v>23988.7</v>
      </c>
      <c r="GW167">
        <v>36248.1</v>
      </c>
      <c r="GX167">
        <v>31312</v>
      </c>
      <c r="GY167">
        <v>44877.9</v>
      </c>
      <c r="GZ167">
        <v>38038.7</v>
      </c>
      <c r="HA167">
        <v>1.72642</v>
      </c>
      <c r="HB167">
        <v>1.55175</v>
      </c>
      <c r="HC167">
        <v>-0.09577720000000001</v>
      </c>
      <c r="HD167">
        <v>0</v>
      </c>
      <c r="HE167">
        <v>37.5181</v>
      </c>
      <c r="HF167">
        <v>999.9</v>
      </c>
      <c r="HG167">
        <v>44.8</v>
      </c>
      <c r="HH167">
        <v>37.5</v>
      </c>
      <c r="HI167">
        <v>34.3502</v>
      </c>
      <c r="HJ167">
        <v>61.2435</v>
      </c>
      <c r="HK167">
        <v>23.1771</v>
      </c>
      <c r="HL167">
        <v>1</v>
      </c>
      <c r="HM167">
        <v>1.7305</v>
      </c>
      <c r="HN167">
        <v>9.28105</v>
      </c>
      <c r="HO167">
        <v>20.0578</v>
      </c>
      <c r="HP167">
        <v>5.20576</v>
      </c>
      <c r="HQ167">
        <v>11.9932</v>
      </c>
      <c r="HR167">
        <v>4.9596</v>
      </c>
      <c r="HS167">
        <v>3.27438</v>
      </c>
      <c r="HT167">
        <v>9999</v>
      </c>
      <c r="HU167">
        <v>9999</v>
      </c>
      <c r="HV167">
        <v>9999</v>
      </c>
      <c r="HW167">
        <v>156</v>
      </c>
      <c r="HX167">
        <v>1.86386</v>
      </c>
      <c r="HY167">
        <v>1.86005</v>
      </c>
      <c r="HZ167">
        <v>1.85837</v>
      </c>
      <c r="IA167">
        <v>1.85974</v>
      </c>
      <c r="IB167">
        <v>1.85974</v>
      </c>
      <c r="IC167">
        <v>1.85834</v>
      </c>
      <c r="ID167">
        <v>1.85743</v>
      </c>
      <c r="IE167">
        <v>1.85227</v>
      </c>
      <c r="IF167">
        <v>0</v>
      </c>
      <c r="IG167">
        <v>0</v>
      </c>
      <c r="IH167">
        <v>0</v>
      </c>
      <c r="II167">
        <v>0</v>
      </c>
      <c r="IJ167" t="s">
        <v>433</v>
      </c>
      <c r="IK167" t="s">
        <v>434</v>
      </c>
      <c r="IL167" t="s">
        <v>435</v>
      </c>
      <c r="IM167" t="s">
        <v>435</v>
      </c>
      <c r="IN167" t="s">
        <v>435</v>
      </c>
      <c r="IO167" t="s">
        <v>435</v>
      </c>
      <c r="IP167">
        <v>0</v>
      </c>
      <c r="IQ167">
        <v>100</v>
      </c>
      <c r="IR167">
        <v>100</v>
      </c>
      <c r="IS167">
        <v>-33.173</v>
      </c>
      <c r="IT167">
        <v>-4.0934</v>
      </c>
      <c r="IU167">
        <v>-16.20101556140452</v>
      </c>
      <c r="IV167">
        <v>-0.02477319321892663</v>
      </c>
      <c r="IW167">
        <v>7.220195862635366E-06</v>
      </c>
      <c r="IX167">
        <v>-1.200035831751892E-09</v>
      </c>
      <c r="IY167">
        <v>-1.772700294398243</v>
      </c>
      <c r="IZ167">
        <v>-0.1467083373758089</v>
      </c>
      <c r="JA167">
        <v>0.003522864546959643</v>
      </c>
      <c r="JB167">
        <v>-3.696506598922489E-05</v>
      </c>
      <c r="JC167">
        <v>4</v>
      </c>
      <c r="JD167">
        <v>1987</v>
      </c>
      <c r="JE167">
        <v>1</v>
      </c>
      <c r="JF167">
        <v>38</v>
      </c>
      <c r="JG167">
        <v>58.5</v>
      </c>
      <c r="JH167">
        <v>58.4</v>
      </c>
      <c r="JI167">
        <v>2.17529</v>
      </c>
      <c r="JJ167">
        <v>2.68188</v>
      </c>
      <c r="JK167">
        <v>1.49658</v>
      </c>
      <c r="JL167">
        <v>2.39136</v>
      </c>
      <c r="JM167">
        <v>1.54785</v>
      </c>
      <c r="JN167">
        <v>2.41699</v>
      </c>
      <c r="JO167">
        <v>41.9538</v>
      </c>
      <c r="JP167">
        <v>14.1495</v>
      </c>
      <c r="JQ167">
        <v>18</v>
      </c>
      <c r="JR167">
        <v>507.838</v>
      </c>
      <c r="JS167">
        <v>402.492</v>
      </c>
      <c r="JT167">
        <v>28.1407</v>
      </c>
      <c r="JU167">
        <v>46.4986</v>
      </c>
      <c r="JV167">
        <v>29.9994</v>
      </c>
      <c r="JW167">
        <v>46.1433</v>
      </c>
      <c r="JX167">
        <v>45.9493</v>
      </c>
      <c r="JY167">
        <v>43.6648</v>
      </c>
      <c r="JZ167">
        <v>0</v>
      </c>
      <c r="KA167">
        <v>100</v>
      </c>
      <c r="KB167">
        <v>20.9688</v>
      </c>
      <c r="KC167">
        <v>888.179</v>
      </c>
      <c r="KD167">
        <v>32.1164</v>
      </c>
      <c r="KE167">
        <v>98.03870000000001</v>
      </c>
      <c r="KF167">
        <v>91.6549</v>
      </c>
    </row>
    <row r="168" spans="1:292">
      <c r="A168">
        <v>150</v>
      </c>
      <c r="B168">
        <v>1694363167</v>
      </c>
      <c r="C168">
        <v>4658</v>
      </c>
      <c r="D168" t="s">
        <v>735</v>
      </c>
      <c r="E168" t="s">
        <v>736</v>
      </c>
      <c r="F168">
        <v>5</v>
      </c>
      <c r="G168" t="s">
        <v>428</v>
      </c>
      <c r="H168">
        <v>1694363159.160714</v>
      </c>
      <c r="I168">
        <f>(J168)/1000</f>
        <v>0</v>
      </c>
      <c r="J168">
        <f>IF(DO168, AM168, AG168)</f>
        <v>0</v>
      </c>
      <c r="K168">
        <f>IF(DO168, AH168, AF168)</f>
        <v>0</v>
      </c>
      <c r="L168">
        <f>DQ168 - IF(AT168&gt;1, K168*DK168*100.0/(AV168*EE168), 0)</f>
        <v>0</v>
      </c>
      <c r="M168">
        <f>((S168-I168/2)*L168-K168)/(S168+I168/2)</f>
        <v>0</v>
      </c>
      <c r="N168">
        <f>M168*(DX168+DY168)/1000.0</f>
        <v>0</v>
      </c>
      <c r="O168">
        <f>(DQ168 - IF(AT168&gt;1, K168*DK168*100.0/(AV168*EE168), 0))*(DX168+DY168)/1000.0</f>
        <v>0</v>
      </c>
      <c r="P168">
        <f>2.0/((1/R168-1/Q168)+SIGN(R168)*SQRT((1/R168-1/Q168)*(1/R168-1/Q168) + 4*DL168/((DL168+1)*(DL168+1))*(2*1/R168*1/Q168-1/Q168*1/Q168)))</f>
        <v>0</v>
      </c>
      <c r="Q168">
        <f>IF(LEFT(DM168,1)&lt;&gt;"0",IF(LEFT(DM168,1)="1",3.0,DN168),$D$5+$E$5*(EE168*DX168/($K$5*1000))+$F$5*(EE168*DX168/($K$5*1000))*MAX(MIN(DK168,$J$5),$I$5)*MAX(MIN(DK168,$J$5),$I$5)+$G$5*MAX(MIN(DK168,$J$5),$I$5)*(EE168*DX168/($K$5*1000))+$H$5*(EE168*DX168/($K$5*1000))*(EE168*DX168/($K$5*1000)))</f>
        <v>0</v>
      </c>
      <c r="R168">
        <f>I168*(1000-(1000*0.61365*exp(17.502*V168/(240.97+V168))/(DX168+DY168)+DS168)/2)/(1000*0.61365*exp(17.502*V168/(240.97+V168))/(DX168+DY168)-DS168)</f>
        <v>0</v>
      </c>
      <c r="S168">
        <f>1/((DL168+1)/(P168/1.6)+1/(Q168/1.37)) + DL168/((DL168+1)/(P168/1.6) + DL168/(Q168/1.37))</f>
        <v>0</v>
      </c>
      <c r="T168">
        <f>(DG168*DJ168)</f>
        <v>0</v>
      </c>
      <c r="U168">
        <f>(DZ168+(T168+2*0.95*5.67E-8*(((DZ168+$B$9)+273)^4-(DZ168+273)^4)-44100*I168)/(1.84*29.3*Q168+8*0.95*5.67E-8*(DZ168+273)^3))</f>
        <v>0</v>
      </c>
      <c r="V168">
        <f>($C$9*EA168+$D$9*EB168+$E$9*U168)</f>
        <v>0</v>
      </c>
      <c r="W168">
        <f>0.61365*exp(17.502*V168/(240.97+V168))</f>
        <v>0</v>
      </c>
      <c r="X168">
        <f>(Y168/Z168*100)</f>
        <v>0</v>
      </c>
      <c r="Y168">
        <f>DS168*(DX168+DY168)/1000</f>
        <v>0</v>
      </c>
      <c r="Z168">
        <f>0.61365*exp(17.502*DZ168/(240.97+DZ168))</f>
        <v>0</v>
      </c>
      <c r="AA168">
        <f>(W168-DS168*(DX168+DY168)/1000)</f>
        <v>0</v>
      </c>
      <c r="AB168">
        <f>(-I168*44100)</f>
        <v>0</v>
      </c>
      <c r="AC168">
        <f>2*29.3*Q168*0.92*(DZ168-V168)</f>
        <v>0</v>
      </c>
      <c r="AD168">
        <f>2*0.95*5.67E-8*(((DZ168+$B$9)+273)^4-(V168+273)^4)</f>
        <v>0</v>
      </c>
      <c r="AE168">
        <f>T168+AD168+AB168+AC168</f>
        <v>0</v>
      </c>
      <c r="AF168">
        <f>DW168*AT168*(DR168-DQ168*(1000-AT168*DT168)/(1000-AT168*DS168))/(100*DK168)</f>
        <v>0</v>
      </c>
      <c r="AG168">
        <f>1000*DW168*AT168*(DS168-DT168)/(100*DK168*(1000-AT168*DS168))</f>
        <v>0</v>
      </c>
      <c r="AH168">
        <f>(AI168 - AJ168 - DX168*1E3/(8.314*(DZ168+273.15)) * AL168/DW168 * AK168) * DW168/(100*DK168) * (1000 - DT168)/1000</f>
        <v>0</v>
      </c>
      <c r="AI168">
        <v>899.2771269751087</v>
      </c>
      <c r="AJ168">
        <v>881.6996363636366</v>
      </c>
      <c r="AK168">
        <v>3.444345133963549</v>
      </c>
      <c r="AL168">
        <v>66.24914726502084</v>
      </c>
      <c r="AM168">
        <f>(AO168 - AN168 + DX168*1E3/(8.314*(DZ168+273.15)) * AQ168/DW168 * AP168) * DW168/(100*DK168) * 1000/(1000 - AO168)</f>
        <v>0</v>
      </c>
      <c r="AN168">
        <v>28.14947802255573</v>
      </c>
      <c r="AO168">
        <v>28.5378115151515</v>
      </c>
      <c r="AP168">
        <v>-1.700440519862683E-05</v>
      </c>
      <c r="AQ168">
        <v>100.9419130604213</v>
      </c>
      <c r="AR168">
        <v>0</v>
      </c>
      <c r="AS168">
        <v>0</v>
      </c>
      <c r="AT168">
        <f>IF(AR168*$H$15&gt;=AV168,1.0,(AV168/(AV168-AR168*$H$15)))</f>
        <v>0</v>
      </c>
      <c r="AU168">
        <f>(AT168-1)*100</f>
        <v>0</v>
      </c>
      <c r="AV168">
        <f>MAX(0,($B$15+$C$15*EE168)/(1+$D$15*EE168)*DX168/(DZ168+273)*$E$15)</f>
        <v>0</v>
      </c>
      <c r="AW168" t="s">
        <v>429</v>
      </c>
      <c r="AX168" t="s">
        <v>429</v>
      </c>
      <c r="AY168">
        <v>0</v>
      </c>
      <c r="AZ168">
        <v>0</v>
      </c>
      <c r="BA168">
        <f>1-AY168/AZ168</f>
        <v>0</v>
      </c>
      <c r="BB168">
        <v>0</v>
      </c>
      <c r="BC168" t="s">
        <v>429</v>
      </c>
      <c r="BD168" t="s">
        <v>429</v>
      </c>
      <c r="BE168">
        <v>0</v>
      </c>
      <c r="BF168">
        <v>0</v>
      </c>
      <c r="BG168">
        <f>1-BE168/BF168</f>
        <v>0</v>
      </c>
      <c r="BH168">
        <v>0.5</v>
      </c>
      <c r="BI168">
        <f>DH168</f>
        <v>0</v>
      </c>
      <c r="BJ168">
        <f>K168</f>
        <v>0</v>
      </c>
      <c r="BK168">
        <f>BG168*BH168*BI168</f>
        <v>0</v>
      </c>
      <c r="BL168">
        <f>(BJ168-BB168)/BI168</f>
        <v>0</v>
      </c>
      <c r="BM168">
        <f>(AZ168-BF168)/BF168</f>
        <v>0</v>
      </c>
      <c r="BN168">
        <f>AY168/(BA168+AY168/BF168)</f>
        <v>0</v>
      </c>
      <c r="BO168" t="s">
        <v>429</v>
      </c>
      <c r="BP168">
        <v>0</v>
      </c>
      <c r="BQ168">
        <f>IF(BP168&lt;&gt;0, BP168, BN168)</f>
        <v>0</v>
      </c>
      <c r="BR168">
        <f>1-BQ168/BF168</f>
        <v>0</v>
      </c>
      <c r="BS168">
        <f>(BF168-BE168)/(BF168-BQ168)</f>
        <v>0</v>
      </c>
      <c r="BT168">
        <f>(AZ168-BF168)/(AZ168-BQ168)</f>
        <v>0</v>
      </c>
      <c r="BU168">
        <f>(BF168-BE168)/(BF168-AY168)</f>
        <v>0</v>
      </c>
      <c r="BV168">
        <f>(AZ168-BF168)/(AZ168-AY168)</f>
        <v>0</v>
      </c>
      <c r="BW168">
        <f>(BS168*BQ168/BE168)</f>
        <v>0</v>
      </c>
      <c r="BX168">
        <f>(1-BW168)</f>
        <v>0</v>
      </c>
      <c r="DG168">
        <f>$B$13*EF168+$C$13*EG168+$F$13*ER168*(1-EU168)</f>
        <v>0</v>
      </c>
      <c r="DH168">
        <f>DG168*DI168</f>
        <v>0</v>
      </c>
      <c r="DI168">
        <f>($B$13*$D$11+$C$13*$D$11+$F$13*((FE168+EW168)/MAX(FE168+EW168+FF168, 0.1)*$I$11+FF168/MAX(FE168+EW168+FF168, 0.1)*$J$11))/($B$13+$C$13+$F$13)</f>
        <v>0</v>
      </c>
      <c r="DJ168">
        <f>($B$13*$K$11+$C$13*$K$11+$F$13*((FE168+EW168)/MAX(FE168+EW168+FF168, 0.1)*$P$11+FF168/MAX(FE168+EW168+FF168, 0.1)*$Q$11))/($B$13+$C$13+$F$13)</f>
        <v>0</v>
      </c>
      <c r="DK168">
        <v>0.28</v>
      </c>
      <c r="DL168">
        <v>0.5</v>
      </c>
      <c r="DM168" t="s">
        <v>430</v>
      </c>
      <c r="DN168">
        <v>2</v>
      </c>
      <c r="DO168" t="b">
        <v>1</v>
      </c>
      <c r="DP168">
        <v>1694363159.160714</v>
      </c>
      <c r="DQ168">
        <v>831.9264285714286</v>
      </c>
      <c r="DR168">
        <v>856.7124642857143</v>
      </c>
      <c r="DS168">
        <v>28.55312857142857</v>
      </c>
      <c r="DT168">
        <v>28.15075</v>
      </c>
      <c r="DU168">
        <v>864.9285357142859</v>
      </c>
      <c r="DV168">
        <v>32.64689285714287</v>
      </c>
      <c r="DW168">
        <v>500.0097857142857</v>
      </c>
      <c r="DX168">
        <v>84.5057607142857</v>
      </c>
      <c r="DY168">
        <v>0.09994893928571429</v>
      </c>
      <c r="DZ168">
        <v>34.59951428571429</v>
      </c>
      <c r="EA168">
        <v>35.99515</v>
      </c>
      <c r="EB168">
        <v>999.9000000000002</v>
      </c>
      <c r="EC168">
        <v>0</v>
      </c>
      <c r="ED168">
        <v>0</v>
      </c>
      <c r="EE168">
        <v>10003.85428571429</v>
      </c>
      <c r="EF168">
        <v>0</v>
      </c>
      <c r="EG168">
        <v>1098.184285714286</v>
      </c>
      <c r="EH168">
        <v>-24.78593928571429</v>
      </c>
      <c r="EI168">
        <v>856.3787142857142</v>
      </c>
      <c r="EJ168">
        <v>881.5281428571428</v>
      </c>
      <c r="EK168">
        <v>0.4023840714285715</v>
      </c>
      <c r="EL168">
        <v>856.7124642857143</v>
      </c>
      <c r="EM168">
        <v>28.15075</v>
      </c>
      <c r="EN168">
        <v>2.412903928571429</v>
      </c>
      <c r="EO168">
        <v>2.378901785714286</v>
      </c>
      <c r="EP168">
        <v>20.45063928571429</v>
      </c>
      <c r="EQ168">
        <v>20.22086071428571</v>
      </c>
      <c r="ER168">
        <v>2000.023214285714</v>
      </c>
      <c r="ES168">
        <v>0.9800073571428572</v>
      </c>
      <c r="ET168">
        <v>0.01999235000000001</v>
      </c>
      <c r="EU168">
        <v>0</v>
      </c>
      <c r="EV168">
        <v>51.98807500000002</v>
      </c>
      <c r="EW168">
        <v>5.00078</v>
      </c>
      <c r="EX168">
        <v>2717.183571428571</v>
      </c>
      <c r="EY168">
        <v>16379.86428571429</v>
      </c>
      <c r="EZ168">
        <v>54.02660714285713</v>
      </c>
      <c r="FA168">
        <v>55.19832142857141</v>
      </c>
      <c r="FB168">
        <v>54.46174999999999</v>
      </c>
      <c r="FC168">
        <v>54.38121428571427</v>
      </c>
      <c r="FD168">
        <v>54.32342857142856</v>
      </c>
      <c r="FE168">
        <v>1955.133214285714</v>
      </c>
      <c r="FF168">
        <v>39.88964285714287</v>
      </c>
      <c r="FG168">
        <v>0</v>
      </c>
      <c r="FH168">
        <v>1694363167.4</v>
      </c>
      <c r="FI168">
        <v>0</v>
      </c>
      <c r="FJ168">
        <v>51.99714</v>
      </c>
      <c r="FK168">
        <v>-0.9054538456675937</v>
      </c>
      <c r="FL168">
        <v>-396.1869222056254</v>
      </c>
      <c r="FM168">
        <v>2713.0428</v>
      </c>
      <c r="FN168">
        <v>15</v>
      </c>
      <c r="FO168">
        <v>1694359657.1</v>
      </c>
      <c r="FP168" t="s">
        <v>630</v>
      </c>
      <c r="FQ168">
        <v>1694359653.1</v>
      </c>
      <c r="FR168">
        <v>1694359657.1</v>
      </c>
      <c r="FS168">
        <v>2</v>
      </c>
      <c r="FT168">
        <v>0.004</v>
      </c>
      <c r="FU168">
        <v>-0.08500000000000001</v>
      </c>
      <c r="FV168">
        <v>-25.919</v>
      </c>
      <c r="FW168">
        <v>-3.999</v>
      </c>
      <c r="FX168">
        <v>420</v>
      </c>
      <c r="FY168">
        <v>26</v>
      </c>
      <c r="FZ168">
        <v>0.38</v>
      </c>
      <c r="GA168">
        <v>0.08</v>
      </c>
      <c r="GB168">
        <v>-24.841</v>
      </c>
      <c r="GC168">
        <v>1.119570731707312</v>
      </c>
      <c r="GD168">
        <v>0.1167387932679561</v>
      </c>
      <c r="GE168">
        <v>0</v>
      </c>
      <c r="GF168">
        <v>0.4095051707317073</v>
      </c>
      <c r="GG168">
        <v>-0.1445586480836226</v>
      </c>
      <c r="GH168">
        <v>0.01448104770819253</v>
      </c>
      <c r="GI168">
        <v>1</v>
      </c>
      <c r="GJ168">
        <v>1</v>
      </c>
      <c r="GK168">
        <v>2</v>
      </c>
      <c r="GL168" t="s">
        <v>432</v>
      </c>
      <c r="GM168">
        <v>3.10687</v>
      </c>
      <c r="GN168">
        <v>2.75809</v>
      </c>
      <c r="GO168">
        <v>0.135</v>
      </c>
      <c r="GP168">
        <v>0.134159</v>
      </c>
      <c r="GQ168">
        <v>0.121365</v>
      </c>
      <c r="GR168">
        <v>0.11004</v>
      </c>
      <c r="GS168">
        <v>21668</v>
      </c>
      <c r="GT168">
        <v>20439.2</v>
      </c>
      <c r="GU168">
        <v>25640.5</v>
      </c>
      <c r="GV168">
        <v>23989.1</v>
      </c>
      <c r="GW168">
        <v>36249.6</v>
      </c>
      <c r="GX168">
        <v>31312.7</v>
      </c>
      <c r="GY168">
        <v>44878.5</v>
      </c>
      <c r="GZ168">
        <v>38039</v>
      </c>
      <c r="HA168">
        <v>1.72625</v>
      </c>
      <c r="HB168">
        <v>1.55212</v>
      </c>
      <c r="HC168">
        <v>-0.0947341</v>
      </c>
      <c r="HD168">
        <v>0</v>
      </c>
      <c r="HE168">
        <v>37.5043</v>
      </c>
      <c r="HF168">
        <v>999.9</v>
      </c>
      <c r="HG168">
        <v>44.8</v>
      </c>
      <c r="HH168">
        <v>37.5</v>
      </c>
      <c r="HI168">
        <v>34.3451</v>
      </c>
      <c r="HJ168">
        <v>60.9535</v>
      </c>
      <c r="HK168">
        <v>23.1771</v>
      </c>
      <c r="HL168">
        <v>1</v>
      </c>
      <c r="HM168">
        <v>1.72996</v>
      </c>
      <c r="HN168">
        <v>9.28105</v>
      </c>
      <c r="HO168">
        <v>20.0579</v>
      </c>
      <c r="HP168">
        <v>5.20516</v>
      </c>
      <c r="HQ168">
        <v>11.9933</v>
      </c>
      <c r="HR168">
        <v>4.9597</v>
      </c>
      <c r="HS168">
        <v>3.27443</v>
      </c>
      <c r="HT168">
        <v>9999</v>
      </c>
      <c r="HU168">
        <v>9999</v>
      </c>
      <c r="HV168">
        <v>9999</v>
      </c>
      <c r="HW168">
        <v>156</v>
      </c>
      <c r="HX168">
        <v>1.86386</v>
      </c>
      <c r="HY168">
        <v>1.86005</v>
      </c>
      <c r="HZ168">
        <v>1.85837</v>
      </c>
      <c r="IA168">
        <v>1.85974</v>
      </c>
      <c r="IB168">
        <v>1.85974</v>
      </c>
      <c r="IC168">
        <v>1.85834</v>
      </c>
      <c r="ID168">
        <v>1.85742</v>
      </c>
      <c r="IE168">
        <v>1.85227</v>
      </c>
      <c r="IF168">
        <v>0</v>
      </c>
      <c r="IG168">
        <v>0</v>
      </c>
      <c r="IH168">
        <v>0</v>
      </c>
      <c r="II168">
        <v>0</v>
      </c>
      <c r="IJ168" t="s">
        <v>433</v>
      </c>
      <c r="IK168" t="s">
        <v>434</v>
      </c>
      <c r="IL168" t="s">
        <v>435</v>
      </c>
      <c r="IM168" t="s">
        <v>435</v>
      </c>
      <c r="IN168" t="s">
        <v>435</v>
      </c>
      <c r="IO168" t="s">
        <v>435</v>
      </c>
      <c r="IP168">
        <v>0</v>
      </c>
      <c r="IQ168">
        <v>100</v>
      </c>
      <c r="IR168">
        <v>100</v>
      </c>
      <c r="IS168">
        <v>-33.4</v>
      </c>
      <c r="IT168">
        <v>-4.0932</v>
      </c>
      <c r="IU168">
        <v>-16.20101556140452</v>
      </c>
      <c r="IV168">
        <v>-0.02477319321892663</v>
      </c>
      <c r="IW168">
        <v>7.220195862635366E-06</v>
      </c>
      <c r="IX168">
        <v>-1.200035831751892E-09</v>
      </c>
      <c r="IY168">
        <v>-1.772700294398243</v>
      </c>
      <c r="IZ168">
        <v>-0.1467083373758089</v>
      </c>
      <c r="JA168">
        <v>0.003522864546959643</v>
      </c>
      <c r="JB168">
        <v>-3.696506598922489E-05</v>
      </c>
      <c r="JC168">
        <v>4</v>
      </c>
      <c r="JD168">
        <v>1987</v>
      </c>
      <c r="JE168">
        <v>1</v>
      </c>
      <c r="JF168">
        <v>38</v>
      </c>
      <c r="JG168">
        <v>58.6</v>
      </c>
      <c r="JH168">
        <v>58.5</v>
      </c>
      <c r="JI168">
        <v>2.20337</v>
      </c>
      <c r="JJ168">
        <v>2.67822</v>
      </c>
      <c r="JK168">
        <v>1.49658</v>
      </c>
      <c r="JL168">
        <v>2.39136</v>
      </c>
      <c r="JM168">
        <v>1.54785</v>
      </c>
      <c r="JN168">
        <v>2.37183</v>
      </c>
      <c r="JO168">
        <v>41.9538</v>
      </c>
      <c r="JP168">
        <v>14.1408</v>
      </c>
      <c r="JQ168">
        <v>18</v>
      </c>
      <c r="JR168">
        <v>507.693</v>
      </c>
      <c r="JS168">
        <v>402.71</v>
      </c>
      <c r="JT168">
        <v>28.1291</v>
      </c>
      <c r="JU168">
        <v>46.4926</v>
      </c>
      <c r="JV168">
        <v>29.9994</v>
      </c>
      <c r="JW168">
        <v>46.1386</v>
      </c>
      <c r="JX168">
        <v>45.9459</v>
      </c>
      <c r="JY168">
        <v>44.2322</v>
      </c>
      <c r="JZ168">
        <v>0</v>
      </c>
      <c r="KA168">
        <v>100</v>
      </c>
      <c r="KB168">
        <v>20.9595</v>
      </c>
      <c r="KC168">
        <v>908.23</v>
      </c>
      <c r="KD168">
        <v>32.1164</v>
      </c>
      <c r="KE168">
        <v>98.04000000000001</v>
      </c>
      <c r="KF168">
        <v>91.6558</v>
      </c>
    </row>
    <row r="169" spans="1:292">
      <c r="A169">
        <v>151</v>
      </c>
      <c r="B169">
        <v>1694363172.5</v>
      </c>
      <c r="C169">
        <v>4663.5</v>
      </c>
      <c r="D169" t="s">
        <v>737</v>
      </c>
      <c r="E169" t="s">
        <v>738</v>
      </c>
      <c r="F169">
        <v>5</v>
      </c>
      <c r="G169" t="s">
        <v>428</v>
      </c>
      <c r="H169">
        <v>1694363164.732143</v>
      </c>
      <c r="I169">
        <f>(J169)/1000</f>
        <v>0</v>
      </c>
      <c r="J169">
        <f>IF(DO169, AM169, AG169)</f>
        <v>0</v>
      </c>
      <c r="K169">
        <f>IF(DO169, AH169, AF169)</f>
        <v>0</v>
      </c>
      <c r="L169">
        <f>DQ169 - IF(AT169&gt;1, K169*DK169*100.0/(AV169*EE169), 0)</f>
        <v>0</v>
      </c>
      <c r="M169">
        <f>((S169-I169/2)*L169-K169)/(S169+I169/2)</f>
        <v>0</v>
      </c>
      <c r="N169">
        <f>M169*(DX169+DY169)/1000.0</f>
        <v>0</v>
      </c>
      <c r="O169">
        <f>(DQ169 - IF(AT169&gt;1, K169*DK169*100.0/(AV169*EE169), 0))*(DX169+DY169)/1000.0</f>
        <v>0</v>
      </c>
      <c r="P169">
        <f>2.0/((1/R169-1/Q169)+SIGN(R169)*SQRT((1/R169-1/Q169)*(1/R169-1/Q169) + 4*DL169/((DL169+1)*(DL169+1))*(2*1/R169*1/Q169-1/Q169*1/Q169)))</f>
        <v>0</v>
      </c>
      <c r="Q169">
        <f>IF(LEFT(DM169,1)&lt;&gt;"0",IF(LEFT(DM169,1)="1",3.0,DN169),$D$5+$E$5*(EE169*DX169/($K$5*1000))+$F$5*(EE169*DX169/($K$5*1000))*MAX(MIN(DK169,$J$5),$I$5)*MAX(MIN(DK169,$J$5),$I$5)+$G$5*MAX(MIN(DK169,$J$5),$I$5)*(EE169*DX169/($K$5*1000))+$H$5*(EE169*DX169/($K$5*1000))*(EE169*DX169/($K$5*1000)))</f>
        <v>0</v>
      </c>
      <c r="R169">
        <f>I169*(1000-(1000*0.61365*exp(17.502*V169/(240.97+V169))/(DX169+DY169)+DS169)/2)/(1000*0.61365*exp(17.502*V169/(240.97+V169))/(DX169+DY169)-DS169)</f>
        <v>0</v>
      </c>
      <c r="S169">
        <f>1/((DL169+1)/(P169/1.6)+1/(Q169/1.37)) + DL169/((DL169+1)/(P169/1.6) + DL169/(Q169/1.37))</f>
        <v>0</v>
      </c>
      <c r="T169">
        <f>(DG169*DJ169)</f>
        <v>0</v>
      </c>
      <c r="U169">
        <f>(DZ169+(T169+2*0.95*5.67E-8*(((DZ169+$B$9)+273)^4-(DZ169+273)^4)-44100*I169)/(1.84*29.3*Q169+8*0.95*5.67E-8*(DZ169+273)^3))</f>
        <v>0</v>
      </c>
      <c r="V169">
        <f>($C$9*EA169+$D$9*EB169+$E$9*U169)</f>
        <v>0</v>
      </c>
      <c r="W169">
        <f>0.61365*exp(17.502*V169/(240.97+V169))</f>
        <v>0</v>
      </c>
      <c r="X169">
        <f>(Y169/Z169*100)</f>
        <v>0</v>
      </c>
      <c r="Y169">
        <f>DS169*(DX169+DY169)/1000</f>
        <v>0</v>
      </c>
      <c r="Z169">
        <f>0.61365*exp(17.502*DZ169/(240.97+DZ169))</f>
        <v>0</v>
      </c>
      <c r="AA169">
        <f>(W169-DS169*(DX169+DY169)/1000)</f>
        <v>0</v>
      </c>
      <c r="AB169">
        <f>(-I169*44100)</f>
        <v>0</v>
      </c>
      <c r="AC169">
        <f>2*29.3*Q169*0.92*(DZ169-V169)</f>
        <v>0</v>
      </c>
      <c r="AD169">
        <f>2*0.95*5.67E-8*(((DZ169+$B$9)+273)^4-(V169+273)^4)</f>
        <v>0</v>
      </c>
      <c r="AE169">
        <f>T169+AD169+AB169+AC169</f>
        <v>0</v>
      </c>
      <c r="AF169">
        <f>DW169*AT169*(DR169-DQ169*(1000-AT169*DT169)/(1000-AT169*DS169))/(100*DK169)</f>
        <v>0</v>
      </c>
      <c r="AG169">
        <f>1000*DW169*AT169*(DS169-DT169)/(100*DK169*(1000-AT169*DS169))</f>
        <v>0</v>
      </c>
      <c r="AH169">
        <f>(AI169 - AJ169 - DX169*1E3/(8.314*(DZ169+273.15)) * AL169/DW169 * AK169) * DW169/(100*DK169) * (1000 - DT169)/1000</f>
        <v>0</v>
      </c>
      <c r="AI169">
        <v>918.2172437652002</v>
      </c>
      <c r="AJ169">
        <v>900.6567151515155</v>
      </c>
      <c r="AK169">
        <v>3.439320734656469</v>
      </c>
      <c r="AL169">
        <v>66.24914726502084</v>
      </c>
      <c r="AM169">
        <f>(AO169 - AN169 + DX169*1E3/(8.314*(DZ169+273.15)) * AQ169/DW169 * AP169) * DW169/(100*DK169) * 1000/(1000 - AO169)</f>
        <v>0</v>
      </c>
      <c r="AN169">
        <v>28.14743158018086</v>
      </c>
      <c r="AO169">
        <v>28.52568545454545</v>
      </c>
      <c r="AP169">
        <v>-1.668671038190262E-05</v>
      </c>
      <c r="AQ169">
        <v>100.9419130604213</v>
      </c>
      <c r="AR169">
        <v>0</v>
      </c>
      <c r="AS169">
        <v>0</v>
      </c>
      <c r="AT169">
        <f>IF(AR169*$H$15&gt;=AV169,1.0,(AV169/(AV169-AR169*$H$15)))</f>
        <v>0</v>
      </c>
      <c r="AU169">
        <f>(AT169-1)*100</f>
        <v>0</v>
      </c>
      <c r="AV169">
        <f>MAX(0,($B$15+$C$15*EE169)/(1+$D$15*EE169)*DX169/(DZ169+273)*$E$15)</f>
        <v>0</v>
      </c>
      <c r="AW169" t="s">
        <v>429</v>
      </c>
      <c r="AX169" t="s">
        <v>429</v>
      </c>
      <c r="AY169">
        <v>0</v>
      </c>
      <c r="AZ169">
        <v>0</v>
      </c>
      <c r="BA169">
        <f>1-AY169/AZ169</f>
        <v>0</v>
      </c>
      <c r="BB169">
        <v>0</v>
      </c>
      <c r="BC169" t="s">
        <v>429</v>
      </c>
      <c r="BD169" t="s">
        <v>429</v>
      </c>
      <c r="BE169">
        <v>0</v>
      </c>
      <c r="BF169">
        <v>0</v>
      </c>
      <c r="BG169">
        <f>1-BE169/BF169</f>
        <v>0</v>
      </c>
      <c r="BH169">
        <v>0.5</v>
      </c>
      <c r="BI169">
        <f>DH169</f>
        <v>0</v>
      </c>
      <c r="BJ169">
        <f>K169</f>
        <v>0</v>
      </c>
      <c r="BK169">
        <f>BG169*BH169*BI169</f>
        <v>0</v>
      </c>
      <c r="BL169">
        <f>(BJ169-BB169)/BI169</f>
        <v>0</v>
      </c>
      <c r="BM169">
        <f>(AZ169-BF169)/BF169</f>
        <v>0</v>
      </c>
      <c r="BN169">
        <f>AY169/(BA169+AY169/BF169)</f>
        <v>0</v>
      </c>
      <c r="BO169" t="s">
        <v>429</v>
      </c>
      <c r="BP169">
        <v>0</v>
      </c>
      <c r="BQ169">
        <f>IF(BP169&lt;&gt;0, BP169, BN169)</f>
        <v>0</v>
      </c>
      <c r="BR169">
        <f>1-BQ169/BF169</f>
        <v>0</v>
      </c>
      <c r="BS169">
        <f>(BF169-BE169)/(BF169-BQ169)</f>
        <v>0</v>
      </c>
      <c r="BT169">
        <f>(AZ169-BF169)/(AZ169-BQ169)</f>
        <v>0</v>
      </c>
      <c r="BU169">
        <f>(BF169-BE169)/(BF169-AY169)</f>
        <v>0</v>
      </c>
      <c r="BV169">
        <f>(AZ169-BF169)/(AZ169-AY169)</f>
        <v>0</v>
      </c>
      <c r="BW169">
        <f>(BS169*BQ169/BE169)</f>
        <v>0</v>
      </c>
      <c r="BX169">
        <f>(1-BW169)</f>
        <v>0</v>
      </c>
      <c r="DG169">
        <f>$B$13*EF169+$C$13*EG169+$F$13*ER169*(1-EU169)</f>
        <v>0</v>
      </c>
      <c r="DH169">
        <f>DG169*DI169</f>
        <v>0</v>
      </c>
      <c r="DI169">
        <f>($B$13*$D$11+$C$13*$D$11+$F$13*((FE169+EW169)/MAX(FE169+EW169+FF169, 0.1)*$I$11+FF169/MAX(FE169+EW169+FF169, 0.1)*$J$11))/($B$13+$C$13+$F$13)</f>
        <v>0</v>
      </c>
      <c r="DJ169">
        <f>($B$13*$K$11+$C$13*$K$11+$F$13*((FE169+EW169)/MAX(FE169+EW169+FF169, 0.1)*$P$11+FF169/MAX(FE169+EW169+FF169, 0.1)*$Q$11))/($B$13+$C$13+$F$13)</f>
        <v>0</v>
      </c>
      <c r="DK169">
        <v>0.28</v>
      </c>
      <c r="DL169">
        <v>0.5</v>
      </c>
      <c r="DM169" t="s">
        <v>430</v>
      </c>
      <c r="DN169">
        <v>2</v>
      </c>
      <c r="DO169" t="b">
        <v>1</v>
      </c>
      <c r="DP169">
        <v>1694363164.732143</v>
      </c>
      <c r="DQ169">
        <v>850.6181428571429</v>
      </c>
      <c r="DR169">
        <v>875.3447500000001</v>
      </c>
      <c r="DS169">
        <v>28.54083928571429</v>
      </c>
      <c r="DT169">
        <v>28.14914642857143</v>
      </c>
      <c r="DU169">
        <v>883.9031428571427</v>
      </c>
      <c r="DV169">
        <v>32.63416428571429</v>
      </c>
      <c r="DW169">
        <v>499.9978571428572</v>
      </c>
      <c r="DX169">
        <v>84.50601071428572</v>
      </c>
      <c r="DY169">
        <v>0.09997238214285713</v>
      </c>
      <c r="DZ169">
        <v>34.58248571428572</v>
      </c>
      <c r="EA169">
        <v>35.98158571428571</v>
      </c>
      <c r="EB169">
        <v>999.9000000000002</v>
      </c>
      <c r="EC169">
        <v>0</v>
      </c>
      <c r="ED169">
        <v>0</v>
      </c>
      <c r="EE169">
        <v>9996.824999999999</v>
      </c>
      <c r="EF169">
        <v>0</v>
      </c>
      <c r="EG169">
        <v>1064.909642857143</v>
      </c>
      <c r="EH169">
        <v>-24.726475</v>
      </c>
      <c r="EI169">
        <v>875.6087500000001</v>
      </c>
      <c r="EJ169">
        <v>900.6985714285713</v>
      </c>
      <c r="EK169">
        <v>0.3917058214285714</v>
      </c>
      <c r="EL169">
        <v>875.3447500000001</v>
      </c>
      <c r="EM169">
        <v>28.14914642857143</v>
      </c>
      <c r="EN169">
        <v>2.411872857142857</v>
      </c>
      <c r="EO169">
        <v>2.3787725</v>
      </c>
      <c r="EP169">
        <v>20.44371071428571</v>
      </c>
      <c r="EQ169">
        <v>20.21998928571429</v>
      </c>
      <c r="ER169">
        <v>1999.981071428571</v>
      </c>
      <c r="ES169">
        <v>0.9800069285714285</v>
      </c>
      <c r="ET169">
        <v>0.01999277857142858</v>
      </c>
      <c r="EU169">
        <v>0</v>
      </c>
      <c r="EV169">
        <v>51.92266428571428</v>
      </c>
      <c r="EW169">
        <v>5.00078</v>
      </c>
      <c r="EX169">
        <v>2697.838928571428</v>
      </c>
      <c r="EY169">
        <v>16379.51785714286</v>
      </c>
      <c r="EZ169">
        <v>54.01317857142857</v>
      </c>
      <c r="FA169">
        <v>55.18939285714286</v>
      </c>
      <c r="FB169">
        <v>54.45510714285713</v>
      </c>
      <c r="FC169">
        <v>54.37678571428569</v>
      </c>
      <c r="FD169">
        <v>54.28542857142856</v>
      </c>
      <c r="FE169">
        <v>1955.091071428571</v>
      </c>
      <c r="FF169">
        <v>39.89000000000001</v>
      </c>
      <c r="FG169">
        <v>0</v>
      </c>
      <c r="FH169">
        <v>1694363172.2</v>
      </c>
      <c r="FI169">
        <v>0</v>
      </c>
      <c r="FJ169">
        <v>51.92299599999999</v>
      </c>
      <c r="FK169">
        <v>-0.4448846086415565</v>
      </c>
      <c r="FL169">
        <v>-63.35461538509844</v>
      </c>
      <c r="FM169">
        <v>2696.3104</v>
      </c>
      <c r="FN169">
        <v>15</v>
      </c>
      <c r="FO169">
        <v>1694359657.1</v>
      </c>
      <c r="FP169" t="s">
        <v>630</v>
      </c>
      <c r="FQ169">
        <v>1694359653.1</v>
      </c>
      <c r="FR169">
        <v>1694359657.1</v>
      </c>
      <c r="FS169">
        <v>2</v>
      </c>
      <c r="FT169">
        <v>0.004</v>
      </c>
      <c r="FU169">
        <v>-0.08500000000000001</v>
      </c>
      <c r="FV169">
        <v>-25.919</v>
      </c>
      <c r="FW169">
        <v>-3.999</v>
      </c>
      <c r="FX169">
        <v>420</v>
      </c>
      <c r="FY169">
        <v>26</v>
      </c>
      <c r="FZ169">
        <v>0.38</v>
      </c>
      <c r="GA169">
        <v>0.08</v>
      </c>
      <c r="GB169">
        <v>-24.7524275</v>
      </c>
      <c r="GC169">
        <v>0.6565789868668817</v>
      </c>
      <c r="GD169">
        <v>0.07134389948516981</v>
      </c>
      <c r="GE169">
        <v>0</v>
      </c>
      <c r="GF169">
        <v>0.3966037</v>
      </c>
      <c r="GG169">
        <v>-0.1112890806754219</v>
      </c>
      <c r="GH169">
        <v>0.01082034370341349</v>
      </c>
      <c r="GI169">
        <v>1</v>
      </c>
      <c r="GJ169">
        <v>1</v>
      </c>
      <c r="GK169">
        <v>2</v>
      </c>
      <c r="GL169" t="s">
        <v>432</v>
      </c>
      <c r="GM169">
        <v>3.10674</v>
      </c>
      <c r="GN169">
        <v>2.75798</v>
      </c>
      <c r="GO169">
        <v>0.136865</v>
      </c>
      <c r="GP169">
        <v>0.136008</v>
      </c>
      <c r="GQ169">
        <v>0.121337</v>
      </c>
      <c r="GR169">
        <v>0.110042</v>
      </c>
      <c r="GS169">
        <v>21621.6</v>
      </c>
      <c r="GT169">
        <v>20395.9</v>
      </c>
      <c r="GU169">
        <v>25640.9</v>
      </c>
      <c r="GV169">
        <v>23989.5</v>
      </c>
      <c r="GW169">
        <v>36251.5</v>
      </c>
      <c r="GX169">
        <v>31313.3</v>
      </c>
      <c r="GY169">
        <v>44879.2</v>
      </c>
      <c r="GZ169">
        <v>38039.6</v>
      </c>
      <c r="HA169">
        <v>1.72637</v>
      </c>
      <c r="HB169">
        <v>1.55227</v>
      </c>
      <c r="HC169">
        <v>-0.0941381</v>
      </c>
      <c r="HD169">
        <v>0</v>
      </c>
      <c r="HE169">
        <v>37.4889</v>
      </c>
      <c r="HF169">
        <v>999.9</v>
      </c>
      <c r="HG169">
        <v>44.8</v>
      </c>
      <c r="HH169">
        <v>37.5</v>
      </c>
      <c r="HI169">
        <v>34.349</v>
      </c>
      <c r="HJ169">
        <v>61.3535</v>
      </c>
      <c r="HK169">
        <v>23.2212</v>
      </c>
      <c r="HL169">
        <v>1</v>
      </c>
      <c r="HM169">
        <v>1.72912</v>
      </c>
      <c r="HN169">
        <v>9.28105</v>
      </c>
      <c r="HO169">
        <v>20.0577</v>
      </c>
      <c r="HP169">
        <v>5.20351</v>
      </c>
      <c r="HQ169">
        <v>11.993</v>
      </c>
      <c r="HR169">
        <v>4.95925</v>
      </c>
      <c r="HS169">
        <v>3.2741</v>
      </c>
      <c r="HT169">
        <v>9999</v>
      </c>
      <c r="HU169">
        <v>9999</v>
      </c>
      <c r="HV169">
        <v>9999</v>
      </c>
      <c r="HW169">
        <v>156</v>
      </c>
      <c r="HX169">
        <v>1.86386</v>
      </c>
      <c r="HY169">
        <v>1.86005</v>
      </c>
      <c r="HZ169">
        <v>1.85838</v>
      </c>
      <c r="IA169">
        <v>1.85974</v>
      </c>
      <c r="IB169">
        <v>1.85974</v>
      </c>
      <c r="IC169">
        <v>1.85834</v>
      </c>
      <c r="ID169">
        <v>1.85743</v>
      </c>
      <c r="IE169">
        <v>1.85228</v>
      </c>
      <c r="IF169">
        <v>0</v>
      </c>
      <c r="IG169">
        <v>0</v>
      </c>
      <c r="IH169">
        <v>0</v>
      </c>
      <c r="II169">
        <v>0</v>
      </c>
      <c r="IJ169" t="s">
        <v>433</v>
      </c>
      <c r="IK169" t="s">
        <v>434</v>
      </c>
      <c r="IL169" t="s">
        <v>435</v>
      </c>
      <c r="IM169" t="s">
        <v>435</v>
      </c>
      <c r="IN169" t="s">
        <v>435</v>
      </c>
      <c r="IO169" t="s">
        <v>435</v>
      </c>
      <c r="IP169">
        <v>0</v>
      </c>
      <c r="IQ169">
        <v>100</v>
      </c>
      <c r="IR169">
        <v>100</v>
      </c>
      <c r="IS169">
        <v>-33.675</v>
      </c>
      <c r="IT169">
        <v>-4.0928</v>
      </c>
      <c r="IU169">
        <v>-16.20101556140452</v>
      </c>
      <c r="IV169">
        <v>-0.02477319321892663</v>
      </c>
      <c r="IW169">
        <v>7.220195862635366E-06</v>
      </c>
      <c r="IX169">
        <v>-1.200035831751892E-09</v>
      </c>
      <c r="IY169">
        <v>-1.772700294398243</v>
      </c>
      <c r="IZ169">
        <v>-0.1467083373758089</v>
      </c>
      <c r="JA169">
        <v>0.003522864546959643</v>
      </c>
      <c r="JB169">
        <v>-3.696506598922489E-05</v>
      </c>
      <c r="JC169">
        <v>4</v>
      </c>
      <c r="JD169">
        <v>1987</v>
      </c>
      <c r="JE169">
        <v>1</v>
      </c>
      <c r="JF169">
        <v>38</v>
      </c>
      <c r="JG169">
        <v>58.7</v>
      </c>
      <c r="JH169">
        <v>58.6</v>
      </c>
      <c r="JI169">
        <v>2.23999</v>
      </c>
      <c r="JJ169">
        <v>2.677</v>
      </c>
      <c r="JK169">
        <v>1.49658</v>
      </c>
      <c r="JL169">
        <v>2.39136</v>
      </c>
      <c r="JM169">
        <v>1.54785</v>
      </c>
      <c r="JN169">
        <v>2.39868</v>
      </c>
      <c r="JO169">
        <v>41.9538</v>
      </c>
      <c r="JP169">
        <v>14.1408</v>
      </c>
      <c r="JQ169">
        <v>18</v>
      </c>
      <c r="JR169">
        <v>507.751</v>
      </c>
      <c r="JS169">
        <v>402.781</v>
      </c>
      <c r="JT169">
        <v>28.1145</v>
      </c>
      <c r="JU169">
        <v>46.4857</v>
      </c>
      <c r="JV169">
        <v>29.9995</v>
      </c>
      <c r="JW169">
        <v>46.1344</v>
      </c>
      <c r="JX169">
        <v>45.9415</v>
      </c>
      <c r="JY169">
        <v>44.9631</v>
      </c>
      <c r="JZ169">
        <v>0</v>
      </c>
      <c r="KA169">
        <v>100</v>
      </c>
      <c r="KB169">
        <v>20.9523</v>
      </c>
      <c r="KC169">
        <v>921.607</v>
      </c>
      <c r="KD169">
        <v>32.1164</v>
      </c>
      <c r="KE169">
        <v>98.04170000000001</v>
      </c>
      <c r="KF169">
        <v>91.6574</v>
      </c>
    </row>
    <row r="170" spans="1:292">
      <c r="A170">
        <v>152</v>
      </c>
      <c r="B170">
        <v>1694363177</v>
      </c>
      <c r="C170">
        <v>4668</v>
      </c>
      <c r="D170" t="s">
        <v>739</v>
      </c>
      <c r="E170" t="s">
        <v>740</v>
      </c>
      <c r="F170">
        <v>5</v>
      </c>
      <c r="G170" t="s">
        <v>428</v>
      </c>
      <c r="H170">
        <v>1694363169.178571</v>
      </c>
      <c r="I170">
        <f>(J170)/1000</f>
        <v>0</v>
      </c>
      <c r="J170">
        <f>IF(DO170, AM170, AG170)</f>
        <v>0</v>
      </c>
      <c r="K170">
        <f>IF(DO170, AH170, AF170)</f>
        <v>0</v>
      </c>
      <c r="L170">
        <f>DQ170 - IF(AT170&gt;1, K170*DK170*100.0/(AV170*EE170), 0)</f>
        <v>0</v>
      </c>
      <c r="M170">
        <f>((S170-I170/2)*L170-K170)/(S170+I170/2)</f>
        <v>0</v>
      </c>
      <c r="N170">
        <f>M170*(DX170+DY170)/1000.0</f>
        <v>0</v>
      </c>
      <c r="O170">
        <f>(DQ170 - IF(AT170&gt;1, K170*DK170*100.0/(AV170*EE170), 0))*(DX170+DY170)/1000.0</f>
        <v>0</v>
      </c>
      <c r="P170">
        <f>2.0/((1/R170-1/Q170)+SIGN(R170)*SQRT((1/R170-1/Q170)*(1/R170-1/Q170) + 4*DL170/((DL170+1)*(DL170+1))*(2*1/R170*1/Q170-1/Q170*1/Q170)))</f>
        <v>0</v>
      </c>
      <c r="Q170">
        <f>IF(LEFT(DM170,1)&lt;&gt;"0",IF(LEFT(DM170,1)="1",3.0,DN170),$D$5+$E$5*(EE170*DX170/($K$5*1000))+$F$5*(EE170*DX170/($K$5*1000))*MAX(MIN(DK170,$J$5),$I$5)*MAX(MIN(DK170,$J$5),$I$5)+$G$5*MAX(MIN(DK170,$J$5),$I$5)*(EE170*DX170/($K$5*1000))+$H$5*(EE170*DX170/($K$5*1000))*(EE170*DX170/($K$5*1000)))</f>
        <v>0</v>
      </c>
      <c r="R170">
        <f>I170*(1000-(1000*0.61365*exp(17.502*V170/(240.97+V170))/(DX170+DY170)+DS170)/2)/(1000*0.61365*exp(17.502*V170/(240.97+V170))/(DX170+DY170)-DS170)</f>
        <v>0</v>
      </c>
      <c r="S170">
        <f>1/((DL170+1)/(P170/1.6)+1/(Q170/1.37)) + DL170/((DL170+1)/(P170/1.6) + DL170/(Q170/1.37))</f>
        <v>0</v>
      </c>
      <c r="T170">
        <f>(DG170*DJ170)</f>
        <v>0</v>
      </c>
      <c r="U170">
        <f>(DZ170+(T170+2*0.95*5.67E-8*(((DZ170+$B$9)+273)^4-(DZ170+273)^4)-44100*I170)/(1.84*29.3*Q170+8*0.95*5.67E-8*(DZ170+273)^3))</f>
        <v>0</v>
      </c>
      <c r="V170">
        <f>($C$9*EA170+$D$9*EB170+$E$9*U170)</f>
        <v>0</v>
      </c>
      <c r="W170">
        <f>0.61365*exp(17.502*V170/(240.97+V170))</f>
        <v>0</v>
      </c>
      <c r="X170">
        <f>(Y170/Z170*100)</f>
        <v>0</v>
      </c>
      <c r="Y170">
        <f>DS170*(DX170+DY170)/1000</f>
        <v>0</v>
      </c>
      <c r="Z170">
        <f>0.61365*exp(17.502*DZ170/(240.97+DZ170))</f>
        <v>0</v>
      </c>
      <c r="AA170">
        <f>(W170-DS170*(DX170+DY170)/1000)</f>
        <v>0</v>
      </c>
      <c r="AB170">
        <f>(-I170*44100)</f>
        <v>0</v>
      </c>
      <c r="AC170">
        <f>2*29.3*Q170*0.92*(DZ170-V170)</f>
        <v>0</v>
      </c>
      <c r="AD170">
        <f>2*0.95*5.67E-8*(((DZ170+$B$9)+273)^4-(V170+273)^4)</f>
        <v>0</v>
      </c>
      <c r="AE170">
        <f>T170+AD170+AB170+AC170</f>
        <v>0</v>
      </c>
      <c r="AF170">
        <f>DW170*AT170*(DR170-DQ170*(1000-AT170*DT170)/(1000-AT170*DS170))/(100*DK170)</f>
        <v>0</v>
      </c>
      <c r="AG170">
        <f>1000*DW170*AT170*(DS170-DT170)/(100*DK170*(1000-AT170*DS170))</f>
        <v>0</v>
      </c>
      <c r="AH170">
        <f>(AI170 - AJ170 - DX170*1E3/(8.314*(DZ170+273.15)) * AL170/DW170 * AK170) * DW170/(100*DK170) * (1000 - DT170)/1000</f>
        <v>0</v>
      </c>
      <c r="AI170">
        <v>933.8964276872724</v>
      </c>
      <c r="AJ170">
        <v>916.2891515151515</v>
      </c>
      <c r="AK170">
        <v>3.480676389261523</v>
      </c>
      <c r="AL170">
        <v>66.24914726502084</v>
      </c>
      <c r="AM170">
        <f>(AO170 - AN170 + DX170*1E3/(8.314*(DZ170+273.15)) * AQ170/DW170 * AP170) * DW170/(100*DK170) * 1000/(1000 - AO170)</f>
        <v>0</v>
      </c>
      <c r="AN170">
        <v>28.14877465578097</v>
      </c>
      <c r="AO170">
        <v>28.51973272727272</v>
      </c>
      <c r="AP170">
        <v>-8.930700174843624E-06</v>
      </c>
      <c r="AQ170">
        <v>100.9419130604213</v>
      </c>
      <c r="AR170">
        <v>0</v>
      </c>
      <c r="AS170">
        <v>0</v>
      </c>
      <c r="AT170">
        <f>IF(AR170*$H$15&gt;=AV170,1.0,(AV170/(AV170-AR170*$H$15)))</f>
        <v>0</v>
      </c>
      <c r="AU170">
        <f>(AT170-1)*100</f>
        <v>0</v>
      </c>
      <c r="AV170">
        <f>MAX(0,($B$15+$C$15*EE170)/(1+$D$15*EE170)*DX170/(DZ170+273)*$E$15)</f>
        <v>0</v>
      </c>
      <c r="AW170" t="s">
        <v>429</v>
      </c>
      <c r="AX170" t="s">
        <v>429</v>
      </c>
      <c r="AY170">
        <v>0</v>
      </c>
      <c r="AZ170">
        <v>0</v>
      </c>
      <c r="BA170">
        <f>1-AY170/AZ170</f>
        <v>0</v>
      </c>
      <c r="BB170">
        <v>0</v>
      </c>
      <c r="BC170" t="s">
        <v>429</v>
      </c>
      <c r="BD170" t="s">
        <v>429</v>
      </c>
      <c r="BE170">
        <v>0</v>
      </c>
      <c r="BF170">
        <v>0</v>
      </c>
      <c r="BG170">
        <f>1-BE170/BF170</f>
        <v>0</v>
      </c>
      <c r="BH170">
        <v>0.5</v>
      </c>
      <c r="BI170">
        <f>DH170</f>
        <v>0</v>
      </c>
      <c r="BJ170">
        <f>K170</f>
        <v>0</v>
      </c>
      <c r="BK170">
        <f>BG170*BH170*BI170</f>
        <v>0</v>
      </c>
      <c r="BL170">
        <f>(BJ170-BB170)/BI170</f>
        <v>0</v>
      </c>
      <c r="BM170">
        <f>(AZ170-BF170)/BF170</f>
        <v>0</v>
      </c>
      <c r="BN170">
        <f>AY170/(BA170+AY170/BF170)</f>
        <v>0</v>
      </c>
      <c r="BO170" t="s">
        <v>429</v>
      </c>
      <c r="BP170">
        <v>0</v>
      </c>
      <c r="BQ170">
        <f>IF(BP170&lt;&gt;0, BP170, BN170)</f>
        <v>0</v>
      </c>
      <c r="BR170">
        <f>1-BQ170/BF170</f>
        <v>0</v>
      </c>
      <c r="BS170">
        <f>(BF170-BE170)/(BF170-BQ170)</f>
        <v>0</v>
      </c>
      <c r="BT170">
        <f>(AZ170-BF170)/(AZ170-BQ170)</f>
        <v>0</v>
      </c>
      <c r="BU170">
        <f>(BF170-BE170)/(BF170-AY170)</f>
        <v>0</v>
      </c>
      <c r="BV170">
        <f>(AZ170-BF170)/(AZ170-AY170)</f>
        <v>0</v>
      </c>
      <c r="BW170">
        <f>(BS170*BQ170/BE170)</f>
        <v>0</v>
      </c>
      <c r="BX170">
        <f>(1-BW170)</f>
        <v>0</v>
      </c>
      <c r="DG170">
        <f>$B$13*EF170+$C$13*EG170+$F$13*ER170*(1-EU170)</f>
        <v>0</v>
      </c>
      <c r="DH170">
        <f>DG170*DI170</f>
        <v>0</v>
      </c>
      <c r="DI170">
        <f>($B$13*$D$11+$C$13*$D$11+$F$13*((FE170+EW170)/MAX(FE170+EW170+FF170, 0.1)*$I$11+FF170/MAX(FE170+EW170+FF170, 0.1)*$J$11))/($B$13+$C$13+$F$13)</f>
        <v>0</v>
      </c>
      <c r="DJ170">
        <f>($B$13*$K$11+$C$13*$K$11+$F$13*((FE170+EW170)/MAX(FE170+EW170+FF170, 0.1)*$P$11+FF170/MAX(FE170+EW170+FF170, 0.1)*$Q$11))/($B$13+$C$13+$F$13)</f>
        <v>0</v>
      </c>
      <c r="DK170">
        <v>0.28</v>
      </c>
      <c r="DL170">
        <v>0.5</v>
      </c>
      <c r="DM170" t="s">
        <v>430</v>
      </c>
      <c r="DN170">
        <v>2</v>
      </c>
      <c r="DO170" t="b">
        <v>1</v>
      </c>
      <c r="DP170">
        <v>1694363169.178571</v>
      </c>
      <c r="DQ170">
        <v>865.5368214285714</v>
      </c>
      <c r="DR170">
        <v>890.2845714285714</v>
      </c>
      <c r="DS170">
        <v>28.53233928571428</v>
      </c>
      <c r="DT170">
        <v>28.14879285714286</v>
      </c>
      <c r="DU170">
        <v>899.0454285714285</v>
      </c>
      <c r="DV170">
        <v>32.62534642857143</v>
      </c>
      <c r="DW170">
        <v>499.9839285714286</v>
      </c>
      <c r="DX170">
        <v>84.50592857142856</v>
      </c>
      <c r="DY170">
        <v>0.09994243214285714</v>
      </c>
      <c r="DZ170">
        <v>34.57038928571428</v>
      </c>
      <c r="EA170">
        <v>35.97380714285714</v>
      </c>
      <c r="EB170">
        <v>999.9000000000002</v>
      </c>
      <c r="EC170">
        <v>0</v>
      </c>
      <c r="ED170">
        <v>0</v>
      </c>
      <c r="EE170">
        <v>10003.71892857143</v>
      </c>
      <c r="EF170">
        <v>0</v>
      </c>
      <c r="EG170">
        <v>1053.158214285714</v>
      </c>
      <c r="EH170">
        <v>-24.74770714285714</v>
      </c>
      <c r="EI170">
        <v>890.957892857143</v>
      </c>
      <c r="EJ170">
        <v>916.0708571428573</v>
      </c>
      <c r="EK170">
        <v>0.3835514285714287</v>
      </c>
      <c r="EL170">
        <v>890.2845714285714</v>
      </c>
      <c r="EM170">
        <v>28.14879285714286</v>
      </c>
      <c r="EN170">
        <v>2.411152142857143</v>
      </c>
      <c r="EO170">
        <v>2.378739285714286</v>
      </c>
      <c r="EP170">
        <v>20.43886428571429</v>
      </c>
      <c r="EQ170">
        <v>20.219775</v>
      </c>
      <c r="ER170">
        <v>1999.978571428572</v>
      </c>
      <c r="ES170">
        <v>0.9800068214285715</v>
      </c>
      <c r="ET170">
        <v>0.01999288571428572</v>
      </c>
      <c r="EU170">
        <v>0</v>
      </c>
      <c r="EV170">
        <v>51.84488214285715</v>
      </c>
      <c r="EW170">
        <v>5.00078</v>
      </c>
      <c r="EX170">
        <v>2699.593214285714</v>
      </c>
      <c r="EY170">
        <v>16379.5</v>
      </c>
      <c r="EZ170">
        <v>54.00414285714285</v>
      </c>
      <c r="FA170">
        <v>55.18714285714284</v>
      </c>
      <c r="FB170">
        <v>54.45514285714285</v>
      </c>
      <c r="FC170">
        <v>54.37014285714285</v>
      </c>
      <c r="FD170">
        <v>54.26532142857143</v>
      </c>
      <c r="FE170">
        <v>1955.088571428572</v>
      </c>
      <c r="FF170">
        <v>39.89000000000001</v>
      </c>
      <c r="FG170">
        <v>0</v>
      </c>
      <c r="FH170">
        <v>1694363177</v>
      </c>
      <c r="FI170">
        <v>0</v>
      </c>
      <c r="FJ170">
        <v>51.849016</v>
      </c>
      <c r="FK170">
        <v>-0.9906153720930085</v>
      </c>
      <c r="FL170">
        <v>237.8269225784776</v>
      </c>
      <c r="FM170">
        <v>2700.5568</v>
      </c>
      <c r="FN170">
        <v>15</v>
      </c>
      <c r="FO170">
        <v>1694359657.1</v>
      </c>
      <c r="FP170" t="s">
        <v>630</v>
      </c>
      <c r="FQ170">
        <v>1694359653.1</v>
      </c>
      <c r="FR170">
        <v>1694359657.1</v>
      </c>
      <c r="FS170">
        <v>2</v>
      </c>
      <c r="FT170">
        <v>0.004</v>
      </c>
      <c r="FU170">
        <v>-0.08500000000000001</v>
      </c>
      <c r="FV170">
        <v>-25.919</v>
      </c>
      <c r="FW170">
        <v>-3.999</v>
      </c>
      <c r="FX170">
        <v>420</v>
      </c>
      <c r="FY170">
        <v>26</v>
      </c>
      <c r="FZ170">
        <v>0.38</v>
      </c>
      <c r="GA170">
        <v>0.08</v>
      </c>
      <c r="GB170">
        <v>-24.7528675</v>
      </c>
      <c r="GC170">
        <v>0.02077711069420732</v>
      </c>
      <c r="GD170">
        <v>0.07861969024201255</v>
      </c>
      <c r="GE170">
        <v>1</v>
      </c>
      <c r="GF170">
        <v>0.3889216</v>
      </c>
      <c r="GG170">
        <v>-0.1075843001876188</v>
      </c>
      <c r="GH170">
        <v>0.01044136361257475</v>
      </c>
      <c r="GI170">
        <v>1</v>
      </c>
      <c r="GJ170">
        <v>2</v>
      </c>
      <c r="GK170">
        <v>2</v>
      </c>
      <c r="GL170" t="s">
        <v>484</v>
      </c>
      <c r="GM170">
        <v>3.10685</v>
      </c>
      <c r="GN170">
        <v>2.75808</v>
      </c>
      <c r="GO170">
        <v>0.138378</v>
      </c>
      <c r="GP170">
        <v>0.137535</v>
      </c>
      <c r="GQ170">
        <v>0.121317</v>
      </c>
      <c r="GR170">
        <v>0.110055</v>
      </c>
      <c r="GS170">
        <v>21583.9</v>
      </c>
      <c r="GT170">
        <v>20359.9</v>
      </c>
      <c r="GU170">
        <v>25641.1</v>
      </c>
      <c r="GV170">
        <v>23989.7</v>
      </c>
      <c r="GW170">
        <v>36252.7</v>
      </c>
      <c r="GX170">
        <v>31313.5</v>
      </c>
      <c r="GY170">
        <v>44879.5</v>
      </c>
      <c r="GZ170">
        <v>38040.2</v>
      </c>
      <c r="HA170">
        <v>1.72663</v>
      </c>
      <c r="HB170">
        <v>1.5522</v>
      </c>
      <c r="HC170">
        <v>-0.0948273</v>
      </c>
      <c r="HD170">
        <v>0</v>
      </c>
      <c r="HE170">
        <v>37.4741</v>
      </c>
      <c r="HF170">
        <v>999.9</v>
      </c>
      <c r="HG170">
        <v>44.8</v>
      </c>
      <c r="HH170">
        <v>37.5</v>
      </c>
      <c r="HI170">
        <v>34.3493</v>
      </c>
      <c r="HJ170">
        <v>61.2435</v>
      </c>
      <c r="HK170">
        <v>23.1931</v>
      </c>
      <c r="HL170">
        <v>1</v>
      </c>
      <c r="HM170">
        <v>1.72834</v>
      </c>
      <c r="HN170">
        <v>9.28105</v>
      </c>
      <c r="HO170">
        <v>20.0581</v>
      </c>
      <c r="HP170">
        <v>5.20471</v>
      </c>
      <c r="HQ170">
        <v>11.9935</v>
      </c>
      <c r="HR170">
        <v>4.95925</v>
      </c>
      <c r="HS170">
        <v>3.27433</v>
      </c>
      <c r="HT170">
        <v>9999</v>
      </c>
      <c r="HU170">
        <v>9999</v>
      </c>
      <c r="HV170">
        <v>9999</v>
      </c>
      <c r="HW170">
        <v>156</v>
      </c>
      <c r="HX170">
        <v>1.86386</v>
      </c>
      <c r="HY170">
        <v>1.86005</v>
      </c>
      <c r="HZ170">
        <v>1.85838</v>
      </c>
      <c r="IA170">
        <v>1.85974</v>
      </c>
      <c r="IB170">
        <v>1.85974</v>
      </c>
      <c r="IC170">
        <v>1.85835</v>
      </c>
      <c r="ID170">
        <v>1.85743</v>
      </c>
      <c r="IE170">
        <v>1.85228</v>
      </c>
      <c r="IF170">
        <v>0</v>
      </c>
      <c r="IG170">
        <v>0</v>
      </c>
      <c r="IH170">
        <v>0</v>
      </c>
      <c r="II170">
        <v>0</v>
      </c>
      <c r="IJ170" t="s">
        <v>433</v>
      </c>
      <c r="IK170" t="s">
        <v>434</v>
      </c>
      <c r="IL170" t="s">
        <v>435</v>
      </c>
      <c r="IM170" t="s">
        <v>435</v>
      </c>
      <c r="IN170" t="s">
        <v>435</v>
      </c>
      <c r="IO170" t="s">
        <v>435</v>
      </c>
      <c r="IP170">
        <v>0</v>
      </c>
      <c r="IQ170">
        <v>100</v>
      </c>
      <c r="IR170">
        <v>100</v>
      </c>
      <c r="IS170">
        <v>-33.899</v>
      </c>
      <c r="IT170">
        <v>-4.0925</v>
      </c>
      <c r="IU170">
        <v>-16.20101556140452</v>
      </c>
      <c r="IV170">
        <v>-0.02477319321892663</v>
      </c>
      <c r="IW170">
        <v>7.220195862635366E-06</v>
      </c>
      <c r="IX170">
        <v>-1.200035831751892E-09</v>
      </c>
      <c r="IY170">
        <v>-1.772700294398243</v>
      </c>
      <c r="IZ170">
        <v>-0.1467083373758089</v>
      </c>
      <c r="JA170">
        <v>0.003522864546959643</v>
      </c>
      <c r="JB170">
        <v>-3.696506598922489E-05</v>
      </c>
      <c r="JC170">
        <v>4</v>
      </c>
      <c r="JD170">
        <v>1987</v>
      </c>
      <c r="JE170">
        <v>1</v>
      </c>
      <c r="JF170">
        <v>38</v>
      </c>
      <c r="JG170">
        <v>58.7</v>
      </c>
      <c r="JH170">
        <v>58.7</v>
      </c>
      <c r="JI170">
        <v>2.26807</v>
      </c>
      <c r="JJ170">
        <v>2.67212</v>
      </c>
      <c r="JK170">
        <v>1.49658</v>
      </c>
      <c r="JL170">
        <v>2.39136</v>
      </c>
      <c r="JM170">
        <v>1.54907</v>
      </c>
      <c r="JN170">
        <v>2.37671</v>
      </c>
      <c r="JO170">
        <v>41.9538</v>
      </c>
      <c r="JP170">
        <v>14.1495</v>
      </c>
      <c r="JQ170">
        <v>18</v>
      </c>
      <c r="JR170">
        <v>507.891</v>
      </c>
      <c r="JS170">
        <v>402.709</v>
      </c>
      <c r="JT170">
        <v>28.1018</v>
      </c>
      <c r="JU170">
        <v>46.4799</v>
      </c>
      <c r="JV170">
        <v>29.9994</v>
      </c>
      <c r="JW170">
        <v>46.13</v>
      </c>
      <c r="JX170">
        <v>45.9365</v>
      </c>
      <c r="JY170">
        <v>45.5113</v>
      </c>
      <c r="JZ170">
        <v>0</v>
      </c>
      <c r="KA170">
        <v>100</v>
      </c>
      <c r="KB170">
        <v>20.946</v>
      </c>
      <c r="KC170">
        <v>941.6420000000001</v>
      </c>
      <c r="KD170">
        <v>32.1164</v>
      </c>
      <c r="KE170">
        <v>98.0423</v>
      </c>
      <c r="KF170">
        <v>91.6585</v>
      </c>
    </row>
    <row r="171" spans="1:292">
      <c r="A171">
        <v>153</v>
      </c>
      <c r="B171">
        <v>1694363182.5</v>
      </c>
      <c r="C171">
        <v>4673.5</v>
      </c>
      <c r="D171" t="s">
        <v>741</v>
      </c>
      <c r="E171" t="s">
        <v>742</v>
      </c>
      <c r="F171">
        <v>5</v>
      </c>
      <c r="G171" t="s">
        <v>428</v>
      </c>
      <c r="H171">
        <v>1694363174.75</v>
      </c>
      <c r="I171">
        <f>(J171)/1000</f>
        <v>0</v>
      </c>
      <c r="J171">
        <f>IF(DO171, AM171, AG171)</f>
        <v>0</v>
      </c>
      <c r="K171">
        <f>IF(DO171, AH171, AF171)</f>
        <v>0</v>
      </c>
      <c r="L171">
        <f>DQ171 - IF(AT171&gt;1, K171*DK171*100.0/(AV171*EE171), 0)</f>
        <v>0</v>
      </c>
      <c r="M171">
        <f>((S171-I171/2)*L171-K171)/(S171+I171/2)</f>
        <v>0</v>
      </c>
      <c r="N171">
        <f>M171*(DX171+DY171)/1000.0</f>
        <v>0</v>
      </c>
      <c r="O171">
        <f>(DQ171 - IF(AT171&gt;1, K171*DK171*100.0/(AV171*EE171), 0))*(DX171+DY171)/1000.0</f>
        <v>0</v>
      </c>
      <c r="P171">
        <f>2.0/((1/R171-1/Q171)+SIGN(R171)*SQRT((1/R171-1/Q171)*(1/R171-1/Q171) + 4*DL171/((DL171+1)*(DL171+1))*(2*1/R171*1/Q171-1/Q171*1/Q171)))</f>
        <v>0</v>
      </c>
      <c r="Q171">
        <f>IF(LEFT(DM171,1)&lt;&gt;"0",IF(LEFT(DM171,1)="1",3.0,DN171),$D$5+$E$5*(EE171*DX171/($K$5*1000))+$F$5*(EE171*DX171/($K$5*1000))*MAX(MIN(DK171,$J$5),$I$5)*MAX(MIN(DK171,$J$5),$I$5)+$G$5*MAX(MIN(DK171,$J$5),$I$5)*(EE171*DX171/($K$5*1000))+$H$5*(EE171*DX171/($K$5*1000))*(EE171*DX171/($K$5*1000)))</f>
        <v>0</v>
      </c>
      <c r="R171">
        <f>I171*(1000-(1000*0.61365*exp(17.502*V171/(240.97+V171))/(DX171+DY171)+DS171)/2)/(1000*0.61365*exp(17.502*V171/(240.97+V171))/(DX171+DY171)-DS171)</f>
        <v>0</v>
      </c>
      <c r="S171">
        <f>1/((DL171+1)/(P171/1.6)+1/(Q171/1.37)) + DL171/((DL171+1)/(P171/1.6) + DL171/(Q171/1.37))</f>
        <v>0</v>
      </c>
      <c r="T171">
        <f>(DG171*DJ171)</f>
        <v>0</v>
      </c>
      <c r="U171">
        <f>(DZ171+(T171+2*0.95*5.67E-8*(((DZ171+$B$9)+273)^4-(DZ171+273)^4)-44100*I171)/(1.84*29.3*Q171+8*0.95*5.67E-8*(DZ171+273)^3))</f>
        <v>0</v>
      </c>
      <c r="V171">
        <f>($C$9*EA171+$D$9*EB171+$E$9*U171)</f>
        <v>0</v>
      </c>
      <c r="W171">
        <f>0.61365*exp(17.502*V171/(240.97+V171))</f>
        <v>0</v>
      </c>
      <c r="X171">
        <f>(Y171/Z171*100)</f>
        <v>0</v>
      </c>
      <c r="Y171">
        <f>DS171*(DX171+DY171)/1000</f>
        <v>0</v>
      </c>
      <c r="Z171">
        <f>0.61365*exp(17.502*DZ171/(240.97+DZ171))</f>
        <v>0</v>
      </c>
      <c r="AA171">
        <f>(W171-DS171*(DX171+DY171)/1000)</f>
        <v>0</v>
      </c>
      <c r="AB171">
        <f>(-I171*44100)</f>
        <v>0</v>
      </c>
      <c r="AC171">
        <f>2*29.3*Q171*0.92*(DZ171-V171)</f>
        <v>0</v>
      </c>
      <c r="AD171">
        <f>2*0.95*5.67E-8*(((DZ171+$B$9)+273)^4-(V171+273)^4)</f>
        <v>0</v>
      </c>
      <c r="AE171">
        <f>T171+AD171+AB171+AC171</f>
        <v>0</v>
      </c>
      <c r="AF171">
        <f>DW171*AT171*(DR171-DQ171*(1000-AT171*DT171)/(1000-AT171*DS171))/(100*DK171)</f>
        <v>0</v>
      </c>
      <c r="AG171">
        <f>1000*DW171*AT171*(DS171-DT171)/(100*DK171*(1000-AT171*DS171))</f>
        <v>0</v>
      </c>
      <c r="AH171">
        <f>(AI171 - AJ171 - DX171*1E3/(8.314*(DZ171+273.15)) * AL171/DW171 * AK171) * DW171/(100*DK171) * (1000 - DT171)/1000</f>
        <v>0</v>
      </c>
      <c r="AI171">
        <v>952.708318024646</v>
      </c>
      <c r="AJ171">
        <v>935.2161575757569</v>
      </c>
      <c r="AK171">
        <v>3.429032965390631</v>
      </c>
      <c r="AL171">
        <v>66.24914726502084</v>
      </c>
      <c r="AM171">
        <f>(AO171 - AN171 + DX171*1E3/(8.314*(DZ171+273.15)) * AQ171/DW171 * AP171) * DW171/(100*DK171) * 1000/(1000 - AO171)</f>
        <v>0</v>
      </c>
      <c r="AN171">
        <v>28.15208212426971</v>
      </c>
      <c r="AO171">
        <v>28.51199818181819</v>
      </c>
      <c r="AP171">
        <v>-1.165407029862836E-05</v>
      </c>
      <c r="AQ171">
        <v>100.9419130604213</v>
      </c>
      <c r="AR171">
        <v>0</v>
      </c>
      <c r="AS171">
        <v>0</v>
      </c>
      <c r="AT171">
        <f>IF(AR171*$H$15&gt;=AV171,1.0,(AV171/(AV171-AR171*$H$15)))</f>
        <v>0</v>
      </c>
      <c r="AU171">
        <f>(AT171-1)*100</f>
        <v>0</v>
      </c>
      <c r="AV171">
        <f>MAX(0,($B$15+$C$15*EE171)/(1+$D$15*EE171)*DX171/(DZ171+273)*$E$15)</f>
        <v>0</v>
      </c>
      <c r="AW171" t="s">
        <v>429</v>
      </c>
      <c r="AX171" t="s">
        <v>429</v>
      </c>
      <c r="AY171">
        <v>0</v>
      </c>
      <c r="AZ171">
        <v>0</v>
      </c>
      <c r="BA171">
        <f>1-AY171/AZ171</f>
        <v>0</v>
      </c>
      <c r="BB171">
        <v>0</v>
      </c>
      <c r="BC171" t="s">
        <v>429</v>
      </c>
      <c r="BD171" t="s">
        <v>429</v>
      </c>
      <c r="BE171">
        <v>0</v>
      </c>
      <c r="BF171">
        <v>0</v>
      </c>
      <c r="BG171">
        <f>1-BE171/BF171</f>
        <v>0</v>
      </c>
      <c r="BH171">
        <v>0.5</v>
      </c>
      <c r="BI171">
        <f>DH171</f>
        <v>0</v>
      </c>
      <c r="BJ171">
        <f>K171</f>
        <v>0</v>
      </c>
      <c r="BK171">
        <f>BG171*BH171*BI171</f>
        <v>0</v>
      </c>
      <c r="BL171">
        <f>(BJ171-BB171)/BI171</f>
        <v>0</v>
      </c>
      <c r="BM171">
        <f>(AZ171-BF171)/BF171</f>
        <v>0</v>
      </c>
      <c r="BN171">
        <f>AY171/(BA171+AY171/BF171)</f>
        <v>0</v>
      </c>
      <c r="BO171" t="s">
        <v>429</v>
      </c>
      <c r="BP171">
        <v>0</v>
      </c>
      <c r="BQ171">
        <f>IF(BP171&lt;&gt;0, BP171, BN171)</f>
        <v>0</v>
      </c>
      <c r="BR171">
        <f>1-BQ171/BF171</f>
        <v>0</v>
      </c>
      <c r="BS171">
        <f>(BF171-BE171)/(BF171-BQ171)</f>
        <v>0</v>
      </c>
      <c r="BT171">
        <f>(AZ171-BF171)/(AZ171-BQ171)</f>
        <v>0</v>
      </c>
      <c r="BU171">
        <f>(BF171-BE171)/(BF171-AY171)</f>
        <v>0</v>
      </c>
      <c r="BV171">
        <f>(AZ171-BF171)/(AZ171-AY171)</f>
        <v>0</v>
      </c>
      <c r="BW171">
        <f>(BS171*BQ171/BE171)</f>
        <v>0</v>
      </c>
      <c r="BX171">
        <f>(1-BW171)</f>
        <v>0</v>
      </c>
      <c r="DG171">
        <f>$B$13*EF171+$C$13*EG171+$F$13*ER171*(1-EU171)</f>
        <v>0</v>
      </c>
      <c r="DH171">
        <f>DG171*DI171</f>
        <v>0</v>
      </c>
      <c r="DI171">
        <f>($B$13*$D$11+$C$13*$D$11+$F$13*((FE171+EW171)/MAX(FE171+EW171+FF171, 0.1)*$I$11+FF171/MAX(FE171+EW171+FF171, 0.1)*$J$11))/($B$13+$C$13+$F$13)</f>
        <v>0</v>
      </c>
      <c r="DJ171">
        <f>($B$13*$K$11+$C$13*$K$11+$F$13*((FE171+EW171)/MAX(FE171+EW171+FF171, 0.1)*$P$11+FF171/MAX(FE171+EW171+FF171, 0.1)*$Q$11))/($B$13+$C$13+$F$13)</f>
        <v>0</v>
      </c>
      <c r="DK171">
        <v>0.28</v>
      </c>
      <c r="DL171">
        <v>0.5</v>
      </c>
      <c r="DM171" t="s">
        <v>430</v>
      </c>
      <c r="DN171">
        <v>2</v>
      </c>
      <c r="DO171" t="b">
        <v>1</v>
      </c>
      <c r="DP171">
        <v>1694363174.75</v>
      </c>
      <c r="DQ171">
        <v>884.2428928571428</v>
      </c>
      <c r="DR171">
        <v>908.9729642857144</v>
      </c>
      <c r="DS171">
        <v>28.52243214285714</v>
      </c>
      <c r="DT171">
        <v>28.14991785714286</v>
      </c>
      <c r="DU171">
        <v>918.0291071428572</v>
      </c>
      <c r="DV171">
        <v>32.61508571428571</v>
      </c>
      <c r="DW171">
        <v>500.0005714285714</v>
      </c>
      <c r="DX171">
        <v>84.50502142857145</v>
      </c>
      <c r="DY171">
        <v>0.1000308071428571</v>
      </c>
      <c r="DZ171">
        <v>34.55073928571429</v>
      </c>
      <c r="EA171">
        <v>35.95683214285714</v>
      </c>
      <c r="EB171">
        <v>999.9000000000002</v>
      </c>
      <c r="EC171">
        <v>0</v>
      </c>
      <c r="ED171">
        <v>0</v>
      </c>
      <c r="EE171">
        <v>10000.34785714286</v>
      </c>
      <c r="EF171">
        <v>0</v>
      </c>
      <c r="EG171">
        <v>1072.644285714286</v>
      </c>
      <c r="EH171">
        <v>-24.73013214285714</v>
      </c>
      <c r="EI171">
        <v>910.2040714285714</v>
      </c>
      <c r="EJ171">
        <v>935.3016785714286</v>
      </c>
      <c r="EK171">
        <v>0.3725194285714286</v>
      </c>
      <c r="EL171">
        <v>908.9729642857144</v>
      </c>
      <c r="EM171">
        <v>28.14991785714286</v>
      </c>
      <c r="EN171">
        <v>2.410289642857143</v>
      </c>
      <c r="EO171">
        <v>2.378809285714286</v>
      </c>
      <c r="EP171">
        <v>20.43306428571428</v>
      </c>
      <c r="EQ171">
        <v>20.22025</v>
      </c>
      <c r="ER171">
        <v>1999.979642857143</v>
      </c>
      <c r="ES171">
        <v>0.9800067142857144</v>
      </c>
      <c r="ET171">
        <v>0.01999299285714286</v>
      </c>
      <c r="EU171">
        <v>0</v>
      </c>
      <c r="EV171">
        <v>51.76781428571429</v>
      </c>
      <c r="EW171">
        <v>5.00078</v>
      </c>
      <c r="EX171">
        <v>2706.896428571428</v>
      </c>
      <c r="EY171">
        <v>16379.50714285714</v>
      </c>
      <c r="EZ171">
        <v>53.99528571428571</v>
      </c>
      <c r="FA171">
        <v>55.16485714285714</v>
      </c>
      <c r="FB171">
        <v>54.43064285714286</v>
      </c>
      <c r="FC171">
        <v>54.35242857142857</v>
      </c>
      <c r="FD171">
        <v>54.22071428571427</v>
      </c>
      <c r="FE171">
        <v>1955.089642857143</v>
      </c>
      <c r="FF171">
        <v>39.89000000000001</v>
      </c>
      <c r="FG171">
        <v>0</v>
      </c>
      <c r="FH171">
        <v>1694363182.4</v>
      </c>
      <c r="FI171">
        <v>0</v>
      </c>
      <c r="FJ171">
        <v>51.75868461538461</v>
      </c>
      <c r="FK171">
        <v>-1.57408547343972</v>
      </c>
      <c r="FL171">
        <v>16.38461526725714</v>
      </c>
      <c r="FM171">
        <v>2707.668076923077</v>
      </c>
      <c r="FN171">
        <v>15</v>
      </c>
      <c r="FO171">
        <v>1694359657.1</v>
      </c>
      <c r="FP171" t="s">
        <v>630</v>
      </c>
      <c r="FQ171">
        <v>1694359653.1</v>
      </c>
      <c r="FR171">
        <v>1694359657.1</v>
      </c>
      <c r="FS171">
        <v>2</v>
      </c>
      <c r="FT171">
        <v>0.004</v>
      </c>
      <c r="FU171">
        <v>-0.08500000000000001</v>
      </c>
      <c r="FV171">
        <v>-25.919</v>
      </c>
      <c r="FW171">
        <v>-3.999</v>
      </c>
      <c r="FX171">
        <v>420</v>
      </c>
      <c r="FY171">
        <v>26</v>
      </c>
      <c r="FZ171">
        <v>0.38</v>
      </c>
      <c r="GA171">
        <v>0.08</v>
      </c>
      <c r="GB171">
        <v>-24.737325</v>
      </c>
      <c r="GC171">
        <v>-0.1777283302062928</v>
      </c>
      <c r="GD171">
        <v>0.1075187326701723</v>
      </c>
      <c r="GE171">
        <v>0</v>
      </c>
      <c r="GF171">
        <v>0.3792217</v>
      </c>
      <c r="GG171">
        <v>-0.11822469793621</v>
      </c>
      <c r="GH171">
        <v>0.01149976689589837</v>
      </c>
      <c r="GI171">
        <v>1</v>
      </c>
      <c r="GJ171">
        <v>1</v>
      </c>
      <c r="GK171">
        <v>2</v>
      </c>
      <c r="GL171" t="s">
        <v>432</v>
      </c>
      <c r="GM171">
        <v>3.10684</v>
      </c>
      <c r="GN171">
        <v>2.75831</v>
      </c>
      <c r="GO171">
        <v>0.140203</v>
      </c>
      <c r="GP171">
        <v>0.139311</v>
      </c>
      <c r="GQ171">
        <v>0.121302</v>
      </c>
      <c r="GR171">
        <v>0.110059</v>
      </c>
      <c r="GS171">
        <v>21538.5</v>
      </c>
      <c r="GT171">
        <v>20318</v>
      </c>
      <c r="GU171">
        <v>25641.7</v>
      </c>
      <c r="GV171">
        <v>23989.8</v>
      </c>
      <c r="GW171">
        <v>36254.3</v>
      </c>
      <c r="GX171">
        <v>31313.8</v>
      </c>
      <c r="GY171">
        <v>44880.6</v>
      </c>
      <c r="GZ171">
        <v>38040.6</v>
      </c>
      <c r="HA171">
        <v>1.72637</v>
      </c>
      <c r="HB171">
        <v>1.55247</v>
      </c>
      <c r="HC171">
        <v>-0.0950322</v>
      </c>
      <c r="HD171">
        <v>0</v>
      </c>
      <c r="HE171">
        <v>37.4534</v>
      </c>
      <c r="HF171">
        <v>999.9</v>
      </c>
      <c r="HG171">
        <v>44.8</v>
      </c>
      <c r="HH171">
        <v>37.5</v>
      </c>
      <c r="HI171">
        <v>34.3491</v>
      </c>
      <c r="HJ171">
        <v>61.2835</v>
      </c>
      <c r="HK171">
        <v>23.2372</v>
      </c>
      <c r="HL171">
        <v>1</v>
      </c>
      <c r="HM171">
        <v>1.72739</v>
      </c>
      <c r="HN171">
        <v>9.28105</v>
      </c>
      <c r="HO171">
        <v>20.0583</v>
      </c>
      <c r="HP171">
        <v>5.20606</v>
      </c>
      <c r="HQ171">
        <v>11.9932</v>
      </c>
      <c r="HR171">
        <v>4.95965</v>
      </c>
      <c r="HS171">
        <v>3.2746</v>
      </c>
      <c r="HT171">
        <v>9999</v>
      </c>
      <c r="HU171">
        <v>9999</v>
      </c>
      <c r="HV171">
        <v>9999</v>
      </c>
      <c r="HW171">
        <v>156</v>
      </c>
      <c r="HX171">
        <v>1.86386</v>
      </c>
      <c r="HY171">
        <v>1.86005</v>
      </c>
      <c r="HZ171">
        <v>1.85837</v>
      </c>
      <c r="IA171">
        <v>1.85974</v>
      </c>
      <c r="IB171">
        <v>1.85974</v>
      </c>
      <c r="IC171">
        <v>1.85835</v>
      </c>
      <c r="ID171">
        <v>1.85742</v>
      </c>
      <c r="IE171">
        <v>1.85228</v>
      </c>
      <c r="IF171">
        <v>0</v>
      </c>
      <c r="IG171">
        <v>0</v>
      </c>
      <c r="IH171">
        <v>0</v>
      </c>
      <c r="II171">
        <v>0</v>
      </c>
      <c r="IJ171" t="s">
        <v>433</v>
      </c>
      <c r="IK171" t="s">
        <v>434</v>
      </c>
      <c r="IL171" t="s">
        <v>435</v>
      </c>
      <c r="IM171" t="s">
        <v>435</v>
      </c>
      <c r="IN171" t="s">
        <v>435</v>
      </c>
      <c r="IO171" t="s">
        <v>435</v>
      </c>
      <c r="IP171">
        <v>0</v>
      </c>
      <c r="IQ171">
        <v>100</v>
      </c>
      <c r="IR171">
        <v>100</v>
      </c>
      <c r="IS171">
        <v>-34.168</v>
      </c>
      <c r="IT171">
        <v>-4.0923</v>
      </c>
      <c r="IU171">
        <v>-16.20101556140452</v>
      </c>
      <c r="IV171">
        <v>-0.02477319321892663</v>
      </c>
      <c r="IW171">
        <v>7.220195862635366E-06</v>
      </c>
      <c r="IX171">
        <v>-1.200035831751892E-09</v>
      </c>
      <c r="IY171">
        <v>-1.772700294398243</v>
      </c>
      <c r="IZ171">
        <v>-0.1467083373758089</v>
      </c>
      <c r="JA171">
        <v>0.003522864546959643</v>
      </c>
      <c r="JB171">
        <v>-3.696506598922489E-05</v>
      </c>
      <c r="JC171">
        <v>4</v>
      </c>
      <c r="JD171">
        <v>1987</v>
      </c>
      <c r="JE171">
        <v>1</v>
      </c>
      <c r="JF171">
        <v>38</v>
      </c>
      <c r="JG171">
        <v>58.8</v>
      </c>
      <c r="JH171">
        <v>58.8</v>
      </c>
      <c r="JI171">
        <v>2.30469</v>
      </c>
      <c r="JJ171">
        <v>2.6709</v>
      </c>
      <c r="JK171">
        <v>1.49658</v>
      </c>
      <c r="JL171">
        <v>2.39136</v>
      </c>
      <c r="JM171">
        <v>1.54785</v>
      </c>
      <c r="JN171">
        <v>2.40845</v>
      </c>
      <c r="JO171">
        <v>41.9538</v>
      </c>
      <c r="JP171">
        <v>14.1408</v>
      </c>
      <c r="JQ171">
        <v>18</v>
      </c>
      <c r="JR171">
        <v>507.689</v>
      </c>
      <c r="JS171">
        <v>402.856</v>
      </c>
      <c r="JT171">
        <v>28.0875</v>
      </c>
      <c r="JU171">
        <v>46.4715</v>
      </c>
      <c r="JV171">
        <v>29.9993</v>
      </c>
      <c r="JW171">
        <v>46.1243</v>
      </c>
      <c r="JX171">
        <v>45.9315</v>
      </c>
      <c r="JY171">
        <v>46.2479</v>
      </c>
      <c r="JZ171">
        <v>0</v>
      </c>
      <c r="KA171">
        <v>100</v>
      </c>
      <c r="KB171">
        <v>20.9403</v>
      </c>
      <c r="KC171">
        <v>955.051</v>
      </c>
      <c r="KD171">
        <v>32.1164</v>
      </c>
      <c r="KE171">
        <v>98.0445</v>
      </c>
      <c r="KF171">
        <v>91.6593</v>
      </c>
    </row>
    <row r="172" spans="1:292">
      <c r="A172">
        <v>154</v>
      </c>
      <c r="B172">
        <v>1694363187</v>
      </c>
      <c r="C172">
        <v>4678</v>
      </c>
      <c r="D172" t="s">
        <v>743</v>
      </c>
      <c r="E172" t="s">
        <v>744</v>
      </c>
      <c r="F172">
        <v>5</v>
      </c>
      <c r="G172" t="s">
        <v>428</v>
      </c>
      <c r="H172">
        <v>1694363179.178571</v>
      </c>
      <c r="I172">
        <f>(J172)/1000</f>
        <v>0</v>
      </c>
      <c r="J172">
        <f>IF(DO172, AM172, AG172)</f>
        <v>0</v>
      </c>
      <c r="K172">
        <f>IF(DO172, AH172, AF172)</f>
        <v>0</v>
      </c>
      <c r="L172">
        <f>DQ172 - IF(AT172&gt;1, K172*DK172*100.0/(AV172*EE172), 0)</f>
        <v>0</v>
      </c>
      <c r="M172">
        <f>((S172-I172/2)*L172-K172)/(S172+I172/2)</f>
        <v>0</v>
      </c>
      <c r="N172">
        <f>M172*(DX172+DY172)/1000.0</f>
        <v>0</v>
      </c>
      <c r="O172">
        <f>(DQ172 - IF(AT172&gt;1, K172*DK172*100.0/(AV172*EE172), 0))*(DX172+DY172)/1000.0</f>
        <v>0</v>
      </c>
      <c r="P172">
        <f>2.0/((1/R172-1/Q172)+SIGN(R172)*SQRT((1/R172-1/Q172)*(1/R172-1/Q172) + 4*DL172/((DL172+1)*(DL172+1))*(2*1/R172*1/Q172-1/Q172*1/Q172)))</f>
        <v>0</v>
      </c>
      <c r="Q172">
        <f>IF(LEFT(DM172,1)&lt;&gt;"0",IF(LEFT(DM172,1)="1",3.0,DN172),$D$5+$E$5*(EE172*DX172/($K$5*1000))+$F$5*(EE172*DX172/($K$5*1000))*MAX(MIN(DK172,$J$5),$I$5)*MAX(MIN(DK172,$J$5),$I$5)+$G$5*MAX(MIN(DK172,$J$5),$I$5)*(EE172*DX172/($K$5*1000))+$H$5*(EE172*DX172/($K$5*1000))*(EE172*DX172/($K$5*1000)))</f>
        <v>0</v>
      </c>
      <c r="R172">
        <f>I172*(1000-(1000*0.61365*exp(17.502*V172/(240.97+V172))/(DX172+DY172)+DS172)/2)/(1000*0.61365*exp(17.502*V172/(240.97+V172))/(DX172+DY172)-DS172)</f>
        <v>0</v>
      </c>
      <c r="S172">
        <f>1/((DL172+1)/(P172/1.6)+1/(Q172/1.37)) + DL172/((DL172+1)/(P172/1.6) + DL172/(Q172/1.37))</f>
        <v>0</v>
      </c>
      <c r="T172">
        <f>(DG172*DJ172)</f>
        <v>0</v>
      </c>
      <c r="U172">
        <f>(DZ172+(T172+2*0.95*5.67E-8*(((DZ172+$B$9)+273)^4-(DZ172+273)^4)-44100*I172)/(1.84*29.3*Q172+8*0.95*5.67E-8*(DZ172+273)^3))</f>
        <v>0</v>
      </c>
      <c r="V172">
        <f>($C$9*EA172+$D$9*EB172+$E$9*U172)</f>
        <v>0</v>
      </c>
      <c r="W172">
        <f>0.61365*exp(17.502*V172/(240.97+V172))</f>
        <v>0</v>
      </c>
      <c r="X172">
        <f>(Y172/Z172*100)</f>
        <v>0</v>
      </c>
      <c r="Y172">
        <f>DS172*(DX172+DY172)/1000</f>
        <v>0</v>
      </c>
      <c r="Z172">
        <f>0.61365*exp(17.502*DZ172/(240.97+DZ172))</f>
        <v>0</v>
      </c>
      <c r="AA172">
        <f>(W172-DS172*(DX172+DY172)/1000)</f>
        <v>0</v>
      </c>
      <c r="AB172">
        <f>(-I172*44100)</f>
        <v>0</v>
      </c>
      <c r="AC172">
        <f>2*29.3*Q172*0.92*(DZ172-V172)</f>
        <v>0</v>
      </c>
      <c r="AD172">
        <f>2*0.95*5.67E-8*(((DZ172+$B$9)+273)^4-(V172+273)^4)</f>
        <v>0</v>
      </c>
      <c r="AE172">
        <f>T172+AD172+AB172+AC172</f>
        <v>0</v>
      </c>
      <c r="AF172">
        <f>DW172*AT172*(DR172-DQ172*(1000-AT172*DT172)/(1000-AT172*DS172))/(100*DK172)</f>
        <v>0</v>
      </c>
      <c r="AG172">
        <f>1000*DW172*AT172*(DS172-DT172)/(100*DK172*(1000-AT172*DS172))</f>
        <v>0</v>
      </c>
      <c r="AH172">
        <f>(AI172 - AJ172 - DX172*1E3/(8.314*(DZ172+273.15)) * AL172/DW172 * AK172) * DW172/(100*DK172) * (1000 - DT172)/1000</f>
        <v>0</v>
      </c>
      <c r="AI172">
        <v>968.3657911253837</v>
      </c>
      <c r="AJ172">
        <v>950.6442909090906</v>
      </c>
      <c r="AK172">
        <v>3.439663426825047</v>
      </c>
      <c r="AL172">
        <v>66.24914726502084</v>
      </c>
      <c r="AM172">
        <f>(AO172 - AN172 + DX172*1E3/(8.314*(DZ172+273.15)) * AQ172/DW172 * AP172) * DW172/(100*DK172) * 1000/(1000 - AO172)</f>
        <v>0</v>
      </c>
      <c r="AN172">
        <v>28.15351521752571</v>
      </c>
      <c r="AO172">
        <v>28.50783696969696</v>
      </c>
      <c r="AP172">
        <v>-1.689914354500848E-05</v>
      </c>
      <c r="AQ172">
        <v>100.9419130604213</v>
      </c>
      <c r="AR172">
        <v>0</v>
      </c>
      <c r="AS172">
        <v>0</v>
      </c>
      <c r="AT172">
        <f>IF(AR172*$H$15&gt;=AV172,1.0,(AV172/(AV172-AR172*$H$15)))</f>
        <v>0</v>
      </c>
      <c r="AU172">
        <f>(AT172-1)*100</f>
        <v>0</v>
      </c>
      <c r="AV172">
        <f>MAX(0,($B$15+$C$15*EE172)/(1+$D$15*EE172)*DX172/(DZ172+273)*$E$15)</f>
        <v>0</v>
      </c>
      <c r="AW172" t="s">
        <v>429</v>
      </c>
      <c r="AX172" t="s">
        <v>429</v>
      </c>
      <c r="AY172">
        <v>0</v>
      </c>
      <c r="AZ172">
        <v>0</v>
      </c>
      <c r="BA172">
        <f>1-AY172/AZ172</f>
        <v>0</v>
      </c>
      <c r="BB172">
        <v>0</v>
      </c>
      <c r="BC172" t="s">
        <v>429</v>
      </c>
      <c r="BD172" t="s">
        <v>429</v>
      </c>
      <c r="BE172">
        <v>0</v>
      </c>
      <c r="BF172">
        <v>0</v>
      </c>
      <c r="BG172">
        <f>1-BE172/BF172</f>
        <v>0</v>
      </c>
      <c r="BH172">
        <v>0.5</v>
      </c>
      <c r="BI172">
        <f>DH172</f>
        <v>0</v>
      </c>
      <c r="BJ172">
        <f>K172</f>
        <v>0</v>
      </c>
      <c r="BK172">
        <f>BG172*BH172*BI172</f>
        <v>0</v>
      </c>
      <c r="BL172">
        <f>(BJ172-BB172)/BI172</f>
        <v>0</v>
      </c>
      <c r="BM172">
        <f>(AZ172-BF172)/BF172</f>
        <v>0</v>
      </c>
      <c r="BN172">
        <f>AY172/(BA172+AY172/BF172)</f>
        <v>0</v>
      </c>
      <c r="BO172" t="s">
        <v>429</v>
      </c>
      <c r="BP172">
        <v>0</v>
      </c>
      <c r="BQ172">
        <f>IF(BP172&lt;&gt;0, BP172, BN172)</f>
        <v>0</v>
      </c>
      <c r="BR172">
        <f>1-BQ172/BF172</f>
        <v>0</v>
      </c>
      <c r="BS172">
        <f>(BF172-BE172)/(BF172-BQ172)</f>
        <v>0</v>
      </c>
      <c r="BT172">
        <f>(AZ172-BF172)/(AZ172-BQ172)</f>
        <v>0</v>
      </c>
      <c r="BU172">
        <f>(BF172-BE172)/(BF172-AY172)</f>
        <v>0</v>
      </c>
      <c r="BV172">
        <f>(AZ172-BF172)/(AZ172-AY172)</f>
        <v>0</v>
      </c>
      <c r="BW172">
        <f>(BS172*BQ172/BE172)</f>
        <v>0</v>
      </c>
      <c r="BX172">
        <f>(1-BW172)</f>
        <v>0</v>
      </c>
      <c r="DG172">
        <f>$B$13*EF172+$C$13*EG172+$F$13*ER172*(1-EU172)</f>
        <v>0</v>
      </c>
      <c r="DH172">
        <f>DG172*DI172</f>
        <v>0</v>
      </c>
      <c r="DI172">
        <f>($B$13*$D$11+$C$13*$D$11+$F$13*((FE172+EW172)/MAX(FE172+EW172+FF172, 0.1)*$I$11+FF172/MAX(FE172+EW172+FF172, 0.1)*$J$11))/($B$13+$C$13+$F$13)</f>
        <v>0</v>
      </c>
      <c r="DJ172">
        <f>($B$13*$K$11+$C$13*$K$11+$F$13*((FE172+EW172)/MAX(FE172+EW172+FF172, 0.1)*$P$11+FF172/MAX(FE172+EW172+FF172, 0.1)*$Q$11))/($B$13+$C$13+$F$13)</f>
        <v>0</v>
      </c>
      <c r="DK172">
        <v>0.28</v>
      </c>
      <c r="DL172">
        <v>0.5</v>
      </c>
      <c r="DM172" t="s">
        <v>430</v>
      </c>
      <c r="DN172">
        <v>2</v>
      </c>
      <c r="DO172" t="b">
        <v>1</v>
      </c>
      <c r="DP172">
        <v>1694363179.178571</v>
      </c>
      <c r="DQ172">
        <v>899.0713214285715</v>
      </c>
      <c r="DR172">
        <v>923.8538214285716</v>
      </c>
      <c r="DS172">
        <v>28.51616071428571</v>
      </c>
      <c r="DT172">
        <v>28.151675</v>
      </c>
      <c r="DU172">
        <v>933.0755</v>
      </c>
      <c r="DV172">
        <v>32.60859642857143</v>
      </c>
      <c r="DW172">
        <v>500.0146071428571</v>
      </c>
      <c r="DX172">
        <v>84.50484285714286</v>
      </c>
      <c r="DY172">
        <v>0.09999371428571427</v>
      </c>
      <c r="DZ172">
        <v>34.53775714285715</v>
      </c>
      <c r="EA172">
        <v>35.94131428571428</v>
      </c>
      <c r="EB172">
        <v>999.9000000000002</v>
      </c>
      <c r="EC172">
        <v>0</v>
      </c>
      <c r="ED172">
        <v>0</v>
      </c>
      <c r="EE172">
        <v>10004.91892857143</v>
      </c>
      <c r="EF172">
        <v>0</v>
      </c>
      <c r="EG172">
        <v>1081.583214285714</v>
      </c>
      <c r="EH172">
        <v>-24.782575</v>
      </c>
      <c r="EI172">
        <v>925.4618928571429</v>
      </c>
      <c r="EJ172">
        <v>950.6153214285715</v>
      </c>
      <c r="EK172">
        <v>0.3644942142857143</v>
      </c>
      <c r="EL172">
        <v>923.8538214285716</v>
      </c>
      <c r="EM172">
        <v>28.151675</v>
      </c>
      <c r="EN172">
        <v>2.409755</v>
      </c>
      <c r="EO172">
        <v>2.378952857142857</v>
      </c>
      <c r="EP172">
        <v>20.42946428571429</v>
      </c>
      <c r="EQ172">
        <v>20.221225</v>
      </c>
      <c r="ER172">
        <v>1999.9825</v>
      </c>
      <c r="ES172">
        <v>0.9800066071428571</v>
      </c>
      <c r="ET172">
        <v>0.0199931</v>
      </c>
      <c r="EU172">
        <v>0</v>
      </c>
      <c r="EV172">
        <v>51.68635000000001</v>
      </c>
      <c r="EW172">
        <v>5.00078</v>
      </c>
      <c r="EX172">
        <v>2707.548928571428</v>
      </c>
      <c r="EY172">
        <v>16379.525</v>
      </c>
      <c r="EZ172">
        <v>53.99085714285714</v>
      </c>
      <c r="FA172">
        <v>55.14707142857143</v>
      </c>
      <c r="FB172">
        <v>54.42614285714285</v>
      </c>
      <c r="FC172">
        <v>54.33907142857142</v>
      </c>
      <c r="FD172">
        <v>54.2185</v>
      </c>
      <c r="FE172">
        <v>1955.0925</v>
      </c>
      <c r="FF172">
        <v>39.89000000000001</v>
      </c>
      <c r="FG172">
        <v>0</v>
      </c>
      <c r="FH172">
        <v>1694363187.2</v>
      </c>
      <c r="FI172">
        <v>0</v>
      </c>
      <c r="FJ172">
        <v>51.66926923076923</v>
      </c>
      <c r="FK172">
        <v>-0.4880752180175411</v>
      </c>
      <c r="FL172">
        <v>-133.512478724444</v>
      </c>
      <c r="FM172">
        <v>2708.104615384615</v>
      </c>
      <c r="FN172">
        <v>15</v>
      </c>
      <c r="FO172">
        <v>1694359657.1</v>
      </c>
      <c r="FP172" t="s">
        <v>630</v>
      </c>
      <c r="FQ172">
        <v>1694359653.1</v>
      </c>
      <c r="FR172">
        <v>1694359657.1</v>
      </c>
      <c r="FS172">
        <v>2</v>
      </c>
      <c r="FT172">
        <v>0.004</v>
      </c>
      <c r="FU172">
        <v>-0.08500000000000001</v>
      </c>
      <c r="FV172">
        <v>-25.919</v>
      </c>
      <c r="FW172">
        <v>-3.999</v>
      </c>
      <c r="FX172">
        <v>420</v>
      </c>
      <c r="FY172">
        <v>26</v>
      </c>
      <c r="FZ172">
        <v>0.38</v>
      </c>
      <c r="GA172">
        <v>0.08</v>
      </c>
      <c r="GB172">
        <v>-24.75751951219512</v>
      </c>
      <c r="GC172">
        <v>-0.3476090592334798</v>
      </c>
      <c r="GD172">
        <v>0.1267895860529143</v>
      </c>
      <c r="GE172">
        <v>0</v>
      </c>
      <c r="GF172">
        <v>0.3697905609756098</v>
      </c>
      <c r="GG172">
        <v>-0.1136849686411159</v>
      </c>
      <c r="GH172">
        <v>0.01135042271276612</v>
      </c>
      <c r="GI172">
        <v>1</v>
      </c>
      <c r="GJ172">
        <v>1</v>
      </c>
      <c r="GK172">
        <v>2</v>
      </c>
      <c r="GL172" t="s">
        <v>432</v>
      </c>
      <c r="GM172">
        <v>3.10684</v>
      </c>
      <c r="GN172">
        <v>2.75803</v>
      </c>
      <c r="GO172">
        <v>0.141683</v>
      </c>
      <c r="GP172">
        <v>0.140796</v>
      </c>
      <c r="GQ172">
        <v>0.121296</v>
      </c>
      <c r="GR172">
        <v>0.110064</v>
      </c>
      <c r="GS172">
        <v>21501.6</v>
      </c>
      <c r="GT172">
        <v>20283.3</v>
      </c>
      <c r="GU172">
        <v>25641.9</v>
      </c>
      <c r="GV172">
        <v>23990.3</v>
      </c>
      <c r="GW172">
        <v>36255.1</v>
      </c>
      <c r="GX172">
        <v>31314.4</v>
      </c>
      <c r="GY172">
        <v>44881.1</v>
      </c>
      <c r="GZ172">
        <v>38041.3</v>
      </c>
      <c r="HA172">
        <v>1.72675</v>
      </c>
      <c r="HB172">
        <v>1.55268</v>
      </c>
      <c r="HC172">
        <v>-0.0937283</v>
      </c>
      <c r="HD172">
        <v>0</v>
      </c>
      <c r="HE172">
        <v>37.4345</v>
      </c>
      <c r="HF172">
        <v>999.9</v>
      </c>
      <c r="HG172">
        <v>44.8</v>
      </c>
      <c r="HH172">
        <v>37.5</v>
      </c>
      <c r="HI172">
        <v>34.3492</v>
      </c>
      <c r="HJ172">
        <v>61.2935</v>
      </c>
      <c r="HK172">
        <v>23.2532</v>
      </c>
      <c r="HL172">
        <v>1</v>
      </c>
      <c r="HM172">
        <v>1.72669</v>
      </c>
      <c r="HN172">
        <v>9.28105</v>
      </c>
      <c r="HO172">
        <v>20.0583</v>
      </c>
      <c r="HP172">
        <v>5.20606</v>
      </c>
      <c r="HQ172">
        <v>11.9926</v>
      </c>
      <c r="HR172">
        <v>4.9598</v>
      </c>
      <c r="HS172">
        <v>3.27445</v>
      </c>
      <c r="HT172">
        <v>9999</v>
      </c>
      <c r="HU172">
        <v>9999</v>
      </c>
      <c r="HV172">
        <v>9999</v>
      </c>
      <c r="HW172">
        <v>156</v>
      </c>
      <c r="HX172">
        <v>1.86386</v>
      </c>
      <c r="HY172">
        <v>1.86005</v>
      </c>
      <c r="HZ172">
        <v>1.85837</v>
      </c>
      <c r="IA172">
        <v>1.85974</v>
      </c>
      <c r="IB172">
        <v>1.85974</v>
      </c>
      <c r="IC172">
        <v>1.85835</v>
      </c>
      <c r="ID172">
        <v>1.85745</v>
      </c>
      <c r="IE172">
        <v>1.85228</v>
      </c>
      <c r="IF172">
        <v>0</v>
      </c>
      <c r="IG172">
        <v>0</v>
      </c>
      <c r="IH172">
        <v>0</v>
      </c>
      <c r="II172">
        <v>0</v>
      </c>
      <c r="IJ172" t="s">
        <v>433</v>
      </c>
      <c r="IK172" t="s">
        <v>434</v>
      </c>
      <c r="IL172" t="s">
        <v>435</v>
      </c>
      <c r="IM172" t="s">
        <v>435</v>
      </c>
      <c r="IN172" t="s">
        <v>435</v>
      </c>
      <c r="IO172" t="s">
        <v>435</v>
      </c>
      <c r="IP172">
        <v>0</v>
      </c>
      <c r="IQ172">
        <v>100</v>
      </c>
      <c r="IR172">
        <v>100</v>
      </c>
      <c r="IS172">
        <v>-34.386</v>
      </c>
      <c r="IT172">
        <v>-4.0921</v>
      </c>
      <c r="IU172">
        <v>-16.20101556140452</v>
      </c>
      <c r="IV172">
        <v>-0.02477319321892663</v>
      </c>
      <c r="IW172">
        <v>7.220195862635366E-06</v>
      </c>
      <c r="IX172">
        <v>-1.200035831751892E-09</v>
      </c>
      <c r="IY172">
        <v>-1.772700294398243</v>
      </c>
      <c r="IZ172">
        <v>-0.1467083373758089</v>
      </c>
      <c r="JA172">
        <v>0.003522864546959643</v>
      </c>
      <c r="JB172">
        <v>-3.696506598922489E-05</v>
      </c>
      <c r="JC172">
        <v>4</v>
      </c>
      <c r="JD172">
        <v>1987</v>
      </c>
      <c r="JE172">
        <v>1</v>
      </c>
      <c r="JF172">
        <v>38</v>
      </c>
      <c r="JG172">
        <v>58.9</v>
      </c>
      <c r="JH172">
        <v>58.8</v>
      </c>
      <c r="JI172">
        <v>2.33154</v>
      </c>
      <c r="JJ172">
        <v>2.66479</v>
      </c>
      <c r="JK172">
        <v>1.49658</v>
      </c>
      <c r="JL172">
        <v>2.39136</v>
      </c>
      <c r="JM172">
        <v>1.54785</v>
      </c>
      <c r="JN172">
        <v>2.45728</v>
      </c>
      <c r="JO172">
        <v>41.9538</v>
      </c>
      <c r="JP172">
        <v>14.1495</v>
      </c>
      <c r="JQ172">
        <v>18</v>
      </c>
      <c r="JR172">
        <v>507.913</v>
      </c>
      <c r="JS172">
        <v>402.956</v>
      </c>
      <c r="JT172">
        <v>28.0736</v>
      </c>
      <c r="JU172">
        <v>46.4644</v>
      </c>
      <c r="JV172">
        <v>29.9993</v>
      </c>
      <c r="JW172">
        <v>46.1198</v>
      </c>
      <c r="JX172">
        <v>45.9265</v>
      </c>
      <c r="JY172">
        <v>46.8037</v>
      </c>
      <c r="JZ172">
        <v>0</v>
      </c>
      <c r="KA172">
        <v>100</v>
      </c>
      <c r="KB172">
        <v>20.9352</v>
      </c>
      <c r="KC172">
        <v>975.087</v>
      </c>
      <c r="KD172">
        <v>32.1164</v>
      </c>
      <c r="KE172">
        <v>98.04559999999999</v>
      </c>
      <c r="KF172">
        <v>91.661</v>
      </c>
    </row>
    <row r="173" spans="1:292">
      <c r="A173">
        <v>155</v>
      </c>
      <c r="B173">
        <v>1694363192.5</v>
      </c>
      <c r="C173">
        <v>4683.5</v>
      </c>
      <c r="D173" t="s">
        <v>745</v>
      </c>
      <c r="E173" t="s">
        <v>746</v>
      </c>
      <c r="F173">
        <v>5</v>
      </c>
      <c r="G173" t="s">
        <v>428</v>
      </c>
      <c r="H173">
        <v>1694363184.75</v>
      </c>
      <c r="I173">
        <f>(J173)/1000</f>
        <v>0</v>
      </c>
      <c r="J173">
        <f>IF(DO173, AM173, AG173)</f>
        <v>0</v>
      </c>
      <c r="K173">
        <f>IF(DO173, AH173, AF173)</f>
        <v>0</v>
      </c>
      <c r="L173">
        <f>DQ173 - IF(AT173&gt;1, K173*DK173*100.0/(AV173*EE173), 0)</f>
        <v>0</v>
      </c>
      <c r="M173">
        <f>((S173-I173/2)*L173-K173)/(S173+I173/2)</f>
        <v>0</v>
      </c>
      <c r="N173">
        <f>M173*(DX173+DY173)/1000.0</f>
        <v>0</v>
      </c>
      <c r="O173">
        <f>(DQ173 - IF(AT173&gt;1, K173*DK173*100.0/(AV173*EE173), 0))*(DX173+DY173)/1000.0</f>
        <v>0</v>
      </c>
      <c r="P173">
        <f>2.0/((1/R173-1/Q173)+SIGN(R173)*SQRT((1/R173-1/Q173)*(1/R173-1/Q173) + 4*DL173/((DL173+1)*(DL173+1))*(2*1/R173*1/Q173-1/Q173*1/Q173)))</f>
        <v>0</v>
      </c>
      <c r="Q173">
        <f>IF(LEFT(DM173,1)&lt;&gt;"0",IF(LEFT(DM173,1)="1",3.0,DN173),$D$5+$E$5*(EE173*DX173/($K$5*1000))+$F$5*(EE173*DX173/($K$5*1000))*MAX(MIN(DK173,$J$5),$I$5)*MAX(MIN(DK173,$J$5),$I$5)+$G$5*MAX(MIN(DK173,$J$5),$I$5)*(EE173*DX173/($K$5*1000))+$H$5*(EE173*DX173/($K$5*1000))*(EE173*DX173/($K$5*1000)))</f>
        <v>0</v>
      </c>
      <c r="R173">
        <f>I173*(1000-(1000*0.61365*exp(17.502*V173/(240.97+V173))/(DX173+DY173)+DS173)/2)/(1000*0.61365*exp(17.502*V173/(240.97+V173))/(DX173+DY173)-DS173)</f>
        <v>0</v>
      </c>
      <c r="S173">
        <f>1/((DL173+1)/(P173/1.6)+1/(Q173/1.37)) + DL173/((DL173+1)/(P173/1.6) + DL173/(Q173/1.37))</f>
        <v>0</v>
      </c>
      <c r="T173">
        <f>(DG173*DJ173)</f>
        <v>0</v>
      </c>
      <c r="U173">
        <f>(DZ173+(T173+2*0.95*5.67E-8*(((DZ173+$B$9)+273)^4-(DZ173+273)^4)-44100*I173)/(1.84*29.3*Q173+8*0.95*5.67E-8*(DZ173+273)^3))</f>
        <v>0</v>
      </c>
      <c r="V173">
        <f>($C$9*EA173+$D$9*EB173+$E$9*U173)</f>
        <v>0</v>
      </c>
      <c r="W173">
        <f>0.61365*exp(17.502*V173/(240.97+V173))</f>
        <v>0</v>
      </c>
      <c r="X173">
        <f>(Y173/Z173*100)</f>
        <v>0</v>
      </c>
      <c r="Y173">
        <f>DS173*(DX173+DY173)/1000</f>
        <v>0</v>
      </c>
      <c r="Z173">
        <f>0.61365*exp(17.502*DZ173/(240.97+DZ173))</f>
        <v>0</v>
      </c>
      <c r="AA173">
        <f>(W173-DS173*(DX173+DY173)/1000)</f>
        <v>0</v>
      </c>
      <c r="AB173">
        <f>(-I173*44100)</f>
        <v>0</v>
      </c>
      <c r="AC173">
        <f>2*29.3*Q173*0.92*(DZ173-V173)</f>
        <v>0</v>
      </c>
      <c r="AD173">
        <f>2*0.95*5.67E-8*(((DZ173+$B$9)+273)^4-(V173+273)^4)</f>
        <v>0</v>
      </c>
      <c r="AE173">
        <f>T173+AD173+AB173+AC173</f>
        <v>0</v>
      </c>
      <c r="AF173">
        <f>DW173*AT173*(DR173-DQ173*(1000-AT173*DT173)/(1000-AT173*DS173))/(100*DK173)</f>
        <v>0</v>
      </c>
      <c r="AG173">
        <f>1000*DW173*AT173*(DS173-DT173)/(100*DK173*(1000-AT173*DS173))</f>
        <v>0</v>
      </c>
      <c r="AH173">
        <f>(AI173 - AJ173 - DX173*1E3/(8.314*(DZ173+273.15)) * AL173/DW173 * AK173) * DW173/(100*DK173) * (1000 - DT173)/1000</f>
        <v>0</v>
      </c>
      <c r="AI173">
        <v>987.3364785876723</v>
      </c>
      <c r="AJ173">
        <v>969.6061696969695</v>
      </c>
      <c r="AK173">
        <v>3.410820245460796</v>
      </c>
      <c r="AL173">
        <v>66.24914726502084</v>
      </c>
      <c r="AM173">
        <f>(AO173 - AN173 + DX173*1E3/(8.314*(DZ173+273.15)) * AQ173/DW173 * AP173) * DW173/(100*DK173) * 1000/(1000 - AO173)</f>
        <v>0</v>
      </c>
      <c r="AN173">
        <v>28.15809227843236</v>
      </c>
      <c r="AO173">
        <v>28.50652303030303</v>
      </c>
      <c r="AP173">
        <v>-3.359393782227996E-06</v>
      </c>
      <c r="AQ173">
        <v>100.9419130604213</v>
      </c>
      <c r="AR173">
        <v>0</v>
      </c>
      <c r="AS173">
        <v>0</v>
      </c>
      <c r="AT173">
        <f>IF(AR173*$H$15&gt;=AV173,1.0,(AV173/(AV173-AR173*$H$15)))</f>
        <v>0</v>
      </c>
      <c r="AU173">
        <f>(AT173-1)*100</f>
        <v>0</v>
      </c>
      <c r="AV173">
        <f>MAX(0,($B$15+$C$15*EE173)/(1+$D$15*EE173)*DX173/(DZ173+273)*$E$15)</f>
        <v>0</v>
      </c>
      <c r="AW173" t="s">
        <v>429</v>
      </c>
      <c r="AX173" t="s">
        <v>429</v>
      </c>
      <c r="AY173">
        <v>0</v>
      </c>
      <c r="AZ173">
        <v>0</v>
      </c>
      <c r="BA173">
        <f>1-AY173/AZ173</f>
        <v>0</v>
      </c>
      <c r="BB173">
        <v>0</v>
      </c>
      <c r="BC173" t="s">
        <v>429</v>
      </c>
      <c r="BD173" t="s">
        <v>429</v>
      </c>
      <c r="BE173">
        <v>0</v>
      </c>
      <c r="BF173">
        <v>0</v>
      </c>
      <c r="BG173">
        <f>1-BE173/BF173</f>
        <v>0</v>
      </c>
      <c r="BH173">
        <v>0.5</v>
      </c>
      <c r="BI173">
        <f>DH173</f>
        <v>0</v>
      </c>
      <c r="BJ173">
        <f>K173</f>
        <v>0</v>
      </c>
      <c r="BK173">
        <f>BG173*BH173*BI173</f>
        <v>0</v>
      </c>
      <c r="BL173">
        <f>(BJ173-BB173)/BI173</f>
        <v>0</v>
      </c>
      <c r="BM173">
        <f>(AZ173-BF173)/BF173</f>
        <v>0</v>
      </c>
      <c r="BN173">
        <f>AY173/(BA173+AY173/BF173)</f>
        <v>0</v>
      </c>
      <c r="BO173" t="s">
        <v>429</v>
      </c>
      <c r="BP173">
        <v>0</v>
      </c>
      <c r="BQ173">
        <f>IF(BP173&lt;&gt;0, BP173, BN173)</f>
        <v>0</v>
      </c>
      <c r="BR173">
        <f>1-BQ173/BF173</f>
        <v>0</v>
      </c>
      <c r="BS173">
        <f>(BF173-BE173)/(BF173-BQ173)</f>
        <v>0</v>
      </c>
      <c r="BT173">
        <f>(AZ173-BF173)/(AZ173-BQ173)</f>
        <v>0</v>
      </c>
      <c r="BU173">
        <f>(BF173-BE173)/(BF173-AY173)</f>
        <v>0</v>
      </c>
      <c r="BV173">
        <f>(AZ173-BF173)/(AZ173-AY173)</f>
        <v>0</v>
      </c>
      <c r="BW173">
        <f>(BS173*BQ173/BE173)</f>
        <v>0</v>
      </c>
      <c r="BX173">
        <f>(1-BW173)</f>
        <v>0</v>
      </c>
      <c r="DG173">
        <f>$B$13*EF173+$C$13*EG173+$F$13*ER173*(1-EU173)</f>
        <v>0</v>
      </c>
      <c r="DH173">
        <f>DG173*DI173</f>
        <v>0</v>
      </c>
      <c r="DI173">
        <f>($B$13*$D$11+$C$13*$D$11+$F$13*((FE173+EW173)/MAX(FE173+EW173+FF173, 0.1)*$I$11+FF173/MAX(FE173+EW173+FF173, 0.1)*$J$11))/($B$13+$C$13+$F$13)</f>
        <v>0</v>
      </c>
      <c r="DJ173">
        <f>($B$13*$K$11+$C$13*$K$11+$F$13*((FE173+EW173)/MAX(FE173+EW173+FF173, 0.1)*$P$11+FF173/MAX(FE173+EW173+FF173, 0.1)*$Q$11))/($B$13+$C$13+$F$13)</f>
        <v>0</v>
      </c>
      <c r="DK173">
        <v>0.28</v>
      </c>
      <c r="DL173">
        <v>0.5</v>
      </c>
      <c r="DM173" t="s">
        <v>430</v>
      </c>
      <c r="DN173">
        <v>2</v>
      </c>
      <c r="DO173" t="b">
        <v>1</v>
      </c>
      <c r="DP173">
        <v>1694363184.75</v>
      </c>
      <c r="DQ173">
        <v>917.7517857142855</v>
      </c>
      <c r="DR173">
        <v>942.5204285714287</v>
      </c>
      <c r="DS173">
        <v>28.51047142857143</v>
      </c>
      <c r="DT173">
        <v>28.15453571428571</v>
      </c>
      <c r="DU173">
        <v>952.0281428571428</v>
      </c>
      <c r="DV173">
        <v>32.6027</v>
      </c>
      <c r="DW173">
        <v>500.0227142857144</v>
      </c>
      <c r="DX173">
        <v>84.50462142857144</v>
      </c>
      <c r="DY173">
        <v>0.1000922821428571</v>
      </c>
      <c r="DZ173">
        <v>34.52183214285714</v>
      </c>
      <c r="EA173">
        <v>35.92603571428571</v>
      </c>
      <c r="EB173">
        <v>999.9000000000002</v>
      </c>
      <c r="EC173">
        <v>0</v>
      </c>
      <c r="ED173">
        <v>0</v>
      </c>
      <c r="EE173">
        <v>10000.57464285714</v>
      </c>
      <c r="EF173">
        <v>0</v>
      </c>
      <c r="EG173">
        <v>1074.714642857143</v>
      </c>
      <c r="EH173">
        <v>-24.76857857142857</v>
      </c>
      <c r="EI173">
        <v>944.6852499999999</v>
      </c>
      <c r="EJ173">
        <v>969.8254999999999</v>
      </c>
      <c r="EK173">
        <v>0.3559358214285715</v>
      </c>
      <c r="EL173">
        <v>942.5204285714287</v>
      </c>
      <c r="EM173">
        <v>28.15453571428571</v>
      </c>
      <c r="EN173">
        <v>2.409267142857143</v>
      </c>
      <c r="EO173">
        <v>2.379189285714286</v>
      </c>
      <c r="EP173">
        <v>20.42619642857143</v>
      </c>
      <c r="EQ173">
        <v>20.22282142857143</v>
      </c>
      <c r="ER173">
        <v>2000.004285714286</v>
      </c>
      <c r="ES173">
        <v>0.9800067142857143</v>
      </c>
      <c r="ET173">
        <v>0.01999299285714286</v>
      </c>
      <c r="EU173">
        <v>0</v>
      </c>
      <c r="EV173">
        <v>51.58473214285715</v>
      </c>
      <c r="EW173">
        <v>5.00078</v>
      </c>
      <c r="EX173">
        <v>2700.603571428572</v>
      </c>
      <c r="EY173">
        <v>16379.70357142858</v>
      </c>
      <c r="EZ173">
        <v>53.97742857142855</v>
      </c>
      <c r="FA173">
        <v>55.12485714285715</v>
      </c>
      <c r="FB173">
        <v>54.41942857142858</v>
      </c>
      <c r="FC173">
        <v>54.33021428571429</v>
      </c>
      <c r="FD173">
        <v>54.22514285714284</v>
      </c>
      <c r="FE173">
        <v>1955.114285714286</v>
      </c>
      <c r="FF173">
        <v>39.89000000000001</v>
      </c>
      <c r="FG173">
        <v>0</v>
      </c>
      <c r="FH173">
        <v>1694363192.6</v>
      </c>
      <c r="FI173">
        <v>0</v>
      </c>
      <c r="FJ173">
        <v>51.555836</v>
      </c>
      <c r="FK173">
        <v>-0.73183077800341</v>
      </c>
      <c r="FL173">
        <v>-8.683076664548619</v>
      </c>
      <c r="FM173">
        <v>2699.9564</v>
      </c>
      <c r="FN173">
        <v>15</v>
      </c>
      <c r="FO173">
        <v>1694359657.1</v>
      </c>
      <c r="FP173" t="s">
        <v>630</v>
      </c>
      <c r="FQ173">
        <v>1694359653.1</v>
      </c>
      <c r="FR173">
        <v>1694359657.1</v>
      </c>
      <c r="FS173">
        <v>2</v>
      </c>
      <c r="FT173">
        <v>0.004</v>
      </c>
      <c r="FU173">
        <v>-0.08500000000000001</v>
      </c>
      <c r="FV173">
        <v>-25.919</v>
      </c>
      <c r="FW173">
        <v>-3.999</v>
      </c>
      <c r="FX173">
        <v>420</v>
      </c>
      <c r="FY173">
        <v>26</v>
      </c>
      <c r="FZ173">
        <v>0.38</v>
      </c>
      <c r="GA173">
        <v>0.08</v>
      </c>
      <c r="GB173">
        <v>-24.78643170731707</v>
      </c>
      <c r="GC173">
        <v>-0.05664668989549253</v>
      </c>
      <c r="GD173">
        <v>0.1190305934009309</v>
      </c>
      <c r="GE173">
        <v>1</v>
      </c>
      <c r="GF173">
        <v>0.3613140243902439</v>
      </c>
      <c r="GG173">
        <v>-0.0928029616724738</v>
      </c>
      <c r="GH173">
        <v>0.00934520902554418</v>
      </c>
      <c r="GI173">
        <v>1</v>
      </c>
      <c r="GJ173">
        <v>2</v>
      </c>
      <c r="GK173">
        <v>2</v>
      </c>
      <c r="GL173" t="s">
        <v>484</v>
      </c>
      <c r="GM173">
        <v>3.10685</v>
      </c>
      <c r="GN173">
        <v>2.75807</v>
      </c>
      <c r="GO173">
        <v>0.143468</v>
      </c>
      <c r="GP173">
        <v>0.142568</v>
      </c>
      <c r="GQ173">
        <v>0.121289</v>
      </c>
      <c r="GR173">
        <v>0.110071</v>
      </c>
      <c r="GS173">
        <v>21457.4</v>
      </c>
      <c r="GT173">
        <v>20241.9</v>
      </c>
      <c r="GU173">
        <v>25642.6</v>
      </c>
      <c r="GV173">
        <v>23990.8</v>
      </c>
      <c r="GW173">
        <v>36256.4</v>
      </c>
      <c r="GX173">
        <v>31314.8</v>
      </c>
      <c r="GY173">
        <v>44882.1</v>
      </c>
      <c r="GZ173">
        <v>38041.9</v>
      </c>
      <c r="HA173">
        <v>1.7267</v>
      </c>
      <c r="HB173">
        <v>1.55257</v>
      </c>
      <c r="HC173">
        <v>-0.092797</v>
      </c>
      <c r="HD173">
        <v>0</v>
      </c>
      <c r="HE173">
        <v>37.411</v>
      </c>
      <c r="HF173">
        <v>999.9</v>
      </c>
      <c r="HG173">
        <v>44.8</v>
      </c>
      <c r="HH173">
        <v>37.5</v>
      </c>
      <c r="HI173">
        <v>34.3484</v>
      </c>
      <c r="HJ173">
        <v>61.4835</v>
      </c>
      <c r="HK173">
        <v>23.3534</v>
      </c>
      <c r="HL173">
        <v>1</v>
      </c>
      <c r="HM173">
        <v>1.72565</v>
      </c>
      <c r="HN173">
        <v>9.28105</v>
      </c>
      <c r="HO173">
        <v>20.0582</v>
      </c>
      <c r="HP173">
        <v>5.20501</v>
      </c>
      <c r="HQ173">
        <v>11.9929</v>
      </c>
      <c r="HR173">
        <v>4.95975</v>
      </c>
      <c r="HS173">
        <v>3.27435</v>
      </c>
      <c r="HT173">
        <v>9999</v>
      </c>
      <c r="HU173">
        <v>9999</v>
      </c>
      <c r="HV173">
        <v>9999</v>
      </c>
      <c r="HW173">
        <v>156</v>
      </c>
      <c r="HX173">
        <v>1.86386</v>
      </c>
      <c r="HY173">
        <v>1.86005</v>
      </c>
      <c r="HZ173">
        <v>1.85837</v>
      </c>
      <c r="IA173">
        <v>1.85974</v>
      </c>
      <c r="IB173">
        <v>1.85974</v>
      </c>
      <c r="IC173">
        <v>1.85835</v>
      </c>
      <c r="ID173">
        <v>1.85743</v>
      </c>
      <c r="IE173">
        <v>1.85229</v>
      </c>
      <c r="IF173">
        <v>0</v>
      </c>
      <c r="IG173">
        <v>0</v>
      </c>
      <c r="IH173">
        <v>0</v>
      </c>
      <c r="II173">
        <v>0</v>
      </c>
      <c r="IJ173" t="s">
        <v>433</v>
      </c>
      <c r="IK173" t="s">
        <v>434</v>
      </c>
      <c r="IL173" t="s">
        <v>435</v>
      </c>
      <c r="IM173" t="s">
        <v>435</v>
      </c>
      <c r="IN173" t="s">
        <v>435</v>
      </c>
      <c r="IO173" t="s">
        <v>435</v>
      </c>
      <c r="IP173">
        <v>0</v>
      </c>
      <c r="IQ173">
        <v>100</v>
      </c>
      <c r="IR173">
        <v>100</v>
      </c>
      <c r="IS173">
        <v>-34.65</v>
      </c>
      <c r="IT173">
        <v>-4.0921</v>
      </c>
      <c r="IU173">
        <v>-16.20101556140452</v>
      </c>
      <c r="IV173">
        <v>-0.02477319321892663</v>
      </c>
      <c r="IW173">
        <v>7.220195862635366E-06</v>
      </c>
      <c r="IX173">
        <v>-1.200035831751892E-09</v>
      </c>
      <c r="IY173">
        <v>-1.772700294398243</v>
      </c>
      <c r="IZ173">
        <v>-0.1467083373758089</v>
      </c>
      <c r="JA173">
        <v>0.003522864546959643</v>
      </c>
      <c r="JB173">
        <v>-3.696506598922489E-05</v>
      </c>
      <c r="JC173">
        <v>4</v>
      </c>
      <c r="JD173">
        <v>1987</v>
      </c>
      <c r="JE173">
        <v>1</v>
      </c>
      <c r="JF173">
        <v>38</v>
      </c>
      <c r="JG173">
        <v>59</v>
      </c>
      <c r="JH173">
        <v>58.9</v>
      </c>
      <c r="JI173">
        <v>2.36816</v>
      </c>
      <c r="JJ173">
        <v>2.66602</v>
      </c>
      <c r="JK173">
        <v>1.49658</v>
      </c>
      <c r="JL173">
        <v>2.39258</v>
      </c>
      <c r="JM173">
        <v>1.54785</v>
      </c>
      <c r="JN173">
        <v>2.45728</v>
      </c>
      <c r="JO173">
        <v>41.9538</v>
      </c>
      <c r="JP173">
        <v>14.1495</v>
      </c>
      <c r="JQ173">
        <v>18</v>
      </c>
      <c r="JR173">
        <v>507.838</v>
      </c>
      <c r="JS173">
        <v>402.864</v>
      </c>
      <c r="JT173">
        <v>28.0571</v>
      </c>
      <c r="JU173">
        <v>46.4548</v>
      </c>
      <c r="JV173">
        <v>29.9992</v>
      </c>
      <c r="JW173">
        <v>46.1129</v>
      </c>
      <c r="JX173">
        <v>45.9205</v>
      </c>
      <c r="JY173">
        <v>47.5226</v>
      </c>
      <c r="JZ173">
        <v>0</v>
      </c>
      <c r="KA173">
        <v>100</v>
      </c>
      <c r="KB173">
        <v>20.9302</v>
      </c>
      <c r="KC173">
        <v>988.523</v>
      </c>
      <c r="KD173">
        <v>32.1164</v>
      </c>
      <c r="KE173">
        <v>98.048</v>
      </c>
      <c r="KF173">
        <v>91.6627</v>
      </c>
    </row>
    <row r="174" spans="1:292">
      <c r="A174">
        <v>156</v>
      </c>
      <c r="B174">
        <v>1694363197.5</v>
      </c>
      <c r="C174">
        <v>4688.5</v>
      </c>
      <c r="D174" t="s">
        <v>747</v>
      </c>
      <c r="E174" t="s">
        <v>748</v>
      </c>
      <c r="F174">
        <v>5</v>
      </c>
      <c r="G174" t="s">
        <v>428</v>
      </c>
      <c r="H174">
        <v>1694363190.018518</v>
      </c>
      <c r="I174">
        <f>(J174)/1000</f>
        <v>0</v>
      </c>
      <c r="J174">
        <f>IF(DO174, AM174, AG174)</f>
        <v>0</v>
      </c>
      <c r="K174">
        <f>IF(DO174, AH174, AF174)</f>
        <v>0</v>
      </c>
      <c r="L174">
        <f>DQ174 - IF(AT174&gt;1, K174*DK174*100.0/(AV174*EE174), 0)</f>
        <v>0</v>
      </c>
      <c r="M174">
        <f>((S174-I174/2)*L174-K174)/(S174+I174/2)</f>
        <v>0</v>
      </c>
      <c r="N174">
        <f>M174*(DX174+DY174)/1000.0</f>
        <v>0</v>
      </c>
      <c r="O174">
        <f>(DQ174 - IF(AT174&gt;1, K174*DK174*100.0/(AV174*EE174), 0))*(DX174+DY174)/1000.0</f>
        <v>0</v>
      </c>
      <c r="P174">
        <f>2.0/((1/R174-1/Q174)+SIGN(R174)*SQRT((1/R174-1/Q174)*(1/R174-1/Q174) + 4*DL174/((DL174+1)*(DL174+1))*(2*1/R174*1/Q174-1/Q174*1/Q174)))</f>
        <v>0</v>
      </c>
      <c r="Q174">
        <f>IF(LEFT(DM174,1)&lt;&gt;"0",IF(LEFT(DM174,1)="1",3.0,DN174),$D$5+$E$5*(EE174*DX174/($K$5*1000))+$F$5*(EE174*DX174/($K$5*1000))*MAX(MIN(DK174,$J$5),$I$5)*MAX(MIN(DK174,$J$5),$I$5)+$G$5*MAX(MIN(DK174,$J$5),$I$5)*(EE174*DX174/($K$5*1000))+$H$5*(EE174*DX174/($K$5*1000))*(EE174*DX174/($K$5*1000)))</f>
        <v>0</v>
      </c>
      <c r="R174">
        <f>I174*(1000-(1000*0.61365*exp(17.502*V174/(240.97+V174))/(DX174+DY174)+DS174)/2)/(1000*0.61365*exp(17.502*V174/(240.97+V174))/(DX174+DY174)-DS174)</f>
        <v>0</v>
      </c>
      <c r="S174">
        <f>1/((DL174+1)/(P174/1.6)+1/(Q174/1.37)) + DL174/((DL174+1)/(P174/1.6) + DL174/(Q174/1.37))</f>
        <v>0</v>
      </c>
      <c r="T174">
        <f>(DG174*DJ174)</f>
        <v>0</v>
      </c>
      <c r="U174">
        <f>(DZ174+(T174+2*0.95*5.67E-8*(((DZ174+$B$9)+273)^4-(DZ174+273)^4)-44100*I174)/(1.84*29.3*Q174+8*0.95*5.67E-8*(DZ174+273)^3))</f>
        <v>0</v>
      </c>
      <c r="V174">
        <f>($C$9*EA174+$D$9*EB174+$E$9*U174)</f>
        <v>0</v>
      </c>
      <c r="W174">
        <f>0.61365*exp(17.502*V174/(240.97+V174))</f>
        <v>0</v>
      </c>
      <c r="X174">
        <f>(Y174/Z174*100)</f>
        <v>0</v>
      </c>
      <c r="Y174">
        <f>DS174*(DX174+DY174)/1000</f>
        <v>0</v>
      </c>
      <c r="Z174">
        <f>0.61365*exp(17.502*DZ174/(240.97+DZ174))</f>
        <v>0</v>
      </c>
      <c r="AA174">
        <f>(W174-DS174*(DX174+DY174)/1000)</f>
        <v>0</v>
      </c>
      <c r="AB174">
        <f>(-I174*44100)</f>
        <v>0</v>
      </c>
      <c r="AC174">
        <f>2*29.3*Q174*0.92*(DZ174-V174)</f>
        <v>0</v>
      </c>
      <c r="AD174">
        <f>2*0.95*5.67E-8*(((DZ174+$B$9)+273)^4-(V174+273)^4)</f>
        <v>0</v>
      </c>
      <c r="AE174">
        <f>T174+AD174+AB174+AC174</f>
        <v>0</v>
      </c>
      <c r="AF174">
        <f>DW174*AT174*(DR174-DQ174*(1000-AT174*DT174)/(1000-AT174*DS174))/(100*DK174)</f>
        <v>0</v>
      </c>
      <c r="AG174">
        <f>1000*DW174*AT174*(DS174-DT174)/(100*DK174*(1000-AT174*DS174))</f>
        <v>0</v>
      </c>
      <c r="AH174">
        <f>(AI174 - AJ174 - DX174*1E3/(8.314*(DZ174+273.15)) * AL174/DW174 * AK174) * DW174/(100*DK174) * (1000 - DT174)/1000</f>
        <v>0</v>
      </c>
      <c r="AI174">
        <v>1004.684918027175</v>
      </c>
      <c r="AJ174">
        <v>986.8562606060605</v>
      </c>
      <c r="AK174">
        <v>3.466639739152019</v>
      </c>
      <c r="AL174">
        <v>66.24914726502084</v>
      </c>
      <c r="AM174">
        <f>(AO174 - AN174 + DX174*1E3/(8.314*(DZ174+273.15)) * AQ174/DW174 * AP174) * DW174/(100*DK174) * 1000/(1000 - AO174)</f>
        <v>0</v>
      </c>
      <c r="AN174">
        <v>28.15620741298769</v>
      </c>
      <c r="AO174">
        <v>28.50287454545455</v>
      </c>
      <c r="AP174">
        <v>-6.19793607583149E-06</v>
      </c>
      <c r="AQ174">
        <v>100.9419130604213</v>
      </c>
      <c r="AR174">
        <v>0</v>
      </c>
      <c r="AS174">
        <v>0</v>
      </c>
      <c r="AT174">
        <f>IF(AR174*$H$15&gt;=AV174,1.0,(AV174/(AV174-AR174*$H$15)))</f>
        <v>0</v>
      </c>
      <c r="AU174">
        <f>(AT174-1)*100</f>
        <v>0</v>
      </c>
      <c r="AV174">
        <f>MAX(0,($B$15+$C$15*EE174)/(1+$D$15*EE174)*DX174/(DZ174+273)*$E$15)</f>
        <v>0</v>
      </c>
      <c r="AW174" t="s">
        <v>429</v>
      </c>
      <c r="AX174" t="s">
        <v>429</v>
      </c>
      <c r="AY174">
        <v>0</v>
      </c>
      <c r="AZ174">
        <v>0</v>
      </c>
      <c r="BA174">
        <f>1-AY174/AZ174</f>
        <v>0</v>
      </c>
      <c r="BB174">
        <v>0</v>
      </c>
      <c r="BC174" t="s">
        <v>429</v>
      </c>
      <c r="BD174" t="s">
        <v>429</v>
      </c>
      <c r="BE174">
        <v>0</v>
      </c>
      <c r="BF174">
        <v>0</v>
      </c>
      <c r="BG174">
        <f>1-BE174/BF174</f>
        <v>0</v>
      </c>
      <c r="BH174">
        <v>0.5</v>
      </c>
      <c r="BI174">
        <f>DH174</f>
        <v>0</v>
      </c>
      <c r="BJ174">
        <f>K174</f>
        <v>0</v>
      </c>
      <c r="BK174">
        <f>BG174*BH174*BI174</f>
        <v>0</v>
      </c>
      <c r="BL174">
        <f>(BJ174-BB174)/BI174</f>
        <v>0</v>
      </c>
      <c r="BM174">
        <f>(AZ174-BF174)/BF174</f>
        <v>0</v>
      </c>
      <c r="BN174">
        <f>AY174/(BA174+AY174/BF174)</f>
        <v>0</v>
      </c>
      <c r="BO174" t="s">
        <v>429</v>
      </c>
      <c r="BP174">
        <v>0</v>
      </c>
      <c r="BQ174">
        <f>IF(BP174&lt;&gt;0, BP174, BN174)</f>
        <v>0</v>
      </c>
      <c r="BR174">
        <f>1-BQ174/BF174</f>
        <v>0</v>
      </c>
      <c r="BS174">
        <f>(BF174-BE174)/(BF174-BQ174)</f>
        <v>0</v>
      </c>
      <c r="BT174">
        <f>(AZ174-BF174)/(AZ174-BQ174)</f>
        <v>0</v>
      </c>
      <c r="BU174">
        <f>(BF174-BE174)/(BF174-AY174)</f>
        <v>0</v>
      </c>
      <c r="BV174">
        <f>(AZ174-BF174)/(AZ174-AY174)</f>
        <v>0</v>
      </c>
      <c r="BW174">
        <f>(BS174*BQ174/BE174)</f>
        <v>0</v>
      </c>
      <c r="BX174">
        <f>(1-BW174)</f>
        <v>0</v>
      </c>
      <c r="DG174">
        <f>$B$13*EF174+$C$13*EG174+$F$13*ER174*(1-EU174)</f>
        <v>0</v>
      </c>
      <c r="DH174">
        <f>DG174*DI174</f>
        <v>0</v>
      </c>
      <c r="DI174">
        <f>($B$13*$D$11+$C$13*$D$11+$F$13*((FE174+EW174)/MAX(FE174+EW174+FF174, 0.1)*$I$11+FF174/MAX(FE174+EW174+FF174, 0.1)*$J$11))/($B$13+$C$13+$F$13)</f>
        <v>0</v>
      </c>
      <c r="DJ174">
        <f>($B$13*$K$11+$C$13*$K$11+$F$13*((FE174+EW174)/MAX(FE174+EW174+FF174, 0.1)*$P$11+FF174/MAX(FE174+EW174+FF174, 0.1)*$Q$11))/($B$13+$C$13+$F$13)</f>
        <v>0</v>
      </c>
      <c r="DK174">
        <v>0.28</v>
      </c>
      <c r="DL174">
        <v>0.5</v>
      </c>
      <c r="DM174" t="s">
        <v>430</v>
      </c>
      <c r="DN174">
        <v>2</v>
      </c>
      <c r="DO174" t="b">
        <v>1</v>
      </c>
      <c r="DP174">
        <v>1694363190.018518</v>
      </c>
      <c r="DQ174">
        <v>935.3477037037037</v>
      </c>
      <c r="DR174">
        <v>960.226111111111</v>
      </c>
      <c r="DS174">
        <v>28.5069925925926</v>
      </c>
      <c r="DT174">
        <v>28.15590740740741</v>
      </c>
      <c r="DU174">
        <v>969.8779629629631</v>
      </c>
      <c r="DV174">
        <v>32.59908518518518</v>
      </c>
      <c r="DW174">
        <v>500.0221481481481</v>
      </c>
      <c r="DX174">
        <v>84.50516296296297</v>
      </c>
      <c r="DY174">
        <v>0.1000304555555555</v>
      </c>
      <c r="DZ174">
        <v>34.50701481481482</v>
      </c>
      <c r="EA174">
        <v>35.92061111111111</v>
      </c>
      <c r="EB174">
        <v>999.9000000000001</v>
      </c>
      <c r="EC174">
        <v>0</v>
      </c>
      <c r="ED174">
        <v>0</v>
      </c>
      <c r="EE174">
        <v>10007.26888888889</v>
      </c>
      <c r="EF174">
        <v>0</v>
      </c>
      <c r="EG174">
        <v>1060.207037037037</v>
      </c>
      <c r="EH174">
        <v>-24.87831481481482</v>
      </c>
      <c r="EI174">
        <v>962.7941111111112</v>
      </c>
      <c r="EJ174">
        <v>988.0452592592592</v>
      </c>
      <c r="EK174">
        <v>0.3510864444444444</v>
      </c>
      <c r="EL174">
        <v>960.226111111111</v>
      </c>
      <c r="EM174">
        <v>28.15590740740741</v>
      </c>
      <c r="EN174">
        <v>2.408988518518519</v>
      </c>
      <c r="EO174">
        <v>2.37932</v>
      </c>
      <c r="EP174">
        <v>20.42431851851852</v>
      </c>
      <c r="EQ174">
        <v>20.22370740740741</v>
      </c>
      <c r="ER174">
        <v>1999.999259259259</v>
      </c>
      <c r="ES174">
        <v>0.9800065555555555</v>
      </c>
      <c r="ET174">
        <v>0.01999315185185185</v>
      </c>
      <c r="EU174">
        <v>0</v>
      </c>
      <c r="EV174">
        <v>51.54593703703704</v>
      </c>
      <c r="EW174">
        <v>5.00078</v>
      </c>
      <c r="EX174">
        <v>2699.129629629629</v>
      </c>
      <c r="EY174">
        <v>16379.66296296297</v>
      </c>
      <c r="EZ174">
        <v>53.94644444444443</v>
      </c>
      <c r="FA174">
        <v>55.11566666666667</v>
      </c>
      <c r="FB174">
        <v>54.4187037037037</v>
      </c>
      <c r="FC174">
        <v>54.31233333333333</v>
      </c>
      <c r="FD174">
        <v>54.2034074074074</v>
      </c>
      <c r="FE174">
        <v>1955.109259259259</v>
      </c>
      <c r="FF174">
        <v>39.89000000000001</v>
      </c>
      <c r="FG174">
        <v>0</v>
      </c>
      <c r="FH174">
        <v>1694363197.4</v>
      </c>
      <c r="FI174">
        <v>0</v>
      </c>
      <c r="FJ174">
        <v>51.561068</v>
      </c>
      <c r="FK174">
        <v>0.1014307722649403</v>
      </c>
      <c r="FL174">
        <v>-4.743076928132981</v>
      </c>
      <c r="FM174">
        <v>2698.9512</v>
      </c>
      <c r="FN174">
        <v>15</v>
      </c>
      <c r="FO174">
        <v>1694359657.1</v>
      </c>
      <c r="FP174" t="s">
        <v>630</v>
      </c>
      <c r="FQ174">
        <v>1694359653.1</v>
      </c>
      <c r="FR174">
        <v>1694359657.1</v>
      </c>
      <c r="FS174">
        <v>2</v>
      </c>
      <c r="FT174">
        <v>0.004</v>
      </c>
      <c r="FU174">
        <v>-0.08500000000000001</v>
      </c>
      <c r="FV174">
        <v>-25.919</v>
      </c>
      <c r="FW174">
        <v>-3.999</v>
      </c>
      <c r="FX174">
        <v>420</v>
      </c>
      <c r="FY174">
        <v>26</v>
      </c>
      <c r="FZ174">
        <v>0.38</v>
      </c>
      <c r="GA174">
        <v>0.08</v>
      </c>
      <c r="GB174">
        <v>-24.8190075</v>
      </c>
      <c r="GC174">
        <v>-0.9838570356472049</v>
      </c>
      <c r="GD174">
        <v>0.1381407477674493</v>
      </c>
      <c r="GE174">
        <v>0</v>
      </c>
      <c r="GF174">
        <v>0.3540316</v>
      </c>
      <c r="GG174">
        <v>-0.05652704690431619</v>
      </c>
      <c r="GH174">
        <v>0.005617525659932495</v>
      </c>
      <c r="GI174">
        <v>1</v>
      </c>
      <c r="GJ174">
        <v>1</v>
      </c>
      <c r="GK174">
        <v>2</v>
      </c>
      <c r="GL174" t="s">
        <v>432</v>
      </c>
      <c r="GM174">
        <v>3.10683</v>
      </c>
      <c r="GN174">
        <v>2.75821</v>
      </c>
      <c r="GO174">
        <v>0.145084</v>
      </c>
      <c r="GP174">
        <v>0.144176</v>
      </c>
      <c r="GQ174">
        <v>0.121284</v>
      </c>
      <c r="GR174">
        <v>0.110068</v>
      </c>
      <c r="GS174">
        <v>21417.2</v>
      </c>
      <c r="GT174">
        <v>20204.1</v>
      </c>
      <c r="GU174">
        <v>25643</v>
      </c>
      <c r="GV174">
        <v>23991.1</v>
      </c>
      <c r="GW174">
        <v>36257.2</v>
      </c>
      <c r="GX174">
        <v>31315.4</v>
      </c>
      <c r="GY174">
        <v>44882.6</v>
      </c>
      <c r="GZ174">
        <v>38042.4</v>
      </c>
      <c r="HA174">
        <v>1.72687</v>
      </c>
      <c r="HB174">
        <v>1.55275</v>
      </c>
      <c r="HC174">
        <v>-0.09264799999999999</v>
      </c>
      <c r="HD174">
        <v>0</v>
      </c>
      <c r="HE174">
        <v>37.3897</v>
      </c>
      <c r="HF174">
        <v>999.9</v>
      </c>
      <c r="HG174">
        <v>44.8</v>
      </c>
      <c r="HH174">
        <v>37.5</v>
      </c>
      <c r="HI174">
        <v>34.3476</v>
      </c>
      <c r="HJ174">
        <v>61.1035</v>
      </c>
      <c r="HK174">
        <v>23.1971</v>
      </c>
      <c r="HL174">
        <v>1</v>
      </c>
      <c r="HM174">
        <v>1.7247</v>
      </c>
      <c r="HN174">
        <v>9.28105</v>
      </c>
      <c r="HO174">
        <v>20.0579</v>
      </c>
      <c r="HP174">
        <v>5.20486</v>
      </c>
      <c r="HQ174">
        <v>11.9924</v>
      </c>
      <c r="HR174">
        <v>4.9597</v>
      </c>
      <c r="HS174">
        <v>3.27438</v>
      </c>
      <c r="HT174">
        <v>9999</v>
      </c>
      <c r="HU174">
        <v>9999</v>
      </c>
      <c r="HV174">
        <v>9999</v>
      </c>
      <c r="HW174">
        <v>156</v>
      </c>
      <c r="HX174">
        <v>1.86386</v>
      </c>
      <c r="HY174">
        <v>1.86005</v>
      </c>
      <c r="HZ174">
        <v>1.85838</v>
      </c>
      <c r="IA174">
        <v>1.85974</v>
      </c>
      <c r="IB174">
        <v>1.85974</v>
      </c>
      <c r="IC174">
        <v>1.85837</v>
      </c>
      <c r="ID174">
        <v>1.85745</v>
      </c>
      <c r="IE174">
        <v>1.85229</v>
      </c>
      <c r="IF174">
        <v>0</v>
      </c>
      <c r="IG174">
        <v>0</v>
      </c>
      <c r="IH174">
        <v>0</v>
      </c>
      <c r="II174">
        <v>0</v>
      </c>
      <c r="IJ174" t="s">
        <v>433</v>
      </c>
      <c r="IK174" t="s">
        <v>434</v>
      </c>
      <c r="IL174" t="s">
        <v>435</v>
      </c>
      <c r="IM174" t="s">
        <v>435</v>
      </c>
      <c r="IN174" t="s">
        <v>435</v>
      </c>
      <c r="IO174" t="s">
        <v>435</v>
      </c>
      <c r="IP174">
        <v>0</v>
      </c>
      <c r="IQ174">
        <v>100</v>
      </c>
      <c r="IR174">
        <v>100</v>
      </c>
      <c r="IS174">
        <v>-34.888</v>
      </c>
      <c r="IT174">
        <v>-4.0919</v>
      </c>
      <c r="IU174">
        <v>-16.20101556140452</v>
      </c>
      <c r="IV174">
        <v>-0.02477319321892663</v>
      </c>
      <c r="IW174">
        <v>7.220195862635366E-06</v>
      </c>
      <c r="IX174">
        <v>-1.200035831751892E-09</v>
      </c>
      <c r="IY174">
        <v>-1.772700294398243</v>
      </c>
      <c r="IZ174">
        <v>-0.1467083373758089</v>
      </c>
      <c r="JA174">
        <v>0.003522864546959643</v>
      </c>
      <c r="JB174">
        <v>-3.696506598922489E-05</v>
      </c>
      <c r="JC174">
        <v>4</v>
      </c>
      <c r="JD174">
        <v>1987</v>
      </c>
      <c r="JE174">
        <v>1</v>
      </c>
      <c r="JF174">
        <v>38</v>
      </c>
      <c r="JG174">
        <v>59.1</v>
      </c>
      <c r="JH174">
        <v>59</v>
      </c>
      <c r="JI174">
        <v>2.40112</v>
      </c>
      <c r="JJ174">
        <v>2.67822</v>
      </c>
      <c r="JK174">
        <v>1.49658</v>
      </c>
      <c r="JL174">
        <v>2.39136</v>
      </c>
      <c r="JM174">
        <v>1.54907</v>
      </c>
      <c r="JN174">
        <v>2.42188</v>
      </c>
      <c r="JO174">
        <v>41.9538</v>
      </c>
      <c r="JP174">
        <v>14.1233</v>
      </c>
      <c r="JQ174">
        <v>18</v>
      </c>
      <c r="JR174">
        <v>507.925</v>
      </c>
      <c r="JS174">
        <v>402.942</v>
      </c>
      <c r="JT174">
        <v>28.0436</v>
      </c>
      <c r="JU174">
        <v>46.4483</v>
      </c>
      <c r="JV174">
        <v>29.9992</v>
      </c>
      <c r="JW174">
        <v>46.1078</v>
      </c>
      <c r="JX174">
        <v>45.9142</v>
      </c>
      <c r="JY174">
        <v>48.1899</v>
      </c>
      <c r="JZ174">
        <v>0</v>
      </c>
      <c r="KA174">
        <v>100</v>
      </c>
      <c r="KB174">
        <v>20.9271</v>
      </c>
      <c r="KC174">
        <v>1008.56</v>
      </c>
      <c r="KD174">
        <v>32.1164</v>
      </c>
      <c r="KE174">
        <v>98.0492</v>
      </c>
      <c r="KF174">
        <v>91.66379999999999</v>
      </c>
    </row>
    <row r="175" spans="1:292">
      <c r="A175">
        <v>157</v>
      </c>
      <c r="B175">
        <v>1694363202.5</v>
      </c>
      <c r="C175">
        <v>4693.5</v>
      </c>
      <c r="D175" t="s">
        <v>749</v>
      </c>
      <c r="E175" t="s">
        <v>750</v>
      </c>
      <c r="F175">
        <v>5</v>
      </c>
      <c r="G175" t="s">
        <v>428</v>
      </c>
      <c r="H175">
        <v>1694363194.732143</v>
      </c>
      <c r="I175">
        <f>(J175)/1000</f>
        <v>0</v>
      </c>
      <c r="J175">
        <f>IF(DO175, AM175, AG175)</f>
        <v>0</v>
      </c>
      <c r="K175">
        <f>IF(DO175, AH175, AF175)</f>
        <v>0</v>
      </c>
      <c r="L175">
        <f>DQ175 - IF(AT175&gt;1, K175*DK175*100.0/(AV175*EE175), 0)</f>
        <v>0</v>
      </c>
      <c r="M175">
        <f>((S175-I175/2)*L175-K175)/(S175+I175/2)</f>
        <v>0</v>
      </c>
      <c r="N175">
        <f>M175*(DX175+DY175)/1000.0</f>
        <v>0</v>
      </c>
      <c r="O175">
        <f>(DQ175 - IF(AT175&gt;1, K175*DK175*100.0/(AV175*EE175), 0))*(DX175+DY175)/1000.0</f>
        <v>0</v>
      </c>
      <c r="P175">
        <f>2.0/((1/R175-1/Q175)+SIGN(R175)*SQRT((1/R175-1/Q175)*(1/R175-1/Q175) + 4*DL175/((DL175+1)*(DL175+1))*(2*1/R175*1/Q175-1/Q175*1/Q175)))</f>
        <v>0</v>
      </c>
      <c r="Q175">
        <f>IF(LEFT(DM175,1)&lt;&gt;"0",IF(LEFT(DM175,1)="1",3.0,DN175),$D$5+$E$5*(EE175*DX175/($K$5*1000))+$F$5*(EE175*DX175/($K$5*1000))*MAX(MIN(DK175,$J$5),$I$5)*MAX(MIN(DK175,$J$5),$I$5)+$G$5*MAX(MIN(DK175,$J$5),$I$5)*(EE175*DX175/($K$5*1000))+$H$5*(EE175*DX175/($K$5*1000))*(EE175*DX175/($K$5*1000)))</f>
        <v>0</v>
      </c>
      <c r="R175">
        <f>I175*(1000-(1000*0.61365*exp(17.502*V175/(240.97+V175))/(DX175+DY175)+DS175)/2)/(1000*0.61365*exp(17.502*V175/(240.97+V175))/(DX175+DY175)-DS175)</f>
        <v>0</v>
      </c>
      <c r="S175">
        <f>1/((DL175+1)/(P175/1.6)+1/(Q175/1.37)) + DL175/((DL175+1)/(P175/1.6) + DL175/(Q175/1.37))</f>
        <v>0</v>
      </c>
      <c r="T175">
        <f>(DG175*DJ175)</f>
        <v>0</v>
      </c>
      <c r="U175">
        <f>(DZ175+(T175+2*0.95*5.67E-8*(((DZ175+$B$9)+273)^4-(DZ175+273)^4)-44100*I175)/(1.84*29.3*Q175+8*0.95*5.67E-8*(DZ175+273)^3))</f>
        <v>0</v>
      </c>
      <c r="V175">
        <f>($C$9*EA175+$D$9*EB175+$E$9*U175)</f>
        <v>0</v>
      </c>
      <c r="W175">
        <f>0.61365*exp(17.502*V175/(240.97+V175))</f>
        <v>0</v>
      </c>
      <c r="X175">
        <f>(Y175/Z175*100)</f>
        <v>0</v>
      </c>
      <c r="Y175">
        <f>DS175*(DX175+DY175)/1000</f>
        <v>0</v>
      </c>
      <c r="Z175">
        <f>0.61365*exp(17.502*DZ175/(240.97+DZ175))</f>
        <v>0</v>
      </c>
      <c r="AA175">
        <f>(W175-DS175*(DX175+DY175)/1000)</f>
        <v>0</v>
      </c>
      <c r="AB175">
        <f>(-I175*44100)</f>
        <v>0</v>
      </c>
      <c r="AC175">
        <f>2*29.3*Q175*0.92*(DZ175-V175)</f>
        <v>0</v>
      </c>
      <c r="AD175">
        <f>2*0.95*5.67E-8*(((DZ175+$B$9)+273)^4-(V175+273)^4)</f>
        <v>0</v>
      </c>
      <c r="AE175">
        <f>T175+AD175+AB175+AC175</f>
        <v>0</v>
      </c>
      <c r="AF175">
        <f>DW175*AT175*(DR175-DQ175*(1000-AT175*DT175)/(1000-AT175*DS175))/(100*DK175)</f>
        <v>0</v>
      </c>
      <c r="AG175">
        <f>1000*DW175*AT175*(DS175-DT175)/(100*DK175*(1000-AT175*DS175))</f>
        <v>0</v>
      </c>
      <c r="AH175">
        <f>(AI175 - AJ175 - DX175*1E3/(8.314*(DZ175+273.15)) * AL175/DW175 * AK175) * DW175/(100*DK175) * (1000 - DT175)/1000</f>
        <v>0</v>
      </c>
      <c r="AI175">
        <v>1021.979899257503</v>
      </c>
      <c r="AJ175">
        <v>1004.196369696969</v>
      </c>
      <c r="AK175">
        <v>3.472160139594601</v>
      </c>
      <c r="AL175">
        <v>66.24914726502084</v>
      </c>
      <c r="AM175">
        <f>(AO175 - AN175 + DX175*1E3/(8.314*(DZ175+273.15)) * AQ175/DW175 * AP175) * DW175/(100*DK175) * 1000/(1000 - AO175)</f>
        <v>0</v>
      </c>
      <c r="AN175">
        <v>28.15677927403804</v>
      </c>
      <c r="AO175">
        <v>28.49797393939392</v>
      </c>
      <c r="AP175">
        <v>-1.110141877928756E-05</v>
      </c>
      <c r="AQ175">
        <v>100.9419130604213</v>
      </c>
      <c r="AR175">
        <v>0</v>
      </c>
      <c r="AS175">
        <v>0</v>
      </c>
      <c r="AT175">
        <f>IF(AR175*$H$15&gt;=AV175,1.0,(AV175/(AV175-AR175*$H$15)))</f>
        <v>0</v>
      </c>
      <c r="AU175">
        <f>(AT175-1)*100</f>
        <v>0</v>
      </c>
      <c r="AV175">
        <f>MAX(0,($B$15+$C$15*EE175)/(1+$D$15*EE175)*DX175/(DZ175+273)*$E$15)</f>
        <v>0</v>
      </c>
      <c r="AW175" t="s">
        <v>429</v>
      </c>
      <c r="AX175" t="s">
        <v>429</v>
      </c>
      <c r="AY175">
        <v>0</v>
      </c>
      <c r="AZ175">
        <v>0</v>
      </c>
      <c r="BA175">
        <f>1-AY175/AZ175</f>
        <v>0</v>
      </c>
      <c r="BB175">
        <v>0</v>
      </c>
      <c r="BC175" t="s">
        <v>429</v>
      </c>
      <c r="BD175" t="s">
        <v>429</v>
      </c>
      <c r="BE175">
        <v>0</v>
      </c>
      <c r="BF175">
        <v>0</v>
      </c>
      <c r="BG175">
        <f>1-BE175/BF175</f>
        <v>0</v>
      </c>
      <c r="BH175">
        <v>0.5</v>
      </c>
      <c r="BI175">
        <f>DH175</f>
        <v>0</v>
      </c>
      <c r="BJ175">
        <f>K175</f>
        <v>0</v>
      </c>
      <c r="BK175">
        <f>BG175*BH175*BI175</f>
        <v>0</v>
      </c>
      <c r="BL175">
        <f>(BJ175-BB175)/BI175</f>
        <v>0</v>
      </c>
      <c r="BM175">
        <f>(AZ175-BF175)/BF175</f>
        <v>0</v>
      </c>
      <c r="BN175">
        <f>AY175/(BA175+AY175/BF175)</f>
        <v>0</v>
      </c>
      <c r="BO175" t="s">
        <v>429</v>
      </c>
      <c r="BP175">
        <v>0</v>
      </c>
      <c r="BQ175">
        <f>IF(BP175&lt;&gt;0, BP175, BN175)</f>
        <v>0</v>
      </c>
      <c r="BR175">
        <f>1-BQ175/BF175</f>
        <v>0</v>
      </c>
      <c r="BS175">
        <f>(BF175-BE175)/(BF175-BQ175)</f>
        <v>0</v>
      </c>
      <c r="BT175">
        <f>(AZ175-BF175)/(AZ175-BQ175)</f>
        <v>0</v>
      </c>
      <c r="BU175">
        <f>(BF175-BE175)/(BF175-AY175)</f>
        <v>0</v>
      </c>
      <c r="BV175">
        <f>(AZ175-BF175)/(AZ175-AY175)</f>
        <v>0</v>
      </c>
      <c r="BW175">
        <f>(BS175*BQ175/BE175)</f>
        <v>0</v>
      </c>
      <c r="BX175">
        <f>(1-BW175)</f>
        <v>0</v>
      </c>
      <c r="DG175">
        <f>$B$13*EF175+$C$13*EG175+$F$13*ER175*(1-EU175)</f>
        <v>0</v>
      </c>
      <c r="DH175">
        <f>DG175*DI175</f>
        <v>0</v>
      </c>
      <c r="DI175">
        <f>($B$13*$D$11+$C$13*$D$11+$F$13*((FE175+EW175)/MAX(FE175+EW175+FF175, 0.1)*$I$11+FF175/MAX(FE175+EW175+FF175, 0.1)*$J$11))/($B$13+$C$13+$F$13)</f>
        <v>0</v>
      </c>
      <c r="DJ175">
        <f>($B$13*$K$11+$C$13*$K$11+$F$13*((FE175+EW175)/MAX(FE175+EW175+FF175, 0.1)*$P$11+FF175/MAX(FE175+EW175+FF175, 0.1)*$Q$11))/($B$13+$C$13+$F$13)</f>
        <v>0</v>
      </c>
      <c r="DK175">
        <v>0.28</v>
      </c>
      <c r="DL175">
        <v>0.5</v>
      </c>
      <c r="DM175" t="s">
        <v>430</v>
      </c>
      <c r="DN175">
        <v>2</v>
      </c>
      <c r="DO175" t="b">
        <v>1</v>
      </c>
      <c r="DP175">
        <v>1694363194.732143</v>
      </c>
      <c r="DQ175">
        <v>951.159</v>
      </c>
      <c r="DR175">
        <v>976.0651428571429</v>
      </c>
      <c r="DS175">
        <v>28.504</v>
      </c>
      <c r="DT175">
        <v>28.15679642857143</v>
      </c>
      <c r="DU175">
        <v>985.9153214285715</v>
      </c>
      <c r="DV175">
        <v>32.595975</v>
      </c>
      <c r="DW175">
        <v>499.9985</v>
      </c>
      <c r="DX175">
        <v>84.50541785714286</v>
      </c>
      <c r="DY175">
        <v>0.09993757857142858</v>
      </c>
      <c r="DZ175">
        <v>34.49082857142857</v>
      </c>
      <c r="EA175">
        <v>35.908225</v>
      </c>
      <c r="EB175">
        <v>999.9000000000002</v>
      </c>
      <c r="EC175">
        <v>0</v>
      </c>
      <c r="ED175">
        <v>0</v>
      </c>
      <c r="EE175">
        <v>10010.85964285714</v>
      </c>
      <c r="EF175">
        <v>0</v>
      </c>
      <c r="EG175">
        <v>1052.65</v>
      </c>
      <c r="EH175">
        <v>-24.90612142857142</v>
      </c>
      <c r="EI175">
        <v>979.0665714285714</v>
      </c>
      <c r="EJ175">
        <v>1004.343964285714</v>
      </c>
      <c r="EK175">
        <v>0.3471976785714285</v>
      </c>
      <c r="EL175">
        <v>976.0651428571429</v>
      </c>
      <c r="EM175">
        <v>28.15679642857143</v>
      </c>
      <c r="EN175">
        <v>2.408742142857142</v>
      </c>
      <c r="EO175">
        <v>2.379401785714286</v>
      </c>
      <c r="EP175">
        <v>20.42266428571429</v>
      </c>
      <c r="EQ175">
        <v>20.22426428571429</v>
      </c>
      <c r="ER175">
        <v>2000.010357142857</v>
      </c>
      <c r="ES175">
        <v>0.980006607142857</v>
      </c>
      <c r="ET175">
        <v>0.01999310357142858</v>
      </c>
      <c r="EU175">
        <v>0</v>
      </c>
      <c r="EV175">
        <v>51.45466785714284</v>
      </c>
      <c r="EW175">
        <v>5.00078</v>
      </c>
      <c r="EX175">
        <v>2697.279642857143</v>
      </c>
      <c r="EY175">
        <v>16379.75714285714</v>
      </c>
      <c r="EZ175">
        <v>53.93942857142856</v>
      </c>
      <c r="FA175">
        <v>55.11149999999999</v>
      </c>
      <c r="FB175">
        <v>54.39478571428571</v>
      </c>
      <c r="FC175">
        <v>54.30564285714286</v>
      </c>
      <c r="FD175">
        <v>54.18725</v>
      </c>
      <c r="FE175">
        <v>1955.120357142857</v>
      </c>
      <c r="FF175">
        <v>39.89000000000001</v>
      </c>
      <c r="FG175">
        <v>0</v>
      </c>
      <c r="FH175">
        <v>1694363202.2</v>
      </c>
      <c r="FI175">
        <v>0</v>
      </c>
      <c r="FJ175">
        <v>51.491528</v>
      </c>
      <c r="FK175">
        <v>0.01253844563167974</v>
      </c>
      <c r="FL175">
        <v>-39.15769229301311</v>
      </c>
      <c r="FM175">
        <v>2697.2212</v>
      </c>
      <c r="FN175">
        <v>15</v>
      </c>
      <c r="FO175">
        <v>1694359657.1</v>
      </c>
      <c r="FP175" t="s">
        <v>630</v>
      </c>
      <c r="FQ175">
        <v>1694359653.1</v>
      </c>
      <c r="FR175">
        <v>1694359657.1</v>
      </c>
      <c r="FS175">
        <v>2</v>
      </c>
      <c r="FT175">
        <v>0.004</v>
      </c>
      <c r="FU175">
        <v>-0.08500000000000001</v>
      </c>
      <c r="FV175">
        <v>-25.919</v>
      </c>
      <c r="FW175">
        <v>-3.999</v>
      </c>
      <c r="FX175">
        <v>420</v>
      </c>
      <c r="FY175">
        <v>26</v>
      </c>
      <c r="FZ175">
        <v>0.38</v>
      </c>
      <c r="GA175">
        <v>0.08</v>
      </c>
      <c r="GB175">
        <v>-24.87431463414634</v>
      </c>
      <c r="GC175">
        <v>-0.8202501742159868</v>
      </c>
      <c r="GD175">
        <v>0.1139013813080884</v>
      </c>
      <c r="GE175">
        <v>0</v>
      </c>
      <c r="GF175">
        <v>0.3501387317073171</v>
      </c>
      <c r="GG175">
        <v>-0.0483549825783975</v>
      </c>
      <c r="GH175">
        <v>0.004955233670867308</v>
      </c>
      <c r="GI175">
        <v>1</v>
      </c>
      <c r="GJ175">
        <v>1</v>
      </c>
      <c r="GK175">
        <v>2</v>
      </c>
      <c r="GL175" t="s">
        <v>432</v>
      </c>
      <c r="GM175">
        <v>3.10665</v>
      </c>
      <c r="GN175">
        <v>2.75776</v>
      </c>
      <c r="GO175">
        <v>0.146697</v>
      </c>
      <c r="GP175">
        <v>0.145775</v>
      </c>
      <c r="GQ175">
        <v>0.121278</v>
      </c>
      <c r="GR175">
        <v>0.110077</v>
      </c>
      <c r="GS175">
        <v>21377.2</v>
      </c>
      <c r="GT175">
        <v>20166.7</v>
      </c>
      <c r="GU175">
        <v>25643.6</v>
      </c>
      <c r="GV175">
        <v>23991.5</v>
      </c>
      <c r="GW175">
        <v>36258.1</v>
      </c>
      <c r="GX175">
        <v>31315.8</v>
      </c>
      <c r="GY175">
        <v>44883.3</v>
      </c>
      <c r="GZ175">
        <v>38043</v>
      </c>
      <c r="HA175">
        <v>1.72648</v>
      </c>
      <c r="HB175">
        <v>1.55292</v>
      </c>
      <c r="HC175">
        <v>-0.09227539999999999</v>
      </c>
      <c r="HD175">
        <v>0</v>
      </c>
      <c r="HE175">
        <v>37.3702</v>
      </c>
      <c r="HF175">
        <v>999.9</v>
      </c>
      <c r="HG175">
        <v>44.8</v>
      </c>
      <c r="HH175">
        <v>37.5</v>
      </c>
      <c r="HI175">
        <v>34.348</v>
      </c>
      <c r="HJ175">
        <v>61.0235</v>
      </c>
      <c r="HK175">
        <v>23.4295</v>
      </c>
      <c r="HL175">
        <v>1</v>
      </c>
      <c r="HM175">
        <v>1.72389</v>
      </c>
      <c r="HN175">
        <v>9.28105</v>
      </c>
      <c r="HO175">
        <v>20.0574</v>
      </c>
      <c r="HP175">
        <v>5.20097</v>
      </c>
      <c r="HQ175">
        <v>11.9924</v>
      </c>
      <c r="HR175">
        <v>4.9587</v>
      </c>
      <c r="HS175">
        <v>3.27368</v>
      </c>
      <c r="HT175">
        <v>9999</v>
      </c>
      <c r="HU175">
        <v>9999</v>
      </c>
      <c r="HV175">
        <v>9999</v>
      </c>
      <c r="HW175">
        <v>156</v>
      </c>
      <c r="HX175">
        <v>1.86386</v>
      </c>
      <c r="HY175">
        <v>1.86005</v>
      </c>
      <c r="HZ175">
        <v>1.85837</v>
      </c>
      <c r="IA175">
        <v>1.85974</v>
      </c>
      <c r="IB175">
        <v>1.85974</v>
      </c>
      <c r="IC175">
        <v>1.85834</v>
      </c>
      <c r="ID175">
        <v>1.85743</v>
      </c>
      <c r="IE175">
        <v>1.85229</v>
      </c>
      <c r="IF175">
        <v>0</v>
      </c>
      <c r="IG175">
        <v>0</v>
      </c>
      <c r="IH175">
        <v>0</v>
      </c>
      <c r="II175">
        <v>0</v>
      </c>
      <c r="IJ175" t="s">
        <v>433</v>
      </c>
      <c r="IK175" t="s">
        <v>434</v>
      </c>
      <c r="IL175" t="s">
        <v>435</v>
      </c>
      <c r="IM175" t="s">
        <v>435</v>
      </c>
      <c r="IN175" t="s">
        <v>435</v>
      </c>
      <c r="IO175" t="s">
        <v>435</v>
      </c>
      <c r="IP175">
        <v>0</v>
      </c>
      <c r="IQ175">
        <v>100</v>
      </c>
      <c r="IR175">
        <v>100</v>
      </c>
      <c r="IS175">
        <v>-35.128</v>
      </c>
      <c r="IT175">
        <v>-4.0918</v>
      </c>
      <c r="IU175">
        <v>-16.20101556140452</v>
      </c>
      <c r="IV175">
        <v>-0.02477319321892663</v>
      </c>
      <c r="IW175">
        <v>7.220195862635366E-06</v>
      </c>
      <c r="IX175">
        <v>-1.200035831751892E-09</v>
      </c>
      <c r="IY175">
        <v>-1.772700294398243</v>
      </c>
      <c r="IZ175">
        <v>-0.1467083373758089</v>
      </c>
      <c r="JA175">
        <v>0.003522864546959643</v>
      </c>
      <c r="JB175">
        <v>-3.696506598922489E-05</v>
      </c>
      <c r="JC175">
        <v>4</v>
      </c>
      <c r="JD175">
        <v>1987</v>
      </c>
      <c r="JE175">
        <v>1</v>
      </c>
      <c r="JF175">
        <v>38</v>
      </c>
      <c r="JG175">
        <v>59.2</v>
      </c>
      <c r="JH175">
        <v>59.1</v>
      </c>
      <c r="JI175">
        <v>2.43164</v>
      </c>
      <c r="JJ175">
        <v>2.66724</v>
      </c>
      <c r="JK175">
        <v>1.49658</v>
      </c>
      <c r="JL175">
        <v>2.39136</v>
      </c>
      <c r="JM175">
        <v>1.54785</v>
      </c>
      <c r="JN175">
        <v>2.47803</v>
      </c>
      <c r="JO175">
        <v>41.9538</v>
      </c>
      <c r="JP175">
        <v>14.132</v>
      </c>
      <c r="JQ175">
        <v>18</v>
      </c>
      <c r="JR175">
        <v>507.617</v>
      </c>
      <c r="JS175">
        <v>403.026</v>
      </c>
      <c r="JT175">
        <v>28.0288</v>
      </c>
      <c r="JU175">
        <v>46.4393</v>
      </c>
      <c r="JV175">
        <v>29.9994</v>
      </c>
      <c r="JW175">
        <v>46.1015</v>
      </c>
      <c r="JX175">
        <v>45.9092</v>
      </c>
      <c r="JY175">
        <v>48.7844</v>
      </c>
      <c r="JZ175">
        <v>0</v>
      </c>
      <c r="KA175">
        <v>100</v>
      </c>
      <c r="KB175">
        <v>20.9251</v>
      </c>
      <c r="KC175">
        <v>1021.92</v>
      </c>
      <c r="KD175">
        <v>32.1164</v>
      </c>
      <c r="KE175">
        <v>98.0509</v>
      </c>
      <c r="KF175">
        <v>91.6653</v>
      </c>
    </row>
    <row r="176" spans="1:292">
      <c r="A176">
        <v>158</v>
      </c>
      <c r="B176">
        <v>1694363207.5</v>
      </c>
      <c r="C176">
        <v>4698.5</v>
      </c>
      <c r="D176" t="s">
        <v>751</v>
      </c>
      <c r="E176" t="s">
        <v>752</v>
      </c>
      <c r="F176">
        <v>5</v>
      </c>
      <c r="G176" t="s">
        <v>428</v>
      </c>
      <c r="H176">
        <v>1694363200</v>
      </c>
      <c r="I176">
        <f>(J176)/1000</f>
        <v>0</v>
      </c>
      <c r="J176">
        <f>IF(DO176, AM176, AG176)</f>
        <v>0</v>
      </c>
      <c r="K176">
        <f>IF(DO176, AH176, AF176)</f>
        <v>0</v>
      </c>
      <c r="L176">
        <f>DQ176 - IF(AT176&gt;1, K176*DK176*100.0/(AV176*EE176), 0)</f>
        <v>0</v>
      </c>
      <c r="M176">
        <f>((S176-I176/2)*L176-K176)/(S176+I176/2)</f>
        <v>0</v>
      </c>
      <c r="N176">
        <f>M176*(DX176+DY176)/1000.0</f>
        <v>0</v>
      </c>
      <c r="O176">
        <f>(DQ176 - IF(AT176&gt;1, K176*DK176*100.0/(AV176*EE176), 0))*(DX176+DY176)/1000.0</f>
        <v>0</v>
      </c>
      <c r="P176">
        <f>2.0/((1/R176-1/Q176)+SIGN(R176)*SQRT((1/R176-1/Q176)*(1/R176-1/Q176) + 4*DL176/((DL176+1)*(DL176+1))*(2*1/R176*1/Q176-1/Q176*1/Q176)))</f>
        <v>0</v>
      </c>
      <c r="Q176">
        <f>IF(LEFT(DM176,1)&lt;&gt;"0",IF(LEFT(DM176,1)="1",3.0,DN176),$D$5+$E$5*(EE176*DX176/($K$5*1000))+$F$5*(EE176*DX176/($K$5*1000))*MAX(MIN(DK176,$J$5),$I$5)*MAX(MIN(DK176,$J$5),$I$5)+$G$5*MAX(MIN(DK176,$J$5),$I$5)*(EE176*DX176/($K$5*1000))+$H$5*(EE176*DX176/($K$5*1000))*(EE176*DX176/($K$5*1000)))</f>
        <v>0</v>
      </c>
      <c r="R176">
        <f>I176*(1000-(1000*0.61365*exp(17.502*V176/(240.97+V176))/(DX176+DY176)+DS176)/2)/(1000*0.61365*exp(17.502*V176/(240.97+V176))/(DX176+DY176)-DS176)</f>
        <v>0</v>
      </c>
      <c r="S176">
        <f>1/((DL176+1)/(P176/1.6)+1/(Q176/1.37)) + DL176/((DL176+1)/(P176/1.6) + DL176/(Q176/1.37))</f>
        <v>0</v>
      </c>
      <c r="T176">
        <f>(DG176*DJ176)</f>
        <v>0</v>
      </c>
      <c r="U176">
        <f>(DZ176+(T176+2*0.95*5.67E-8*(((DZ176+$B$9)+273)^4-(DZ176+273)^4)-44100*I176)/(1.84*29.3*Q176+8*0.95*5.67E-8*(DZ176+273)^3))</f>
        <v>0</v>
      </c>
      <c r="V176">
        <f>($C$9*EA176+$D$9*EB176+$E$9*U176)</f>
        <v>0</v>
      </c>
      <c r="W176">
        <f>0.61365*exp(17.502*V176/(240.97+V176))</f>
        <v>0</v>
      </c>
      <c r="X176">
        <f>(Y176/Z176*100)</f>
        <v>0</v>
      </c>
      <c r="Y176">
        <f>DS176*(DX176+DY176)/1000</f>
        <v>0</v>
      </c>
      <c r="Z176">
        <f>0.61365*exp(17.502*DZ176/(240.97+DZ176))</f>
        <v>0</v>
      </c>
      <c r="AA176">
        <f>(W176-DS176*(DX176+DY176)/1000)</f>
        <v>0</v>
      </c>
      <c r="AB176">
        <f>(-I176*44100)</f>
        <v>0</v>
      </c>
      <c r="AC176">
        <f>2*29.3*Q176*0.92*(DZ176-V176)</f>
        <v>0</v>
      </c>
      <c r="AD176">
        <f>2*0.95*5.67E-8*(((DZ176+$B$9)+273)^4-(V176+273)^4)</f>
        <v>0</v>
      </c>
      <c r="AE176">
        <f>T176+AD176+AB176+AC176</f>
        <v>0</v>
      </c>
      <c r="AF176">
        <f>DW176*AT176*(DR176-DQ176*(1000-AT176*DT176)/(1000-AT176*DS176))/(100*DK176)</f>
        <v>0</v>
      </c>
      <c r="AG176">
        <f>1000*DW176*AT176*(DS176-DT176)/(100*DK176*(1000-AT176*DS176))</f>
        <v>0</v>
      </c>
      <c r="AH176">
        <f>(AI176 - AJ176 - DX176*1E3/(8.314*(DZ176+273.15)) * AL176/DW176 * AK176) * DW176/(100*DK176) * (1000 - DT176)/1000</f>
        <v>0</v>
      </c>
      <c r="AI176">
        <v>1039.178420572661</v>
      </c>
      <c r="AJ176">
        <v>1021.436787878788</v>
      </c>
      <c r="AK176">
        <v>3.447643714878285</v>
      </c>
      <c r="AL176">
        <v>66.24914726502084</v>
      </c>
      <c r="AM176">
        <f>(AO176 - AN176 + DX176*1E3/(8.314*(DZ176+273.15)) * AQ176/DW176 * AP176) * DW176/(100*DK176) * 1000/(1000 - AO176)</f>
        <v>0</v>
      </c>
      <c r="AN176">
        <v>28.15665607635187</v>
      </c>
      <c r="AO176">
        <v>28.49818484848485</v>
      </c>
      <c r="AP176">
        <v>-1.571981837403755E-06</v>
      </c>
      <c r="AQ176">
        <v>100.9419130604213</v>
      </c>
      <c r="AR176">
        <v>0</v>
      </c>
      <c r="AS176">
        <v>0</v>
      </c>
      <c r="AT176">
        <f>IF(AR176*$H$15&gt;=AV176,1.0,(AV176/(AV176-AR176*$H$15)))</f>
        <v>0</v>
      </c>
      <c r="AU176">
        <f>(AT176-1)*100</f>
        <v>0</v>
      </c>
      <c r="AV176">
        <f>MAX(0,($B$15+$C$15*EE176)/(1+$D$15*EE176)*DX176/(DZ176+273)*$E$15)</f>
        <v>0</v>
      </c>
      <c r="AW176" t="s">
        <v>429</v>
      </c>
      <c r="AX176" t="s">
        <v>429</v>
      </c>
      <c r="AY176">
        <v>0</v>
      </c>
      <c r="AZ176">
        <v>0</v>
      </c>
      <c r="BA176">
        <f>1-AY176/AZ176</f>
        <v>0</v>
      </c>
      <c r="BB176">
        <v>0</v>
      </c>
      <c r="BC176" t="s">
        <v>429</v>
      </c>
      <c r="BD176" t="s">
        <v>429</v>
      </c>
      <c r="BE176">
        <v>0</v>
      </c>
      <c r="BF176">
        <v>0</v>
      </c>
      <c r="BG176">
        <f>1-BE176/BF176</f>
        <v>0</v>
      </c>
      <c r="BH176">
        <v>0.5</v>
      </c>
      <c r="BI176">
        <f>DH176</f>
        <v>0</v>
      </c>
      <c r="BJ176">
        <f>K176</f>
        <v>0</v>
      </c>
      <c r="BK176">
        <f>BG176*BH176*BI176</f>
        <v>0</v>
      </c>
      <c r="BL176">
        <f>(BJ176-BB176)/BI176</f>
        <v>0</v>
      </c>
      <c r="BM176">
        <f>(AZ176-BF176)/BF176</f>
        <v>0</v>
      </c>
      <c r="BN176">
        <f>AY176/(BA176+AY176/BF176)</f>
        <v>0</v>
      </c>
      <c r="BO176" t="s">
        <v>429</v>
      </c>
      <c r="BP176">
        <v>0</v>
      </c>
      <c r="BQ176">
        <f>IF(BP176&lt;&gt;0, BP176, BN176)</f>
        <v>0</v>
      </c>
      <c r="BR176">
        <f>1-BQ176/BF176</f>
        <v>0</v>
      </c>
      <c r="BS176">
        <f>(BF176-BE176)/(BF176-BQ176)</f>
        <v>0</v>
      </c>
      <c r="BT176">
        <f>(AZ176-BF176)/(AZ176-BQ176)</f>
        <v>0</v>
      </c>
      <c r="BU176">
        <f>(BF176-BE176)/(BF176-AY176)</f>
        <v>0</v>
      </c>
      <c r="BV176">
        <f>(AZ176-BF176)/(AZ176-AY176)</f>
        <v>0</v>
      </c>
      <c r="BW176">
        <f>(BS176*BQ176/BE176)</f>
        <v>0</v>
      </c>
      <c r="BX176">
        <f>(1-BW176)</f>
        <v>0</v>
      </c>
      <c r="DG176">
        <f>$B$13*EF176+$C$13*EG176+$F$13*ER176*(1-EU176)</f>
        <v>0</v>
      </c>
      <c r="DH176">
        <f>DG176*DI176</f>
        <v>0</v>
      </c>
      <c r="DI176">
        <f>($B$13*$D$11+$C$13*$D$11+$F$13*((FE176+EW176)/MAX(FE176+EW176+FF176, 0.1)*$I$11+FF176/MAX(FE176+EW176+FF176, 0.1)*$J$11))/($B$13+$C$13+$F$13)</f>
        <v>0</v>
      </c>
      <c r="DJ176">
        <f>($B$13*$K$11+$C$13*$K$11+$F$13*((FE176+EW176)/MAX(FE176+EW176+FF176, 0.1)*$P$11+FF176/MAX(FE176+EW176+FF176, 0.1)*$Q$11))/($B$13+$C$13+$F$13)</f>
        <v>0</v>
      </c>
      <c r="DK176">
        <v>0.28</v>
      </c>
      <c r="DL176">
        <v>0.5</v>
      </c>
      <c r="DM176" t="s">
        <v>430</v>
      </c>
      <c r="DN176">
        <v>2</v>
      </c>
      <c r="DO176" t="b">
        <v>1</v>
      </c>
      <c r="DP176">
        <v>1694363200</v>
      </c>
      <c r="DQ176">
        <v>968.8142592592593</v>
      </c>
      <c r="DR176">
        <v>993.7573703703704</v>
      </c>
      <c r="DS176">
        <v>28.50112962962963</v>
      </c>
      <c r="DT176">
        <v>28.15644074074075</v>
      </c>
      <c r="DU176">
        <v>1003.820814814815</v>
      </c>
      <c r="DV176">
        <v>32.59301111111112</v>
      </c>
      <c r="DW176">
        <v>500.000111111111</v>
      </c>
      <c r="DX176">
        <v>84.50652962962964</v>
      </c>
      <c r="DY176">
        <v>0.09995862962962963</v>
      </c>
      <c r="DZ176">
        <v>34.47297777777778</v>
      </c>
      <c r="EA176">
        <v>35.89592592592593</v>
      </c>
      <c r="EB176">
        <v>999.9000000000001</v>
      </c>
      <c r="EC176">
        <v>0</v>
      </c>
      <c r="ED176">
        <v>0</v>
      </c>
      <c r="EE176">
        <v>10006.56148148148</v>
      </c>
      <c r="EF176">
        <v>0</v>
      </c>
      <c r="EG176">
        <v>1056.448888888889</v>
      </c>
      <c r="EH176">
        <v>-24.94343703703704</v>
      </c>
      <c r="EI176">
        <v>997.2371111111111</v>
      </c>
      <c r="EJ176">
        <v>1022.548592592593</v>
      </c>
      <c r="EK176">
        <v>0.344695037037037</v>
      </c>
      <c r="EL176">
        <v>993.7573703703704</v>
      </c>
      <c r="EM176">
        <v>28.15644074074075</v>
      </c>
      <c r="EN176">
        <v>2.408531481481481</v>
      </c>
      <c r="EO176">
        <v>2.379402222222222</v>
      </c>
      <c r="EP176">
        <v>20.42124444444444</v>
      </c>
      <c r="EQ176">
        <v>20.22427777777778</v>
      </c>
      <c r="ER176">
        <v>2000.007777777778</v>
      </c>
      <c r="ES176">
        <v>0.9800064444444444</v>
      </c>
      <c r="ET176">
        <v>0.01999327407407408</v>
      </c>
      <c r="EU176">
        <v>0</v>
      </c>
      <c r="EV176">
        <v>51.46656296296297</v>
      </c>
      <c r="EW176">
        <v>5.00078</v>
      </c>
      <c r="EX176">
        <v>2704.934814814815</v>
      </c>
      <c r="EY176">
        <v>16379.74814814815</v>
      </c>
      <c r="EZ176">
        <v>53.91644444444445</v>
      </c>
      <c r="FA176">
        <v>55.09933333333333</v>
      </c>
      <c r="FB176">
        <v>54.39085185185185</v>
      </c>
      <c r="FC176">
        <v>54.27285185185184</v>
      </c>
      <c r="FD176">
        <v>54.15718518518517</v>
      </c>
      <c r="FE176">
        <v>1955.117777777778</v>
      </c>
      <c r="FF176">
        <v>39.89000000000001</v>
      </c>
      <c r="FG176">
        <v>0</v>
      </c>
      <c r="FH176">
        <v>1694363207.6</v>
      </c>
      <c r="FI176">
        <v>0</v>
      </c>
      <c r="FJ176">
        <v>51.48387692307693</v>
      </c>
      <c r="FK176">
        <v>-1.13775727368415</v>
      </c>
      <c r="FL176">
        <v>161.7480339562475</v>
      </c>
      <c r="FM176">
        <v>2706.093461538462</v>
      </c>
      <c r="FN176">
        <v>15</v>
      </c>
      <c r="FO176">
        <v>1694359657.1</v>
      </c>
      <c r="FP176" t="s">
        <v>630</v>
      </c>
      <c r="FQ176">
        <v>1694359653.1</v>
      </c>
      <c r="FR176">
        <v>1694359657.1</v>
      </c>
      <c r="FS176">
        <v>2</v>
      </c>
      <c r="FT176">
        <v>0.004</v>
      </c>
      <c r="FU176">
        <v>-0.08500000000000001</v>
      </c>
      <c r="FV176">
        <v>-25.919</v>
      </c>
      <c r="FW176">
        <v>-3.999</v>
      </c>
      <c r="FX176">
        <v>420</v>
      </c>
      <c r="FY176">
        <v>26</v>
      </c>
      <c r="FZ176">
        <v>0.38</v>
      </c>
      <c r="GA176">
        <v>0.08</v>
      </c>
      <c r="GB176">
        <v>-24.9055775</v>
      </c>
      <c r="GC176">
        <v>-0.3573377110693723</v>
      </c>
      <c r="GD176">
        <v>0.07884891085963075</v>
      </c>
      <c r="GE176">
        <v>0</v>
      </c>
      <c r="GF176">
        <v>0.34615025</v>
      </c>
      <c r="GG176">
        <v>-0.03278994371482243</v>
      </c>
      <c r="GH176">
        <v>0.003438979374392931</v>
      </c>
      <c r="GI176">
        <v>1</v>
      </c>
      <c r="GJ176">
        <v>1</v>
      </c>
      <c r="GK176">
        <v>2</v>
      </c>
      <c r="GL176" t="s">
        <v>432</v>
      </c>
      <c r="GM176">
        <v>3.10688</v>
      </c>
      <c r="GN176">
        <v>2.75821</v>
      </c>
      <c r="GO176">
        <v>0.148282</v>
      </c>
      <c r="GP176">
        <v>0.147349</v>
      </c>
      <c r="GQ176">
        <v>0.121275</v>
      </c>
      <c r="GR176">
        <v>0.110078</v>
      </c>
      <c r="GS176">
        <v>21337.9</v>
      </c>
      <c r="GT176">
        <v>20129.8</v>
      </c>
      <c r="GU176">
        <v>25644.2</v>
      </c>
      <c r="GV176">
        <v>23991.9</v>
      </c>
      <c r="GW176">
        <v>36259.3</v>
      </c>
      <c r="GX176">
        <v>31316.4</v>
      </c>
      <c r="GY176">
        <v>44884.5</v>
      </c>
      <c r="GZ176">
        <v>38043.6</v>
      </c>
      <c r="HA176">
        <v>1.7269</v>
      </c>
      <c r="HB176">
        <v>1.55297</v>
      </c>
      <c r="HC176">
        <v>-0.0917166</v>
      </c>
      <c r="HD176">
        <v>0</v>
      </c>
      <c r="HE176">
        <v>37.3482</v>
      </c>
      <c r="HF176">
        <v>999.9</v>
      </c>
      <c r="HG176">
        <v>44.8</v>
      </c>
      <c r="HH176">
        <v>37.5</v>
      </c>
      <c r="HI176">
        <v>34.3487</v>
      </c>
      <c r="HJ176">
        <v>61.5135</v>
      </c>
      <c r="HK176">
        <v>23.1971</v>
      </c>
      <c r="HL176">
        <v>1</v>
      </c>
      <c r="HM176">
        <v>1.72283</v>
      </c>
      <c r="HN176">
        <v>9.28105</v>
      </c>
      <c r="HO176">
        <v>20.0581</v>
      </c>
      <c r="HP176">
        <v>5.20441</v>
      </c>
      <c r="HQ176">
        <v>11.9929</v>
      </c>
      <c r="HR176">
        <v>4.9597</v>
      </c>
      <c r="HS176">
        <v>3.2743</v>
      </c>
      <c r="HT176">
        <v>9999</v>
      </c>
      <c r="HU176">
        <v>9999</v>
      </c>
      <c r="HV176">
        <v>9999</v>
      </c>
      <c r="HW176">
        <v>156</v>
      </c>
      <c r="HX176">
        <v>1.86386</v>
      </c>
      <c r="HY176">
        <v>1.86005</v>
      </c>
      <c r="HZ176">
        <v>1.85838</v>
      </c>
      <c r="IA176">
        <v>1.85974</v>
      </c>
      <c r="IB176">
        <v>1.85974</v>
      </c>
      <c r="IC176">
        <v>1.85836</v>
      </c>
      <c r="ID176">
        <v>1.85744</v>
      </c>
      <c r="IE176">
        <v>1.85227</v>
      </c>
      <c r="IF176">
        <v>0</v>
      </c>
      <c r="IG176">
        <v>0</v>
      </c>
      <c r="IH176">
        <v>0</v>
      </c>
      <c r="II176">
        <v>0</v>
      </c>
      <c r="IJ176" t="s">
        <v>433</v>
      </c>
      <c r="IK176" t="s">
        <v>434</v>
      </c>
      <c r="IL176" t="s">
        <v>435</v>
      </c>
      <c r="IM176" t="s">
        <v>435</v>
      </c>
      <c r="IN176" t="s">
        <v>435</v>
      </c>
      <c r="IO176" t="s">
        <v>435</v>
      </c>
      <c r="IP176">
        <v>0</v>
      </c>
      <c r="IQ176">
        <v>100</v>
      </c>
      <c r="IR176">
        <v>100</v>
      </c>
      <c r="IS176">
        <v>-35.358</v>
      </c>
      <c r="IT176">
        <v>-4.0917</v>
      </c>
      <c r="IU176">
        <v>-16.20101556140452</v>
      </c>
      <c r="IV176">
        <v>-0.02477319321892663</v>
      </c>
      <c r="IW176">
        <v>7.220195862635366E-06</v>
      </c>
      <c r="IX176">
        <v>-1.200035831751892E-09</v>
      </c>
      <c r="IY176">
        <v>-1.772700294398243</v>
      </c>
      <c r="IZ176">
        <v>-0.1467083373758089</v>
      </c>
      <c r="JA176">
        <v>0.003522864546959643</v>
      </c>
      <c r="JB176">
        <v>-3.696506598922489E-05</v>
      </c>
      <c r="JC176">
        <v>4</v>
      </c>
      <c r="JD176">
        <v>1987</v>
      </c>
      <c r="JE176">
        <v>1</v>
      </c>
      <c r="JF176">
        <v>38</v>
      </c>
      <c r="JG176">
        <v>59.2</v>
      </c>
      <c r="JH176">
        <v>59.2</v>
      </c>
      <c r="JI176">
        <v>2.4585</v>
      </c>
      <c r="JJ176">
        <v>2.67212</v>
      </c>
      <c r="JK176">
        <v>1.49658</v>
      </c>
      <c r="JL176">
        <v>2.39136</v>
      </c>
      <c r="JM176">
        <v>1.54907</v>
      </c>
      <c r="JN176">
        <v>2.36694</v>
      </c>
      <c r="JO176">
        <v>41.9538</v>
      </c>
      <c r="JP176">
        <v>14.1233</v>
      </c>
      <c r="JQ176">
        <v>18</v>
      </c>
      <c r="JR176">
        <v>507.864</v>
      </c>
      <c r="JS176">
        <v>403.026</v>
      </c>
      <c r="JT176">
        <v>28.0141</v>
      </c>
      <c r="JU176">
        <v>46.4316</v>
      </c>
      <c r="JV176">
        <v>29.9991</v>
      </c>
      <c r="JW176">
        <v>46.0952</v>
      </c>
      <c r="JX176">
        <v>45.903</v>
      </c>
      <c r="JY176">
        <v>49.4473</v>
      </c>
      <c r="JZ176">
        <v>0</v>
      </c>
      <c r="KA176">
        <v>100</v>
      </c>
      <c r="KB176">
        <v>20.9237</v>
      </c>
      <c r="KC176">
        <v>1042.09</v>
      </c>
      <c r="KD176">
        <v>32.1164</v>
      </c>
      <c r="KE176">
        <v>98.0535</v>
      </c>
      <c r="KF176">
        <v>91.6669</v>
      </c>
    </row>
    <row r="177" spans="1:292">
      <c r="A177">
        <v>159</v>
      </c>
      <c r="B177">
        <v>1694363212.5</v>
      </c>
      <c r="C177">
        <v>4703.5</v>
      </c>
      <c r="D177" t="s">
        <v>753</v>
      </c>
      <c r="E177" t="s">
        <v>754</v>
      </c>
      <c r="F177">
        <v>5</v>
      </c>
      <c r="G177" t="s">
        <v>428</v>
      </c>
      <c r="H177">
        <v>1694363204.714286</v>
      </c>
      <c r="I177">
        <f>(J177)/1000</f>
        <v>0</v>
      </c>
      <c r="J177">
        <f>IF(DO177, AM177, AG177)</f>
        <v>0</v>
      </c>
      <c r="K177">
        <f>IF(DO177, AH177, AF177)</f>
        <v>0</v>
      </c>
      <c r="L177">
        <f>DQ177 - IF(AT177&gt;1, K177*DK177*100.0/(AV177*EE177), 0)</f>
        <v>0</v>
      </c>
      <c r="M177">
        <f>((S177-I177/2)*L177-K177)/(S177+I177/2)</f>
        <v>0</v>
      </c>
      <c r="N177">
        <f>M177*(DX177+DY177)/1000.0</f>
        <v>0</v>
      </c>
      <c r="O177">
        <f>(DQ177 - IF(AT177&gt;1, K177*DK177*100.0/(AV177*EE177), 0))*(DX177+DY177)/1000.0</f>
        <v>0</v>
      </c>
      <c r="P177">
        <f>2.0/((1/R177-1/Q177)+SIGN(R177)*SQRT((1/R177-1/Q177)*(1/R177-1/Q177) + 4*DL177/((DL177+1)*(DL177+1))*(2*1/R177*1/Q177-1/Q177*1/Q177)))</f>
        <v>0</v>
      </c>
      <c r="Q177">
        <f>IF(LEFT(DM177,1)&lt;&gt;"0",IF(LEFT(DM177,1)="1",3.0,DN177),$D$5+$E$5*(EE177*DX177/($K$5*1000))+$F$5*(EE177*DX177/($K$5*1000))*MAX(MIN(DK177,$J$5),$I$5)*MAX(MIN(DK177,$J$5),$I$5)+$G$5*MAX(MIN(DK177,$J$5),$I$5)*(EE177*DX177/($K$5*1000))+$H$5*(EE177*DX177/($K$5*1000))*(EE177*DX177/($K$5*1000)))</f>
        <v>0</v>
      </c>
      <c r="R177">
        <f>I177*(1000-(1000*0.61365*exp(17.502*V177/(240.97+V177))/(DX177+DY177)+DS177)/2)/(1000*0.61365*exp(17.502*V177/(240.97+V177))/(DX177+DY177)-DS177)</f>
        <v>0</v>
      </c>
      <c r="S177">
        <f>1/((DL177+1)/(P177/1.6)+1/(Q177/1.37)) + DL177/((DL177+1)/(P177/1.6) + DL177/(Q177/1.37))</f>
        <v>0</v>
      </c>
      <c r="T177">
        <f>(DG177*DJ177)</f>
        <v>0</v>
      </c>
      <c r="U177">
        <f>(DZ177+(T177+2*0.95*5.67E-8*(((DZ177+$B$9)+273)^4-(DZ177+273)^4)-44100*I177)/(1.84*29.3*Q177+8*0.95*5.67E-8*(DZ177+273)^3))</f>
        <v>0</v>
      </c>
      <c r="V177">
        <f>($C$9*EA177+$D$9*EB177+$E$9*U177)</f>
        <v>0</v>
      </c>
      <c r="W177">
        <f>0.61365*exp(17.502*V177/(240.97+V177))</f>
        <v>0</v>
      </c>
      <c r="X177">
        <f>(Y177/Z177*100)</f>
        <v>0</v>
      </c>
      <c r="Y177">
        <f>DS177*(DX177+DY177)/1000</f>
        <v>0</v>
      </c>
      <c r="Z177">
        <f>0.61365*exp(17.502*DZ177/(240.97+DZ177))</f>
        <v>0</v>
      </c>
      <c r="AA177">
        <f>(W177-DS177*(DX177+DY177)/1000)</f>
        <v>0</v>
      </c>
      <c r="AB177">
        <f>(-I177*44100)</f>
        <v>0</v>
      </c>
      <c r="AC177">
        <f>2*29.3*Q177*0.92*(DZ177-V177)</f>
        <v>0</v>
      </c>
      <c r="AD177">
        <f>2*0.95*5.67E-8*(((DZ177+$B$9)+273)^4-(V177+273)^4)</f>
        <v>0</v>
      </c>
      <c r="AE177">
        <f>T177+AD177+AB177+AC177</f>
        <v>0</v>
      </c>
      <c r="AF177">
        <f>DW177*AT177*(DR177-DQ177*(1000-AT177*DT177)/(1000-AT177*DS177))/(100*DK177)</f>
        <v>0</v>
      </c>
      <c r="AG177">
        <f>1000*DW177*AT177*(DS177-DT177)/(100*DK177*(1000-AT177*DS177))</f>
        <v>0</v>
      </c>
      <c r="AH177">
        <f>(AI177 - AJ177 - DX177*1E3/(8.314*(DZ177+273.15)) * AL177/DW177 * AK177) * DW177/(100*DK177) * (1000 - DT177)/1000</f>
        <v>0</v>
      </c>
      <c r="AI177">
        <v>1056.477428875685</v>
      </c>
      <c r="AJ177">
        <v>1038.493090909091</v>
      </c>
      <c r="AK177">
        <v>3.403306459614939</v>
      </c>
      <c r="AL177">
        <v>66.24914726502084</v>
      </c>
      <c r="AM177">
        <f>(AO177 - AN177 + DX177*1E3/(8.314*(DZ177+273.15)) * AQ177/DW177 * AP177) * DW177/(100*DK177) * 1000/(1000 - AO177)</f>
        <v>0</v>
      </c>
      <c r="AN177">
        <v>28.15391992182504</v>
      </c>
      <c r="AO177">
        <v>28.49664666666667</v>
      </c>
      <c r="AP177">
        <v>-7.531789228215315E-06</v>
      </c>
      <c r="AQ177">
        <v>100.9419130604213</v>
      </c>
      <c r="AR177">
        <v>0</v>
      </c>
      <c r="AS177">
        <v>0</v>
      </c>
      <c r="AT177">
        <f>IF(AR177*$H$15&gt;=AV177,1.0,(AV177/(AV177-AR177*$H$15)))</f>
        <v>0</v>
      </c>
      <c r="AU177">
        <f>(AT177-1)*100</f>
        <v>0</v>
      </c>
      <c r="AV177">
        <f>MAX(0,($B$15+$C$15*EE177)/(1+$D$15*EE177)*DX177/(DZ177+273)*$E$15)</f>
        <v>0</v>
      </c>
      <c r="AW177" t="s">
        <v>429</v>
      </c>
      <c r="AX177" t="s">
        <v>429</v>
      </c>
      <c r="AY177">
        <v>0</v>
      </c>
      <c r="AZ177">
        <v>0</v>
      </c>
      <c r="BA177">
        <f>1-AY177/AZ177</f>
        <v>0</v>
      </c>
      <c r="BB177">
        <v>0</v>
      </c>
      <c r="BC177" t="s">
        <v>429</v>
      </c>
      <c r="BD177" t="s">
        <v>429</v>
      </c>
      <c r="BE177">
        <v>0</v>
      </c>
      <c r="BF177">
        <v>0</v>
      </c>
      <c r="BG177">
        <f>1-BE177/BF177</f>
        <v>0</v>
      </c>
      <c r="BH177">
        <v>0.5</v>
      </c>
      <c r="BI177">
        <f>DH177</f>
        <v>0</v>
      </c>
      <c r="BJ177">
        <f>K177</f>
        <v>0</v>
      </c>
      <c r="BK177">
        <f>BG177*BH177*BI177</f>
        <v>0</v>
      </c>
      <c r="BL177">
        <f>(BJ177-BB177)/BI177</f>
        <v>0</v>
      </c>
      <c r="BM177">
        <f>(AZ177-BF177)/BF177</f>
        <v>0</v>
      </c>
      <c r="BN177">
        <f>AY177/(BA177+AY177/BF177)</f>
        <v>0</v>
      </c>
      <c r="BO177" t="s">
        <v>429</v>
      </c>
      <c r="BP177">
        <v>0</v>
      </c>
      <c r="BQ177">
        <f>IF(BP177&lt;&gt;0, BP177, BN177)</f>
        <v>0</v>
      </c>
      <c r="BR177">
        <f>1-BQ177/BF177</f>
        <v>0</v>
      </c>
      <c r="BS177">
        <f>(BF177-BE177)/(BF177-BQ177)</f>
        <v>0</v>
      </c>
      <c r="BT177">
        <f>(AZ177-BF177)/(AZ177-BQ177)</f>
        <v>0</v>
      </c>
      <c r="BU177">
        <f>(BF177-BE177)/(BF177-AY177)</f>
        <v>0</v>
      </c>
      <c r="BV177">
        <f>(AZ177-BF177)/(AZ177-AY177)</f>
        <v>0</v>
      </c>
      <c r="BW177">
        <f>(BS177*BQ177/BE177)</f>
        <v>0</v>
      </c>
      <c r="BX177">
        <f>(1-BW177)</f>
        <v>0</v>
      </c>
      <c r="DG177">
        <f>$B$13*EF177+$C$13*EG177+$F$13*ER177*(1-EU177)</f>
        <v>0</v>
      </c>
      <c r="DH177">
        <f>DG177*DI177</f>
        <v>0</v>
      </c>
      <c r="DI177">
        <f>($B$13*$D$11+$C$13*$D$11+$F$13*((FE177+EW177)/MAX(FE177+EW177+FF177, 0.1)*$I$11+FF177/MAX(FE177+EW177+FF177, 0.1)*$J$11))/($B$13+$C$13+$F$13)</f>
        <v>0</v>
      </c>
      <c r="DJ177">
        <f>($B$13*$K$11+$C$13*$K$11+$F$13*((FE177+EW177)/MAX(FE177+EW177+FF177, 0.1)*$P$11+FF177/MAX(FE177+EW177+FF177, 0.1)*$Q$11))/($B$13+$C$13+$F$13)</f>
        <v>0</v>
      </c>
      <c r="DK177">
        <v>0.28</v>
      </c>
      <c r="DL177">
        <v>0.5</v>
      </c>
      <c r="DM177" t="s">
        <v>430</v>
      </c>
      <c r="DN177">
        <v>2</v>
      </c>
      <c r="DO177" t="b">
        <v>1</v>
      </c>
      <c r="DP177">
        <v>1694363204.714286</v>
      </c>
      <c r="DQ177">
        <v>984.6242857142857</v>
      </c>
      <c r="DR177">
        <v>1009.590071428571</v>
      </c>
      <c r="DS177">
        <v>28.49871428571429</v>
      </c>
      <c r="DT177">
        <v>28.15558571428571</v>
      </c>
      <c r="DU177">
        <v>1019.853321428571</v>
      </c>
      <c r="DV177">
        <v>32.59051785714286</v>
      </c>
      <c r="DW177">
        <v>499.9866785714285</v>
      </c>
      <c r="DX177">
        <v>84.50695714285715</v>
      </c>
      <c r="DY177">
        <v>0.09986450357142859</v>
      </c>
      <c r="DZ177">
        <v>34.45685714285714</v>
      </c>
      <c r="EA177">
        <v>35.87786785714285</v>
      </c>
      <c r="EB177">
        <v>999.9000000000002</v>
      </c>
      <c r="EC177">
        <v>0</v>
      </c>
      <c r="ED177">
        <v>0</v>
      </c>
      <c r="EE177">
        <v>10011.41285714286</v>
      </c>
      <c r="EF177">
        <v>0</v>
      </c>
      <c r="EG177">
        <v>1075.406428571428</v>
      </c>
      <c r="EH177">
        <v>-24.96545714285714</v>
      </c>
      <c r="EI177">
        <v>1013.508857142857</v>
      </c>
      <c r="EJ177">
        <v>1038.839642857143</v>
      </c>
      <c r="EK177">
        <v>0.3431306428571428</v>
      </c>
      <c r="EL177">
        <v>1009.590071428571</v>
      </c>
      <c r="EM177">
        <v>28.15558571428571</v>
      </c>
      <c r="EN177">
        <v>2.408339285714285</v>
      </c>
      <c r="EO177">
        <v>2.379342857142857</v>
      </c>
      <c r="EP177">
        <v>20.41996428571429</v>
      </c>
      <c r="EQ177">
        <v>20.22387142857143</v>
      </c>
      <c r="ER177">
        <v>2000.008571428572</v>
      </c>
      <c r="ES177">
        <v>0.9800062857142857</v>
      </c>
      <c r="ET177">
        <v>0.019993425</v>
      </c>
      <c r="EU177">
        <v>0</v>
      </c>
      <c r="EV177">
        <v>51.40790357142857</v>
      </c>
      <c r="EW177">
        <v>5.00078</v>
      </c>
      <c r="EX177">
        <v>2720.673214285714</v>
      </c>
      <c r="EY177">
        <v>16379.75357142857</v>
      </c>
      <c r="EZ177">
        <v>53.92385714285712</v>
      </c>
      <c r="FA177">
        <v>55.08449999999998</v>
      </c>
      <c r="FB177">
        <v>54.38357142857142</v>
      </c>
      <c r="FC177">
        <v>54.28092857142857</v>
      </c>
      <c r="FD177">
        <v>54.16275</v>
      </c>
      <c r="FE177">
        <v>1955.118571428572</v>
      </c>
      <c r="FF177">
        <v>39.89000000000001</v>
      </c>
      <c r="FG177">
        <v>0</v>
      </c>
      <c r="FH177">
        <v>1694363212.4</v>
      </c>
      <c r="FI177">
        <v>0</v>
      </c>
      <c r="FJ177">
        <v>51.40949615384614</v>
      </c>
      <c r="FK177">
        <v>-0.5407760680988092</v>
      </c>
      <c r="FL177">
        <v>319.8601709587944</v>
      </c>
      <c r="FM177">
        <v>2721.595769230769</v>
      </c>
      <c r="FN177">
        <v>15</v>
      </c>
      <c r="FO177">
        <v>1694359657.1</v>
      </c>
      <c r="FP177" t="s">
        <v>630</v>
      </c>
      <c r="FQ177">
        <v>1694359653.1</v>
      </c>
      <c r="FR177">
        <v>1694359657.1</v>
      </c>
      <c r="FS177">
        <v>2</v>
      </c>
      <c r="FT177">
        <v>0.004</v>
      </c>
      <c r="FU177">
        <v>-0.08500000000000001</v>
      </c>
      <c r="FV177">
        <v>-25.919</v>
      </c>
      <c r="FW177">
        <v>-3.999</v>
      </c>
      <c r="FX177">
        <v>420</v>
      </c>
      <c r="FY177">
        <v>26</v>
      </c>
      <c r="FZ177">
        <v>0.38</v>
      </c>
      <c r="GA177">
        <v>0.08</v>
      </c>
      <c r="GB177">
        <v>-24.9501075</v>
      </c>
      <c r="GC177">
        <v>-0.1810232645402938</v>
      </c>
      <c r="GD177">
        <v>0.06306453594334953</v>
      </c>
      <c r="GE177">
        <v>0</v>
      </c>
      <c r="GF177">
        <v>0.34461615</v>
      </c>
      <c r="GG177">
        <v>-0.02459279549718614</v>
      </c>
      <c r="GH177">
        <v>0.002872297404082663</v>
      </c>
      <c r="GI177">
        <v>1</v>
      </c>
      <c r="GJ177">
        <v>1</v>
      </c>
      <c r="GK177">
        <v>2</v>
      </c>
      <c r="GL177" t="s">
        <v>432</v>
      </c>
      <c r="GM177">
        <v>3.10672</v>
      </c>
      <c r="GN177">
        <v>2.75837</v>
      </c>
      <c r="GO177">
        <v>0.149838</v>
      </c>
      <c r="GP177">
        <v>0.148914</v>
      </c>
      <c r="GQ177">
        <v>0.121275</v>
      </c>
      <c r="GR177">
        <v>0.110069</v>
      </c>
      <c r="GS177">
        <v>21299.1</v>
      </c>
      <c r="GT177">
        <v>20093.1</v>
      </c>
      <c r="GU177">
        <v>25644.5</v>
      </c>
      <c r="GV177">
        <v>23992.3</v>
      </c>
      <c r="GW177">
        <v>36260.3</v>
      </c>
      <c r="GX177">
        <v>31317.5</v>
      </c>
      <c r="GY177">
        <v>44885.5</v>
      </c>
      <c r="GZ177">
        <v>38044.4</v>
      </c>
      <c r="HA177">
        <v>1.72693</v>
      </c>
      <c r="HB177">
        <v>1.55313</v>
      </c>
      <c r="HC177">
        <v>-0.0909716</v>
      </c>
      <c r="HD177">
        <v>0</v>
      </c>
      <c r="HE177">
        <v>37.326</v>
      </c>
      <c r="HF177">
        <v>999.9</v>
      </c>
      <c r="HG177">
        <v>44.8</v>
      </c>
      <c r="HH177">
        <v>37.5</v>
      </c>
      <c r="HI177">
        <v>34.349</v>
      </c>
      <c r="HJ177">
        <v>60.7435</v>
      </c>
      <c r="HK177">
        <v>23.3413</v>
      </c>
      <c r="HL177">
        <v>1</v>
      </c>
      <c r="HM177">
        <v>1.72195</v>
      </c>
      <c r="HN177">
        <v>9.28105</v>
      </c>
      <c r="HO177">
        <v>20.0584</v>
      </c>
      <c r="HP177">
        <v>5.20501</v>
      </c>
      <c r="HQ177">
        <v>11.993</v>
      </c>
      <c r="HR177">
        <v>4.95985</v>
      </c>
      <c r="HS177">
        <v>3.27455</v>
      </c>
      <c r="HT177">
        <v>9999</v>
      </c>
      <c r="HU177">
        <v>9999</v>
      </c>
      <c r="HV177">
        <v>9999</v>
      </c>
      <c r="HW177">
        <v>156</v>
      </c>
      <c r="HX177">
        <v>1.86386</v>
      </c>
      <c r="HY177">
        <v>1.86005</v>
      </c>
      <c r="HZ177">
        <v>1.85837</v>
      </c>
      <c r="IA177">
        <v>1.85974</v>
      </c>
      <c r="IB177">
        <v>1.85974</v>
      </c>
      <c r="IC177">
        <v>1.85835</v>
      </c>
      <c r="ID177">
        <v>1.85743</v>
      </c>
      <c r="IE177">
        <v>1.85228</v>
      </c>
      <c r="IF177">
        <v>0</v>
      </c>
      <c r="IG177">
        <v>0</v>
      </c>
      <c r="IH177">
        <v>0</v>
      </c>
      <c r="II177">
        <v>0</v>
      </c>
      <c r="IJ177" t="s">
        <v>433</v>
      </c>
      <c r="IK177" t="s">
        <v>434</v>
      </c>
      <c r="IL177" t="s">
        <v>435</v>
      </c>
      <c r="IM177" t="s">
        <v>435</v>
      </c>
      <c r="IN177" t="s">
        <v>435</v>
      </c>
      <c r="IO177" t="s">
        <v>435</v>
      </c>
      <c r="IP177">
        <v>0</v>
      </c>
      <c r="IQ177">
        <v>100</v>
      </c>
      <c r="IR177">
        <v>100</v>
      </c>
      <c r="IS177">
        <v>-35.59</v>
      </c>
      <c r="IT177">
        <v>-4.0917</v>
      </c>
      <c r="IU177">
        <v>-16.20101556140452</v>
      </c>
      <c r="IV177">
        <v>-0.02477319321892663</v>
      </c>
      <c r="IW177">
        <v>7.220195862635366E-06</v>
      </c>
      <c r="IX177">
        <v>-1.200035831751892E-09</v>
      </c>
      <c r="IY177">
        <v>-1.772700294398243</v>
      </c>
      <c r="IZ177">
        <v>-0.1467083373758089</v>
      </c>
      <c r="JA177">
        <v>0.003522864546959643</v>
      </c>
      <c r="JB177">
        <v>-3.696506598922489E-05</v>
      </c>
      <c r="JC177">
        <v>4</v>
      </c>
      <c r="JD177">
        <v>1987</v>
      </c>
      <c r="JE177">
        <v>1</v>
      </c>
      <c r="JF177">
        <v>38</v>
      </c>
      <c r="JG177">
        <v>59.3</v>
      </c>
      <c r="JH177">
        <v>59.3</v>
      </c>
      <c r="JI177">
        <v>2.4939</v>
      </c>
      <c r="JJ177">
        <v>2.6709</v>
      </c>
      <c r="JK177">
        <v>1.49658</v>
      </c>
      <c r="JL177">
        <v>2.39258</v>
      </c>
      <c r="JM177">
        <v>1.54907</v>
      </c>
      <c r="JN177">
        <v>2.48169</v>
      </c>
      <c r="JO177">
        <v>41.9802</v>
      </c>
      <c r="JP177">
        <v>14.132</v>
      </c>
      <c r="JQ177">
        <v>18</v>
      </c>
      <c r="JR177">
        <v>507.842</v>
      </c>
      <c r="JS177">
        <v>403.089</v>
      </c>
      <c r="JT177">
        <v>28.0023</v>
      </c>
      <c r="JU177">
        <v>46.4225</v>
      </c>
      <c r="JV177">
        <v>29.9992</v>
      </c>
      <c r="JW177">
        <v>46.0888</v>
      </c>
      <c r="JX177">
        <v>45.8967</v>
      </c>
      <c r="JY177">
        <v>50.0532</v>
      </c>
      <c r="JZ177">
        <v>0</v>
      </c>
      <c r="KA177">
        <v>100</v>
      </c>
      <c r="KB177">
        <v>20.922</v>
      </c>
      <c r="KC177">
        <v>1055.74</v>
      </c>
      <c r="KD177">
        <v>32.1164</v>
      </c>
      <c r="KE177">
        <v>98.0553</v>
      </c>
      <c r="KF177">
        <v>91.6686</v>
      </c>
    </row>
    <row r="178" spans="1:292">
      <c r="A178">
        <v>160</v>
      </c>
      <c r="B178">
        <v>1694363217.5</v>
      </c>
      <c r="C178">
        <v>4708.5</v>
      </c>
      <c r="D178" t="s">
        <v>755</v>
      </c>
      <c r="E178" t="s">
        <v>756</v>
      </c>
      <c r="F178">
        <v>5</v>
      </c>
      <c r="G178" t="s">
        <v>428</v>
      </c>
      <c r="H178">
        <v>1694363210</v>
      </c>
      <c r="I178">
        <f>(J178)/1000</f>
        <v>0</v>
      </c>
      <c r="J178">
        <f>IF(DO178, AM178, AG178)</f>
        <v>0</v>
      </c>
      <c r="K178">
        <f>IF(DO178, AH178, AF178)</f>
        <v>0</v>
      </c>
      <c r="L178">
        <f>DQ178 - IF(AT178&gt;1, K178*DK178*100.0/(AV178*EE178), 0)</f>
        <v>0</v>
      </c>
      <c r="M178">
        <f>((S178-I178/2)*L178-K178)/(S178+I178/2)</f>
        <v>0</v>
      </c>
      <c r="N178">
        <f>M178*(DX178+DY178)/1000.0</f>
        <v>0</v>
      </c>
      <c r="O178">
        <f>(DQ178 - IF(AT178&gt;1, K178*DK178*100.0/(AV178*EE178), 0))*(DX178+DY178)/1000.0</f>
        <v>0</v>
      </c>
      <c r="P178">
        <f>2.0/((1/R178-1/Q178)+SIGN(R178)*SQRT((1/R178-1/Q178)*(1/R178-1/Q178) + 4*DL178/((DL178+1)*(DL178+1))*(2*1/R178*1/Q178-1/Q178*1/Q178)))</f>
        <v>0</v>
      </c>
      <c r="Q178">
        <f>IF(LEFT(DM178,1)&lt;&gt;"0",IF(LEFT(DM178,1)="1",3.0,DN178),$D$5+$E$5*(EE178*DX178/($K$5*1000))+$F$5*(EE178*DX178/($K$5*1000))*MAX(MIN(DK178,$J$5),$I$5)*MAX(MIN(DK178,$J$5),$I$5)+$G$5*MAX(MIN(DK178,$J$5),$I$5)*(EE178*DX178/($K$5*1000))+$H$5*(EE178*DX178/($K$5*1000))*(EE178*DX178/($K$5*1000)))</f>
        <v>0</v>
      </c>
      <c r="R178">
        <f>I178*(1000-(1000*0.61365*exp(17.502*V178/(240.97+V178))/(DX178+DY178)+DS178)/2)/(1000*0.61365*exp(17.502*V178/(240.97+V178))/(DX178+DY178)-DS178)</f>
        <v>0</v>
      </c>
      <c r="S178">
        <f>1/((DL178+1)/(P178/1.6)+1/(Q178/1.37)) + DL178/((DL178+1)/(P178/1.6) + DL178/(Q178/1.37))</f>
        <v>0</v>
      </c>
      <c r="T178">
        <f>(DG178*DJ178)</f>
        <v>0</v>
      </c>
      <c r="U178">
        <f>(DZ178+(T178+2*0.95*5.67E-8*(((DZ178+$B$9)+273)^4-(DZ178+273)^4)-44100*I178)/(1.84*29.3*Q178+8*0.95*5.67E-8*(DZ178+273)^3))</f>
        <v>0</v>
      </c>
      <c r="V178">
        <f>($C$9*EA178+$D$9*EB178+$E$9*U178)</f>
        <v>0</v>
      </c>
      <c r="W178">
        <f>0.61365*exp(17.502*V178/(240.97+V178))</f>
        <v>0</v>
      </c>
      <c r="X178">
        <f>(Y178/Z178*100)</f>
        <v>0</v>
      </c>
      <c r="Y178">
        <f>DS178*(DX178+DY178)/1000</f>
        <v>0</v>
      </c>
      <c r="Z178">
        <f>0.61365*exp(17.502*DZ178/(240.97+DZ178))</f>
        <v>0</v>
      </c>
      <c r="AA178">
        <f>(W178-DS178*(DX178+DY178)/1000)</f>
        <v>0</v>
      </c>
      <c r="AB178">
        <f>(-I178*44100)</f>
        <v>0</v>
      </c>
      <c r="AC178">
        <f>2*29.3*Q178*0.92*(DZ178-V178)</f>
        <v>0</v>
      </c>
      <c r="AD178">
        <f>2*0.95*5.67E-8*(((DZ178+$B$9)+273)^4-(V178+273)^4)</f>
        <v>0</v>
      </c>
      <c r="AE178">
        <f>T178+AD178+AB178+AC178</f>
        <v>0</v>
      </c>
      <c r="AF178">
        <f>DW178*AT178*(DR178-DQ178*(1000-AT178*DT178)/(1000-AT178*DS178))/(100*DK178)</f>
        <v>0</v>
      </c>
      <c r="AG178">
        <f>1000*DW178*AT178*(DS178-DT178)/(100*DK178*(1000-AT178*DS178))</f>
        <v>0</v>
      </c>
      <c r="AH178">
        <f>(AI178 - AJ178 - DX178*1E3/(8.314*(DZ178+273.15)) * AL178/DW178 * AK178) * DW178/(100*DK178) * (1000 - DT178)/1000</f>
        <v>0</v>
      </c>
      <c r="AI178">
        <v>1074.005448635574</v>
      </c>
      <c r="AJ178">
        <v>1055.974727272727</v>
      </c>
      <c r="AK178">
        <v>3.49910667257551</v>
      </c>
      <c r="AL178">
        <v>66.24914726502084</v>
      </c>
      <c r="AM178">
        <f>(AO178 - AN178 + DX178*1E3/(8.314*(DZ178+273.15)) * AQ178/DW178 * AP178) * DW178/(100*DK178) * 1000/(1000 - AO178)</f>
        <v>0</v>
      </c>
      <c r="AN178">
        <v>28.14938807717573</v>
      </c>
      <c r="AO178">
        <v>28.49626787878789</v>
      </c>
      <c r="AP178">
        <v>-2.455422138681218E-06</v>
      </c>
      <c r="AQ178">
        <v>100.9419130604213</v>
      </c>
      <c r="AR178">
        <v>0</v>
      </c>
      <c r="AS178">
        <v>0</v>
      </c>
      <c r="AT178">
        <f>IF(AR178*$H$15&gt;=AV178,1.0,(AV178/(AV178-AR178*$H$15)))</f>
        <v>0</v>
      </c>
      <c r="AU178">
        <f>(AT178-1)*100</f>
        <v>0</v>
      </c>
      <c r="AV178">
        <f>MAX(0,($B$15+$C$15*EE178)/(1+$D$15*EE178)*DX178/(DZ178+273)*$E$15)</f>
        <v>0</v>
      </c>
      <c r="AW178" t="s">
        <v>429</v>
      </c>
      <c r="AX178" t="s">
        <v>429</v>
      </c>
      <c r="AY178">
        <v>0</v>
      </c>
      <c r="AZ178">
        <v>0</v>
      </c>
      <c r="BA178">
        <f>1-AY178/AZ178</f>
        <v>0</v>
      </c>
      <c r="BB178">
        <v>0</v>
      </c>
      <c r="BC178" t="s">
        <v>429</v>
      </c>
      <c r="BD178" t="s">
        <v>429</v>
      </c>
      <c r="BE178">
        <v>0</v>
      </c>
      <c r="BF178">
        <v>0</v>
      </c>
      <c r="BG178">
        <f>1-BE178/BF178</f>
        <v>0</v>
      </c>
      <c r="BH178">
        <v>0.5</v>
      </c>
      <c r="BI178">
        <f>DH178</f>
        <v>0</v>
      </c>
      <c r="BJ178">
        <f>K178</f>
        <v>0</v>
      </c>
      <c r="BK178">
        <f>BG178*BH178*BI178</f>
        <v>0</v>
      </c>
      <c r="BL178">
        <f>(BJ178-BB178)/BI178</f>
        <v>0</v>
      </c>
      <c r="BM178">
        <f>(AZ178-BF178)/BF178</f>
        <v>0</v>
      </c>
      <c r="BN178">
        <f>AY178/(BA178+AY178/BF178)</f>
        <v>0</v>
      </c>
      <c r="BO178" t="s">
        <v>429</v>
      </c>
      <c r="BP178">
        <v>0</v>
      </c>
      <c r="BQ178">
        <f>IF(BP178&lt;&gt;0, BP178, BN178)</f>
        <v>0</v>
      </c>
      <c r="BR178">
        <f>1-BQ178/BF178</f>
        <v>0</v>
      </c>
      <c r="BS178">
        <f>(BF178-BE178)/(BF178-BQ178)</f>
        <v>0</v>
      </c>
      <c r="BT178">
        <f>(AZ178-BF178)/(AZ178-BQ178)</f>
        <v>0</v>
      </c>
      <c r="BU178">
        <f>(BF178-BE178)/(BF178-AY178)</f>
        <v>0</v>
      </c>
      <c r="BV178">
        <f>(AZ178-BF178)/(AZ178-AY178)</f>
        <v>0</v>
      </c>
      <c r="BW178">
        <f>(BS178*BQ178/BE178)</f>
        <v>0</v>
      </c>
      <c r="BX178">
        <f>(1-BW178)</f>
        <v>0</v>
      </c>
      <c r="DG178">
        <f>$B$13*EF178+$C$13*EG178+$F$13*ER178*(1-EU178)</f>
        <v>0</v>
      </c>
      <c r="DH178">
        <f>DG178*DI178</f>
        <v>0</v>
      </c>
      <c r="DI178">
        <f>($B$13*$D$11+$C$13*$D$11+$F$13*((FE178+EW178)/MAX(FE178+EW178+FF178, 0.1)*$I$11+FF178/MAX(FE178+EW178+FF178, 0.1)*$J$11))/($B$13+$C$13+$F$13)</f>
        <v>0</v>
      </c>
      <c r="DJ178">
        <f>($B$13*$K$11+$C$13*$K$11+$F$13*((FE178+EW178)/MAX(FE178+EW178+FF178, 0.1)*$P$11+FF178/MAX(FE178+EW178+FF178, 0.1)*$Q$11))/($B$13+$C$13+$F$13)</f>
        <v>0</v>
      </c>
      <c r="DK178">
        <v>0.28</v>
      </c>
      <c r="DL178">
        <v>0.5</v>
      </c>
      <c r="DM178" t="s">
        <v>430</v>
      </c>
      <c r="DN178">
        <v>2</v>
      </c>
      <c r="DO178" t="b">
        <v>1</v>
      </c>
      <c r="DP178">
        <v>1694363210</v>
      </c>
      <c r="DQ178">
        <v>1002.334814814815</v>
      </c>
      <c r="DR178">
        <v>1027.388518518518</v>
      </c>
      <c r="DS178">
        <v>28.49746666666667</v>
      </c>
      <c r="DT178">
        <v>28.15299259259259</v>
      </c>
      <c r="DU178">
        <v>1037.81037037037</v>
      </c>
      <c r="DV178">
        <v>32.58922962962963</v>
      </c>
      <c r="DW178">
        <v>500.0101851851852</v>
      </c>
      <c r="DX178">
        <v>84.50708518518519</v>
      </c>
      <c r="DY178">
        <v>0.1000864592592593</v>
      </c>
      <c r="DZ178">
        <v>34.44317777777778</v>
      </c>
      <c r="EA178">
        <v>35.86830740740741</v>
      </c>
      <c r="EB178">
        <v>999.9000000000001</v>
      </c>
      <c r="EC178">
        <v>0</v>
      </c>
      <c r="ED178">
        <v>0</v>
      </c>
      <c r="EE178">
        <v>9999.421851851852</v>
      </c>
      <c r="EF178">
        <v>0</v>
      </c>
      <c r="EG178">
        <v>1108.384444444444</v>
      </c>
      <c r="EH178">
        <v>-25.05297037037037</v>
      </c>
      <c r="EI178">
        <v>1031.737037037037</v>
      </c>
      <c r="EJ178">
        <v>1057.150740740741</v>
      </c>
      <c r="EK178">
        <v>0.3444733333333332</v>
      </c>
      <c r="EL178">
        <v>1027.388518518518</v>
      </c>
      <c r="EM178">
        <v>28.15299259259259</v>
      </c>
      <c r="EN178">
        <v>2.408237777777777</v>
      </c>
      <c r="EO178">
        <v>2.379128148148149</v>
      </c>
      <c r="EP178">
        <v>20.41928518518518</v>
      </c>
      <c r="EQ178">
        <v>20.22241111111111</v>
      </c>
      <c r="ER178">
        <v>2000.017777777778</v>
      </c>
      <c r="ES178">
        <v>0.9800061111111111</v>
      </c>
      <c r="ET178">
        <v>0.0199935962962963</v>
      </c>
      <c r="EU178">
        <v>0</v>
      </c>
      <c r="EV178">
        <v>51.42714074074075</v>
      </c>
      <c r="EW178">
        <v>5.00078</v>
      </c>
      <c r="EX178">
        <v>2743.895925925926</v>
      </c>
      <c r="EY178">
        <v>16379.82592592592</v>
      </c>
      <c r="EZ178">
        <v>53.90251851851852</v>
      </c>
      <c r="FA178">
        <v>55.06214814814815</v>
      </c>
      <c r="FB178">
        <v>54.377</v>
      </c>
      <c r="FC178">
        <v>54.26577777777776</v>
      </c>
      <c r="FD178">
        <v>54.13866666666666</v>
      </c>
      <c r="FE178">
        <v>1955.127777777778</v>
      </c>
      <c r="FF178">
        <v>39.89000000000001</v>
      </c>
      <c r="FG178">
        <v>0</v>
      </c>
      <c r="FH178">
        <v>1694363217.2</v>
      </c>
      <c r="FI178">
        <v>0</v>
      </c>
      <c r="FJ178">
        <v>51.40265384615384</v>
      </c>
      <c r="FK178">
        <v>0.1789401872726607</v>
      </c>
      <c r="FL178">
        <v>222.1924787058141</v>
      </c>
      <c r="FM178">
        <v>2742.401153846154</v>
      </c>
      <c r="FN178">
        <v>15</v>
      </c>
      <c r="FO178">
        <v>1694359657.1</v>
      </c>
      <c r="FP178" t="s">
        <v>630</v>
      </c>
      <c r="FQ178">
        <v>1694359653.1</v>
      </c>
      <c r="FR178">
        <v>1694359657.1</v>
      </c>
      <c r="FS178">
        <v>2</v>
      </c>
      <c r="FT178">
        <v>0.004</v>
      </c>
      <c r="FU178">
        <v>-0.08500000000000001</v>
      </c>
      <c r="FV178">
        <v>-25.919</v>
      </c>
      <c r="FW178">
        <v>-3.999</v>
      </c>
      <c r="FX178">
        <v>420</v>
      </c>
      <c r="FY178">
        <v>26</v>
      </c>
      <c r="FZ178">
        <v>0.38</v>
      </c>
      <c r="GA178">
        <v>0.08</v>
      </c>
      <c r="GB178">
        <v>-25.0263025</v>
      </c>
      <c r="GC178">
        <v>-1.065371482176348</v>
      </c>
      <c r="GD178">
        <v>0.1330397355820811</v>
      </c>
      <c r="GE178">
        <v>0</v>
      </c>
      <c r="GF178">
        <v>0.34411815</v>
      </c>
      <c r="GG178">
        <v>0.01214803001876114</v>
      </c>
      <c r="GH178">
        <v>0.002531860447872276</v>
      </c>
      <c r="GI178">
        <v>1</v>
      </c>
      <c r="GJ178">
        <v>1</v>
      </c>
      <c r="GK178">
        <v>2</v>
      </c>
      <c r="GL178" t="s">
        <v>432</v>
      </c>
      <c r="GM178">
        <v>3.10686</v>
      </c>
      <c r="GN178">
        <v>2.75787</v>
      </c>
      <c r="GO178">
        <v>0.151411</v>
      </c>
      <c r="GP178">
        <v>0.150446</v>
      </c>
      <c r="GQ178">
        <v>0.121274</v>
      </c>
      <c r="GR178">
        <v>0.110053</v>
      </c>
      <c r="GS178">
        <v>21260.2</v>
      </c>
      <c r="GT178">
        <v>20057.1</v>
      </c>
      <c r="GU178">
        <v>25645.2</v>
      </c>
      <c r="GV178">
        <v>23992.6</v>
      </c>
      <c r="GW178">
        <v>36261</v>
      </c>
      <c r="GX178">
        <v>31318.4</v>
      </c>
      <c r="GY178">
        <v>44886</v>
      </c>
      <c r="GZ178">
        <v>38044.6</v>
      </c>
      <c r="HA178">
        <v>1.72705</v>
      </c>
      <c r="HB178">
        <v>1.55345</v>
      </c>
      <c r="HC178">
        <v>-0.0907481</v>
      </c>
      <c r="HD178">
        <v>0</v>
      </c>
      <c r="HE178">
        <v>37.3048</v>
      </c>
      <c r="HF178">
        <v>999.9</v>
      </c>
      <c r="HG178">
        <v>44.7</v>
      </c>
      <c r="HH178">
        <v>37.5</v>
      </c>
      <c r="HI178">
        <v>34.2691</v>
      </c>
      <c r="HJ178">
        <v>61.0535</v>
      </c>
      <c r="HK178">
        <v>23.2652</v>
      </c>
      <c r="HL178">
        <v>1</v>
      </c>
      <c r="HM178">
        <v>1.72096</v>
      </c>
      <c r="HN178">
        <v>9.28105</v>
      </c>
      <c r="HO178">
        <v>20.0586</v>
      </c>
      <c r="HP178">
        <v>5.20411</v>
      </c>
      <c r="HQ178">
        <v>11.9939</v>
      </c>
      <c r="HR178">
        <v>4.95985</v>
      </c>
      <c r="HS178">
        <v>3.2744</v>
      </c>
      <c r="HT178">
        <v>9999</v>
      </c>
      <c r="HU178">
        <v>9999</v>
      </c>
      <c r="HV178">
        <v>9999</v>
      </c>
      <c r="HW178">
        <v>156</v>
      </c>
      <c r="HX178">
        <v>1.86386</v>
      </c>
      <c r="HY178">
        <v>1.86005</v>
      </c>
      <c r="HZ178">
        <v>1.85837</v>
      </c>
      <c r="IA178">
        <v>1.85974</v>
      </c>
      <c r="IB178">
        <v>1.85974</v>
      </c>
      <c r="IC178">
        <v>1.85837</v>
      </c>
      <c r="ID178">
        <v>1.85744</v>
      </c>
      <c r="IE178">
        <v>1.85228</v>
      </c>
      <c r="IF178">
        <v>0</v>
      </c>
      <c r="IG178">
        <v>0</v>
      </c>
      <c r="IH178">
        <v>0</v>
      </c>
      <c r="II178">
        <v>0</v>
      </c>
      <c r="IJ178" t="s">
        <v>433</v>
      </c>
      <c r="IK178" t="s">
        <v>434</v>
      </c>
      <c r="IL178" t="s">
        <v>435</v>
      </c>
      <c r="IM178" t="s">
        <v>435</v>
      </c>
      <c r="IN178" t="s">
        <v>435</v>
      </c>
      <c r="IO178" t="s">
        <v>435</v>
      </c>
      <c r="IP178">
        <v>0</v>
      </c>
      <c r="IQ178">
        <v>100</v>
      </c>
      <c r="IR178">
        <v>100</v>
      </c>
      <c r="IS178">
        <v>-35.82</v>
      </c>
      <c r="IT178">
        <v>-4.0917</v>
      </c>
      <c r="IU178">
        <v>-16.20101556140452</v>
      </c>
      <c r="IV178">
        <v>-0.02477319321892663</v>
      </c>
      <c r="IW178">
        <v>7.220195862635366E-06</v>
      </c>
      <c r="IX178">
        <v>-1.200035831751892E-09</v>
      </c>
      <c r="IY178">
        <v>-1.772700294398243</v>
      </c>
      <c r="IZ178">
        <v>-0.1467083373758089</v>
      </c>
      <c r="JA178">
        <v>0.003522864546959643</v>
      </c>
      <c r="JB178">
        <v>-3.696506598922489E-05</v>
      </c>
      <c r="JC178">
        <v>4</v>
      </c>
      <c r="JD178">
        <v>1987</v>
      </c>
      <c r="JE178">
        <v>1</v>
      </c>
      <c r="JF178">
        <v>38</v>
      </c>
      <c r="JG178">
        <v>59.4</v>
      </c>
      <c r="JH178">
        <v>59.3</v>
      </c>
      <c r="JI178">
        <v>2.52075</v>
      </c>
      <c r="JJ178">
        <v>2.65991</v>
      </c>
      <c r="JK178">
        <v>1.49658</v>
      </c>
      <c r="JL178">
        <v>2.39136</v>
      </c>
      <c r="JM178">
        <v>1.54785</v>
      </c>
      <c r="JN178">
        <v>2.45728</v>
      </c>
      <c r="JO178">
        <v>41.9802</v>
      </c>
      <c r="JP178">
        <v>14.1233</v>
      </c>
      <c r="JQ178">
        <v>18</v>
      </c>
      <c r="JR178">
        <v>507.888</v>
      </c>
      <c r="JS178">
        <v>403.265</v>
      </c>
      <c r="JT178">
        <v>27.9881</v>
      </c>
      <c r="JU178">
        <v>46.4135</v>
      </c>
      <c r="JV178">
        <v>29.9991</v>
      </c>
      <c r="JW178">
        <v>46.0825</v>
      </c>
      <c r="JX178">
        <v>45.8915</v>
      </c>
      <c r="JY178">
        <v>50.5901</v>
      </c>
      <c r="JZ178">
        <v>0</v>
      </c>
      <c r="KA178">
        <v>100</v>
      </c>
      <c r="KB178">
        <v>20.9211</v>
      </c>
      <c r="KC178">
        <v>1075.79</v>
      </c>
      <c r="KD178">
        <v>32.1164</v>
      </c>
      <c r="KE178">
        <v>98.057</v>
      </c>
      <c r="KF178">
        <v>91.66930000000001</v>
      </c>
    </row>
    <row r="179" spans="1:292">
      <c r="A179">
        <v>161</v>
      </c>
      <c r="B179">
        <v>1694363222.5</v>
      </c>
      <c r="C179">
        <v>4713.5</v>
      </c>
      <c r="D179" t="s">
        <v>757</v>
      </c>
      <c r="E179" t="s">
        <v>758</v>
      </c>
      <c r="F179">
        <v>5</v>
      </c>
      <c r="G179" t="s">
        <v>428</v>
      </c>
      <c r="H179">
        <v>1694363214.714286</v>
      </c>
      <c r="I179">
        <f>(J179)/1000</f>
        <v>0</v>
      </c>
      <c r="J179">
        <f>IF(DO179, AM179, AG179)</f>
        <v>0</v>
      </c>
      <c r="K179">
        <f>IF(DO179, AH179, AF179)</f>
        <v>0</v>
      </c>
      <c r="L179">
        <f>DQ179 - IF(AT179&gt;1, K179*DK179*100.0/(AV179*EE179), 0)</f>
        <v>0</v>
      </c>
      <c r="M179">
        <f>((S179-I179/2)*L179-K179)/(S179+I179/2)</f>
        <v>0</v>
      </c>
      <c r="N179">
        <f>M179*(DX179+DY179)/1000.0</f>
        <v>0</v>
      </c>
      <c r="O179">
        <f>(DQ179 - IF(AT179&gt;1, K179*DK179*100.0/(AV179*EE179), 0))*(DX179+DY179)/1000.0</f>
        <v>0</v>
      </c>
      <c r="P179">
        <f>2.0/((1/R179-1/Q179)+SIGN(R179)*SQRT((1/R179-1/Q179)*(1/R179-1/Q179) + 4*DL179/((DL179+1)*(DL179+1))*(2*1/R179*1/Q179-1/Q179*1/Q179)))</f>
        <v>0</v>
      </c>
      <c r="Q179">
        <f>IF(LEFT(DM179,1)&lt;&gt;"0",IF(LEFT(DM179,1)="1",3.0,DN179),$D$5+$E$5*(EE179*DX179/($K$5*1000))+$F$5*(EE179*DX179/($K$5*1000))*MAX(MIN(DK179,$J$5),$I$5)*MAX(MIN(DK179,$J$5),$I$5)+$G$5*MAX(MIN(DK179,$J$5),$I$5)*(EE179*DX179/($K$5*1000))+$H$5*(EE179*DX179/($K$5*1000))*(EE179*DX179/($K$5*1000)))</f>
        <v>0</v>
      </c>
      <c r="R179">
        <f>I179*(1000-(1000*0.61365*exp(17.502*V179/(240.97+V179))/(DX179+DY179)+DS179)/2)/(1000*0.61365*exp(17.502*V179/(240.97+V179))/(DX179+DY179)-DS179)</f>
        <v>0</v>
      </c>
      <c r="S179">
        <f>1/((DL179+1)/(P179/1.6)+1/(Q179/1.37)) + DL179/((DL179+1)/(P179/1.6) + DL179/(Q179/1.37))</f>
        <v>0</v>
      </c>
      <c r="T179">
        <f>(DG179*DJ179)</f>
        <v>0</v>
      </c>
      <c r="U179">
        <f>(DZ179+(T179+2*0.95*5.67E-8*(((DZ179+$B$9)+273)^4-(DZ179+273)^4)-44100*I179)/(1.84*29.3*Q179+8*0.95*5.67E-8*(DZ179+273)^3))</f>
        <v>0</v>
      </c>
      <c r="V179">
        <f>($C$9*EA179+$D$9*EB179+$E$9*U179)</f>
        <v>0</v>
      </c>
      <c r="W179">
        <f>0.61365*exp(17.502*V179/(240.97+V179))</f>
        <v>0</v>
      </c>
      <c r="X179">
        <f>(Y179/Z179*100)</f>
        <v>0</v>
      </c>
      <c r="Y179">
        <f>DS179*(DX179+DY179)/1000</f>
        <v>0</v>
      </c>
      <c r="Z179">
        <f>0.61365*exp(17.502*DZ179/(240.97+DZ179))</f>
        <v>0</v>
      </c>
      <c r="AA179">
        <f>(W179-DS179*(DX179+DY179)/1000)</f>
        <v>0</v>
      </c>
      <c r="AB179">
        <f>(-I179*44100)</f>
        <v>0</v>
      </c>
      <c r="AC179">
        <f>2*29.3*Q179*0.92*(DZ179-V179)</f>
        <v>0</v>
      </c>
      <c r="AD179">
        <f>2*0.95*5.67E-8*(((DZ179+$B$9)+273)^4-(V179+273)^4)</f>
        <v>0</v>
      </c>
      <c r="AE179">
        <f>T179+AD179+AB179+AC179</f>
        <v>0</v>
      </c>
      <c r="AF179">
        <f>DW179*AT179*(DR179-DQ179*(1000-AT179*DT179)/(1000-AT179*DS179))/(100*DK179)</f>
        <v>0</v>
      </c>
      <c r="AG179">
        <f>1000*DW179*AT179*(DS179-DT179)/(100*DK179*(1000-AT179*DS179))</f>
        <v>0</v>
      </c>
      <c r="AH179">
        <f>(AI179 - AJ179 - DX179*1E3/(8.314*(DZ179+273.15)) * AL179/DW179 * AK179) * DW179/(100*DK179) * (1000 - DT179)/1000</f>
        <v>0</v>
      </c>
      <c r="AI179">
        <v>1090.289613899064</v>
      </c>
      <c r="AJ179">
        <v>1072.915090909091</v>
      </c>
      <c r="AK179">
        <v>3.379468186937336</v>
      </c>
      <c r="AL179">
        <v>66.24914726502084</v>
      </c>
      <c r="AM179">
        <f>(AO179 - AN179 + DX179*1E3/(8.314*(DZ179+273.15)) * AQ179/DW179 * AP179) * DW179/(100*DK179) * 1000/(1000 - AO179)</f>
        <v>0</v>
      </c>
      <c r="AN179">
        <v>28.14454810670088</v>
      </c>
      <c r="AO179">
        <v>28.49351030303031</v>
      </c>
      <c r="AP179">
        <v>-1.142202127214987E-05</v>
      </c>
      <c r="AQ179">
        <v>100.9419130604213</v>
      </c>
      <c r="AR179">
        <v>0</v>
      </c>
      <c r="AS179">
        <v>0</v>
      </c>
      <c r="AT179">
        <f>IF(AR179*$H$15&gt;=AV179,1.0,(AV179/(AV179-AR179*$H$15)))</f>
        <v>0</v>
      </c>
      <c r="AU179">
        <f>(AT179-1)*100</f>
        <v>0</v>
      </c>
      <c r="AV179">
        <f>MAX(0,($B$15+$C$15*EE179)/(1+$D$15*EE179)*DX179/(DZ179+273)*$E$15)</f>
        <v>0</v>
      </c>
      <c r="AW179" t="s">
        <v>429</v>
      </c>
      <c r="AX179" t="s">
        <v>429</v>
      </c>
      <c r="AY179">
        <v>0</v>
      </c>
      <c r="AZ179">
        <v>0</v>
      </c>
      <c r="BA179">
        <f>1-AY179/AZ179</f>
        <v>0</v>
      </c>
      <c r="BB179">
        <v>0</v>
      </c>
      <c r="BC179" t="s">
        <v>429</v>
      </c>
      <c r="BD179" t="s">
        <v>429</v>
      </c>
      <c r="BE179">
        <v>0</v>
      </c>
      <c r="BF179">
        <v>0</v>
      </c>
      <c r="BG179">
        <f>1-BE179/BF179</f>
        <v>0</v>
      </c>
      <c r="BH179">
        <v>0.5</v>
      </c>
      <c r="BI179">
        <f>DH179</f>
        <v>0</v>
      </c>
      <c r="BJ179">
        <f>K179</f>
        <v>0</v>
      </c>
      <c r="BK179">
        <f>BG179*BH179*BI179</f>
        <v>0</v>
      </c>
      <c r="BL179">
        <f>(BJ179-BB179)/BI179</f>
        <v>0</v>
      </c>
      <c r="BM179">
        <f>(AZ179-BF179)/BF179</f>
        <v>0</v>
      </c>
      <c r="BN179">
        <f>AY179/(BA179+AY179/BF179)</f>
        <v>0</v>
      </c>
      <c r="BO179" t="s">
        <v>429</v>
      </c>
      <c r="BP179">
        <v>0</v>
      </c>
      <c r="BQ179">
        <f>IF(BP179&lt;&gt;0, BP179, BN179)</f>
        <v>0</v>
      </c>
      <c r="BR179">
        <f>1-BQ179/BF179</f>
        <v>0</v>
      </c>
      <c r="BS179">
        <f>(BF179-BE179)/(BF179-BQ179)</f>
        <v>0</v>
      </c>
      <c r="BT179">
        <f>(AZ179-BF179)/(AZ179-BQ179)</f>
        <v>0</v>
      </c>
      <c r="BU179">
        <f>(BF179-BE179)/(BF179-AY179)</f>
        <v>0</v>
      </c>
      <c r="BV179">
        <f>(AZ179-BF179)/(AZ179-AY179)</f>
        <v>0</v>
      </c>
      <c r="BW179">
        <f>(BS179*BQ179/BE179)</f>
        <v>0</v>
      </c>
      <c r="BX179">
        <f>(1-BW179)</f>
        <v>0</v>
      </c>
      <c r="DG179">
        <f>$B$13*EF179+$C$13*EG179+$F$13*ER179*(1-EU179)</f>
        <v>0</v>
      </c>
      <c r="DH179">
        <f>DG179*DI179</f>
        <v>0</v>
      </c>
      <c r="DI179">
        <f>($B$13*$D$11+$C$13*$D$11+$F$13*((FE179+EW179)/MAX(FE179+EW179+FF179, 0.1)*$I$11+FF179/MAX(FE179+EW179+FF179, 0.1)*$J$11))/($B$13+$C$13+$F$13)</f>
        <v>0</v>
      </c>
      <c r="DJ179">
        <f>($B$13*$K$11+$C$13*$K$11+$F$13*((FE179+EW179)/MAX(FE179+EW179+FF179, 0.1)*$P$11+FF179/MAX(FE179+EW179+FF179, 0.1)*$Q$11))/($B$13+$C$13+$F$13)</f>
        <v>0</v>
      </c>
      <c r="DK179">
        <v>0.28</v>
      </c>
      <c r="DL179">
        <v>0.5</v>
      </c>
      <c r="DM179" t="s">
        <v>430</v>
      </c>
      <c r="DN179">
        <v>2</v>
      </c>
      <c r="DO179" t="b">
        <v>1</v>
      </c>
      <c r="DP179">
        <v>1694363214.714286</v>
      </c>
      <c r="DQ179">
        <v>1018.095321428571</v>
      </c>
      <c r="DR179">
        <v>1043</v>
      </c>
      <c r="DS179">
        <v>28.49593928571429</v>
      </c>
      <c r="DT179">
        <v>28.14913571428571</v>
      </c>
      <c r="DU179">
        <v>1053.788214285714</v>
      </c>
      <c r="DV179">
        <v>32.58763928571429</v>
      </c>
      <c r="DW179">
        <v>500.0016428571429</v>
      </c>
      <c r="DX179">
        <v>84.50748571428572</v>
      </c>
      <c r="DY179">
        <v>0.1000130964285714</v>
      </c>
      <c r="DZ179">
        <v>34.43166785714286</v>
      </c>
      <c r="EA179">
        <v>35.84967142857143</v>
      </c>
      <c r="EB179">
        <v>999.9000000000002</v>
      </c>
      <c r="EC179">
        <v>0</v>
      </c>
      <c r="ED179">
        <v>0</v>
      </c>
      <c r="EE179">
        <v>9992.767857142857</v>
      </c>
      <c r="EF179">
        <v>0</v>
      </c>
      <c r="EG179">
        <v>1137.693214285714</v>
      </c>
      <c r="EH179">
        <v>-24.90270357142857</v>
      </c>
      <c r="EI179">
        <v>1047.958571428571</v>
      </c>
      <c r="EJ179">
        <v>1073.209285714286</v>
      </c>
      <c r="EK179">
        <v>0.3467979285714285</v>
      </c>
      <c r="EL179">
        <v>1043</v>
      </c>
      <c r="EM179">
        <v>28.14913571428571</v>
      </c>
      <c r="EN179">
        <v>2.40812</v>
      </c>
      <c r="EO179">
        <v>2.378813928571429</v>
      </c>
      <c r="EP179">
        <v>20.41848928571429</v>
      </c>
      <c r="EQ179">
        <v>20.22026785714285</v>
      </c>
      <c r="ER179">
        <v>2000.013214285714</v>
      </c>
      <c r="ES179">
        <v>0.9800058571428572</v>
      </c>
      <c r="ET179">
        <v>0.01999384642857143</v>
      </c>
      <c r="EU179">
        <v>0</v>
      </c>
      <c r="EV179">
        <v>51.43359285714286</v>
      </c>
      <c r="EW179">
        <v>5.00078</v>
      </c>
      <c r="EX179">
        <v>2763.746785714286</v>
      </c>
      <c r="EY179">
        <v>16379.78571428571</v>
      </c>
      <c r="EZ179">
        <v>53.88364285714285</v>
      </c>
      <c r="FA179">
        <v>55.0487857142857</v>
      </c>
      <c r="FB179">
        <v>54.34785714285713</v>
      </c>
      <c r="FC179">
        <v>54.26299999999998</v>
      </c>
      <c r="FD179">
        <v>54.12257142857142</v>
      </c>
      <c r="FE179">
        <v>1955.123214285714</v>
      </c>
      <c r="FF179">
        <v>39.89000000000001</v>
      </c>
      <c r="FG179">
        <v>0</v>
      </c>
      <c r="FH179">
        <v>1694363222.6</v>
      </c>
      <c r="FI179">
        <v>0</v>
      </c>
      <c r="FJ179">
        <v>51.422088</v>
      </c>
      <c r="FK179">
        <v>0.4700769351595975</v>
      </c>
      <c r="FL179">
        <v>257.4623079677844</v>
      </c>
      <c r="FM179">
        <v>2767.094</v>
      </c>
      <c r="FN179">
        <v>15</v>
      </c>
      <c r="FO179">
        <v>1694359657.1</v>
      </c>
      <c r="FP179" t="s">
        <v>630</v>
      </c>
      <c r="FQ179">
        <v>1694359653.1</v>
      </c>
      <c r="FR179">
        <v>1694359657.1</v>
      </c>
      <c r="FS179">
        <v>2</v>
      </c>
      <c r="FT179">
        <v>0.004</v>
      </c>
      <c r="FU179">
        <v>-0.08500000000000001</v>
      </c>
      <c r="FV179">
        <v>-25.919</v>
      </c>
      <c r="FW179">
        <v>-3.999</v>
      </c>
      <c r="FX179">
        <v>420</v>
      </c>
      <c r="FY179">
        <v>26</v>
      </c>
      <c r="FZ179">
        <v>0.38</v>
      </c>
      <c r="GA179">
        <v>0.08</v>
      </c>
      <c r="GB179">
        <v>-24.946675</v>
      </c>
      <c r="GC179">
        <v>0.7019279549718984</v>
      </c>
      <c r="GD179">
        <v>0.2512991412142109</v>
      </c>
      <c r="GE179">
        <v>0</v>
      </c>
      <c r="GF179">
        <v>0.345273425</v>
      </c>
      <c r="GG179">
        <v>0.0311360262664152</v>
      </c>
      <c r="GH179">
        <v>0.003352641487599739</v>
      </c>
      <c r="GI179">
        <v>1</v>
      </c>
      <c r="GJ179">
        <v>1</v>
      </c>
      <c r="GK179">
        <v>2</v>
      </c>
      <c r="GL179" t="s">
        <v>432</v>
      </c>
      <c r="GM179">
        <v>3.10685</v>
      </c>
      <c r="GN179">
        <v>2.75801</v>
      </c>
      <c r="GO179">
        <v>0.152934</v>
      </c>
      <c r="GP179">
        <v>0.151893</v>
      </c>
      <c r="GQ179">
        <v>0.121271</v>
      </c>
      <c r="GR179">
        <v>0.110048</v>
      </c>
      <c r="GS179">
        <v>21222.5</v>
      </c>
      <c r="GT179">
        <v>20023.4</v>
      </c>
      <c r="GU179">
        <v>25645.8</v>
      </c>
      <c r="GV179">
        <v>23993.2</v>
      </c>
      <c r="GW179">
        <v>36262.2</v>
      </c>
      <c r="GX179">
        <v>31319.3</v>
      </c>
      <c r="GY179">
        <v>44887.2</v>
      </c>
      <c r="GZ179">
        <v>38045.4</v>
      </c>
      <c r="HA179">
        <v>1.72707</v>
      </c>
      <c r="HB179">
        <v>1.5534</v>
      </c>
      <c r="HC179">
        <v>-0.0906363</v>
      </c>
      <c r="HD179">
        <v>0</v>
      </c>
      <c r="HE179">
        <v>37.2835</v>
      </c>
      <c r="HF179">
        <v>999.9</v>
      </c>
      <c r="HG179">
        <v>44.7</v>
      </c>
      <c r="HH179">
        <v>37.5</v>
      </c>
      <c r="HI179">
        <v>34.2708</v>
      </c>
      <c r="HJ179">
        <v>61.3935</v>
      </c>
      <c r="HK179">
        <v>23.2051</v>
      </c>
      <c r="HL179">
        <v>1</v>
      </c>
      <c r="HM179">
        <v>1.71991</v>
      </c>
      <c r="HN179">
        <v>9.28105</v>
      </c>
      <c r="HO179">
        <v>20.0582</v>
      </c>
      <c r="HP179">
        <v>5.20291</v>
      </c>
      <c r="HQ179">
        <v>11.9933</v>
      </c>
      <c r="HR179">
        <v>4.9597</v>
      </c>
      <c r="HS179">
        <v>3.27435</v>
      </c>
      <c r="HT179">
        <v>9999</v>
      </c>
      <c r="HU179">
        <v>9999</v>
      </c>
      <c r="HV179">
        <v>9999</v>
      </c>
      <c r="HW179">
        <v>156</v>
      </c>
      <c r="HX179">
        <v>1.86386</v>
      </c>
      <c r="HY179">
        <v>1.86005</v>
      </c>
      <c r="HZ179">
        <v>1.85838</v>
      </c>
      <c r="IA179">
        <v>1.85974</v>
      </c>
      <c r="IB179">
        <v>1.85974</v>
      </c>
      <c r="IC179">
        <v>1.85836</v>
      </c>
      <c r="ID179">
        <v>1.85745</v>
      </c>
      <c r="IE179">
        <v>1.85228</v>
      </c>
      <c r="IF179">
        <v>0</v>
      </c>
      <c r="IG179">
        <v>0</v>
      </c>
      <c r="IH179">
        <v>0</v>
      </c>
      <c r="II179">
        <v>0</v>
      </c>
      <c r="IJ179" t="s">
        <v>433</v>
      </c>
      <c r="IK179" t="s">
        <v>434</v>
      </c>
      <c r="IL179" t="s">
        <v>435</v>
      </c>
      <c r="IM179" t="s">
        <v>435</v>
      </c>
      <c r="IN179" t="s">
        <v>435</v>
      </c>
      <c r="IO179" t="s">
        <v>435</v>
      </c>
      <c r="IP179">
        <v>0</v>
      </c>
      <c r="IQ179">
        <v>100</v>
      </c>
      <c r="IR179">
        <v>100</v>
      </c>
      <c r="IS179">
        <v>-36.05</v>
      </c>
      <c r="IT179">
        <v>-4.0916</v>
      </c>
      <c r="IU179">
        <v>-16.20101556140452</v>
      </c>
      <c r="IV179">
        <v>-0.02477319321892663</v>
      </c>
      <c r="IW179">
        <v>7.220195862635366E-06</v>
      </c>
      <c r="IX179">
        <v>-1.200035831751892E-09</v>
      </c>
      <c r="IY179">
        <v>-1.772700294398243</v>
      </c>
      <c r="IZ179">
        <v>-0.1467083373758089</v>
      </c>
      <c r="JA179">
        <v>0.003522864546959643</v>
      </c>
      <c r="JB179">
        <v>-3.696506598922489E-05</v>
      </c>
      <c r="JC179">
        <v>4</v>
      </c>
      <c r="JD179">
        <v>1987</v>
      </c>
      <c r="JE179">
        <v>1</v>
      </c>
      <c r="JF179">
        <v>38</v>
      </c>
      <c r="JG179">
        <v>59.5</v>
      </c>
      <c r="JH179">
        <v>59.4</v>
      </c>
      <c r="JI179">
        <v>2.55371</v>
      </c>
      <c r="JJ179">
        <v>2.66968</v>
      </c>
      <c r="JK179">
        <v>1.49658</v>
      </c>
      <c r="JL179">
        <v>2.39136</v>
      </c>
      <c r="JM179">
        <v>1.54907</v>
      </c>
      <c r="JN179">
        <v>2.4231</v>
      </c>
      <c r="JO179">
        <v>41.9802</v>
      </c>
      <c r="JP179">
        <v>14.1233</v>
      </c>
      <c r="JQ179">
        <v>18</v>
      </c>
      <c r="JR179">
        <v>507.867</v>
      </c>
      <c r="JS179">
        <v>403.198</v>
      </c>
      <c r="JT179">
        <v>27.9737</v>
      </c>
      <c r="JU179">
        <v>46.4058</v>
      </c>
      <c r="JV179">
        <v>29.9991</v>
      </c>
      <c r="JW179">
        <v>46.0762</v>
      </c>
      <c r="JX179">
        <v>45.8843</v>
      </c>
      <c r="JY179">
        <v>51.2378</v>
      </c>
      <c r="JZ179">
        <v>0</v>
      </c>
      <c r="KA179">
        <v>100</v>
      </c>
      <c r="KB179">
        <v>20.9194</v>
      </c>
      <c r="KC179">
        <v>1089.17</v>
      </c>
      <c r="KD179">
        <v>32.1164</v>
      </c>
      <c r="KE179">
        <v>98.0595</v>
      </c>
      <c r="KF179">
        <v>91.67140000000001</v>
      </c>
    </row>
    <row r="180" spans="1:292">
      <c r="A180">
        <v>162</v>
      </c>
      <c r="B180">
        <v>1694363227.5</v>
      </c>
      <c r="C180">
        <v>4718.5</v>
      </c>
      <c r="D180" t="s">
        <v>759</v>
      </c>
      <c r="E180" t="s">
        <v>760</v>
      </c>
      <c r="F180">
        <v>5</v>
      </c>
      <c r="G180" t="s">
        <v>428</v>
      </c>
      <c r="H180">
        <v>1694363220</v>
      </c>
      <c r="I180">
        <f>(J180)/1000</f>
        <v>0</v>
      </c>
      <c r="J180">
        <f>IF(DO180, AM180, AG180)</f>
        <v>0</v>
      </c>
      <c r="K180">
        <f>IF(DO180, AH180, AF180)</f>
        <v>0</v>
      </c>
      <c r="L180">
        <f>DQ180 - IF(AT180&gt;1, K180*DK180*100.0/(AV180*EE180), 0)</f>
        <v>0</v>
      </c>
      <c r="M180">
        <f>((S180-I180/2)*L180-K180)/(S180+I180/2)</f>
        <v>0</v>
      </c>
      <c r="N180">
        <f>M180*(DX180+DY180)/1000.0</f>
        <v>0</v>
      </c>
      <c r="O180">
        <f>(DQ180 - IF(AT180&gt;1, K180*DK180*100.0/(AV180*EE180), 0))*(DX180+DY180)/1000.0</f>
        <v>0</v>
      </c>
      <c r="P180">
        <f>2.0/((1/R180-1/Q180)+SIGN(R180)*SQRT((1/R180-1/Q180)*(1/R180-1/Q180) + 4*DL180/((DL180+1)*(DL180+1))*(2*1/R180*1/Q180-1/Q180*1/Q180)))</f>
        <v>0</v>
      </c>
      <c r="Q180">
        <f>IF(LEFT(DM180,1)&lt;&gt;"0",IF(LEFT(DM180,1)="1",3.0,DN180),$D$5+$E$5*(EE180*DX180/($K$5*1000))+$F$5*(EE180*DX180/($K$5*1000))*MAX(MIN(DK180,$J$5),$I$5)*MAX(MIN(DK180,$J$5),$I$5)+$G$5*MAX(MIN(DK180,$J$5),$I$5)*(EE180*DX180/($K$5*1000))+$H$5*(EE180*DX180/($K$5*1000))*(EE180*DX180/($K$5*1000)))</f>
        <v>0</v>
      </c>
      <c r="R180">
        <f>I180*(1000-(1000*0.61365*exp(17.502*V180/(240.97+V180))/(DX180+DY180)+DS180)/2)/(1000*0.61365*exp(17.502*V180/(240.97+V180))/(DX180+DY180)-DS180)</f>
        <v>0</v>
      </c>
      <c r="S180">
        <f>1/((DL180+1)/(P180/1.6)+1/(Q180/1.37)) + DL180/((DL180+1)/(P180/1.6) + DL180/(Q180/1.37))</f>
        <v>0</v>
      </c>
      <c r="T180">
        <f>(DG180*DJ180)</f>
        <v>0</v>
      </c>
      <c r="U180">
        <f>(DZ180+(T180+2*0.95*5.67E-8*(((DZ180+$B$9)+273)^4-(DZ180+273)^4)-44100*I180)/(1.84*29.3*Q180+8*0.95*5.67E-8*(DZ180+273)^3))</f>
        <v>0</v>
      </c>
      <c r="V180">
        <f>($C$9*EA180+$D$9*EB180+$E$9*U180)</f>
        <v>0</v>
      </c>
      <c r="W180">
        <f>0.61365*exp(17.502*V180/(240.97+V180))</f>
        <v>0</v>
      </c>
      <c r="X180">
        <f>(Y180/Z180*100)</f>
        <v>0</v>
      </c>
      <c r="Y180">
        <f>DS180*(DX180+DY180)/1000</f>
        <v>0</v>
      </c>
      <c r="Z180">
        <f>0.61365*exp(17.502*DZ180/(240.97+DZ180))</f>
        <v>0</v>
      </c>
      <c r="AA180">
        <f>(W180-DS180*(DX180+DY180)/1000)</f>
        <v>0</v>
      </c>
      <c r="AB180">
        <f>(-I180*44100)</f>
        <v>0</v>
      </c>
      <c r="AC180">
        <f>2*29.3*Q180*0.92*(DZ180-V180)</f>
        <v>0</v>
      </c>
      <c r="AD180">
        <f>2*0.95*5.67E-8*(((DZ180+$B$9)+273)^4-(V180+273)^4)</f>
        <v>0</v>
      </c>
      <c r="AE180">
        <f>T180+AD180+AB180+AC180</f>
        <v>0</v>
      </c>
      <c r="AF180">
        <f>DW180*AT180*(DR180-DQ180*(1000-AT180*DT180)/(1000-AT180*DS180))/(100*DK180)</f>
        <v>0</v>
      </c>
      <c r="AG180">
        <f>1000*DW180*AT180*(DS180-DT180)/(100*DK180*(1000-AT180*DS180))</f>
        <v>0</v>
      </c>
      <c r="AH180">
        <f>(AI180 - AJ180 - DX180*1E3/(8.314*(DZ180+273.15)) * AL180/DW180 * AK180) * DW180/(100*DK180) * (1000 - DT180)/1000</f>
        <v>0</v>
      </c>
      <c r="AI180">
        <v>1107.063891196739</v>
      </c>
      <c r="AJ180">
        <v>1089.737999999999</v>
      </c>
      <c r="AK180">
        <v>3.351951481803041</v>
      </c>
      <c r="AL180">
        <v>66.24914726502084</v>
      </c>
      <c r="AM180">
        <f>(AO180 - AN180 + DX180*1E3/(8.314*(DZ180+273.15)) * AQ180/DW180 * AP180) * DW180/(100*DK180) * 1000/(1000 - AO180)</f>
        <v>0</v>
      </c>
      <c r="AN180">
        <v>28.14253944219592</v>
      </c>
      <c r="AO180">
        <v>28.48888606060605</v>
      </c>
      <c r="AP180">
        <v>-9.21786800356708E-06</v>
      </c>
      <c r="AQ180">
        <v>100.9419130604213</v>
      </c>
      <c r="AR180">
        <v>0</v>
      </c>
      <c r="AS180">
        <v>0</v>
      </c>
      <c r="AT180">
        <f>IF(AR180*$H$15&gt;=AV180,1.0,(AV180/(AV180-AR180*$H$15)))</f>
        <v>0</v>
      </c>
      <c r="AU180">
        <f>(AT180-1)*100</f>
        <v>0</v>
      </c>
      <c r="AV180">
        <f>MAX(0,($B$15+$C$15*EE180)/(1+$D$15*EE180)*DX180/(DZ180+273)*$E$15)</f>
        <v>0</v>
      </c>
      <c r="AW180" t="s">
        <v>429</v>
      </c>
      <c r="AX180" t="s">
        <v>429</v>
      </c>
      <c r="AY180">
        <v>0</v>
      </c>
      <c r="AZ180">
        <v>0</v>
      </c>
      <c r="BA180">
        <f>1-AY180/AZ180</f>
        <v>0</v>
      </c>
      <c r="BB180">
        <v>0</v>
      </c>
      <c r="BC180" t="s">
        <v>429</v>
      </c>
      <c r="BD180" t="s">
        <v>429</v>
      </c>
      <c r="BE180">
        <v>0</v>
      </c>
      <c r="BF180">
        <v>0</v>
      </c>
      <c r="BG180">
        <f>1-BE180/BF180</f>
        <v>0</v>
      </c>
      <c r="BH180">
        <v>0.5</v>
      </c>
      <c r="BI180">
        <f>DH180</f>
        <v>0</v>
      </c>
      <c r="BJ180">
        <f>K180</f>
        <v>0</v>
      </c>
      <c r="BK180">
        <f>BG180*BH180*BI180</f>
        <v>0</v>
      </c>
      <c r="BL180">
        <f>(BJ180-BB180)/BI180</f>
        <v>0</v>
      </c>
      <c r="BM180">
        <f>(AZ180-BF180)/BF180</f>
        <v>0</v>
      </c>
      <c r="BN180">
        <f>AY180/(BA180+AY180/BF180)</f>
        <v>0</v>
      </c>
      <c r="BO180" t="s">
        <v>429</v>
      </c>
      <c r="BP180">
        <v>0</v>
      </c>
      <c r="BQ180">
        <f>IF(BP180&lt;&gt;0, BP180, BN180)</f>
        <v>0</v>
      </c>
      <c r="BR180">
        <f>1-BQ180/BF180</f>
        <v>0</v>
      </c>
      <c r="BS180">
        <f>(BF180-BE180)/(BF180-BQ180)</f>
        <v>0</v>
      </c>
      <c r="BT180">
        <f>(AZ180-BF180)/(AZ180-BQ180)</f>
        <v>0</v>
      </c>
      <c r="BU180">
        <f>(BF180-BE180)/(BF180-AY180)</f>
        <v>0</v>
      </c>
      <c r="BV180">
        <f>(AZ180-BF180)/(AZ180-AY180)</f>
        <v>0</v>
      </c>
      <c r="BW180">
        <f>(BS180*BQ180/BE180)</f>
        <v>0</v>
      </c>
      <c r="BX180">
        <f>(1-BW180)</f>
        <v>0</v>
      </c>
      <c r="DG180">
        <f>$B$13*EF180+$C$13*EG180+$F$13*ER180*(1-EU180)</f>
        <v>0</v>
      </c>
      <c r="DH180">
        <f>DG180*DI180</f>
        <v>0</v>
      </c>
      <c r="DI180">
        <f>($B$13*$D$11+$C$13*$D$11+$F$13*((FE180+EW180)/MAX(FE180+EW180+FF180, 0.1)*$I$11+FF180/MAX(FE180+EW180+FF180, 0.1)*$J$11))/($B$13+$C$13+$F$13)</f>
        <v>0</v>
      </c>
      <c r="DJ180">
        <f>($B$13*$K$11+$C$13*$K$11+$F$13*((FE180+EW180)/MAX(FE180+EW180+FF180, 0.1)*$P$11+FF180/MAX(FE180+EW180+FF180, 0.1)*$Q$11))/($B$13+$C$13+$F$13)</f>
        <v>0</v>
      </c>
      <c r="DK180">
        <v>0.28</v>
      </c>
      <c r="DL180">
        <v>0.5</v>
      </c>
      <c r="DM180" t="s">
        <v>430</v>
      </c>
      <c r="DN180">
        <v>2</v>
      </c>
      <c r="DO180" t="b">
        <v>1</v>
      </c>
      <c r="DP180">
        <v>1694363220</v>
      </c>
      <c r="DQ180">
        <v>1035.68037037037</v>
      </c>
      <c r="DR180">
        <v>1060.337407407407</v>
      </c>
      <c r="DS180">
        <v>28.49386666666667</v>
      </c>
      <c r="DT180">
        <v>28.14498888888889</v>
      </c>
      <c r="DU180">
        <v>1071.612592592593</v>
      </c>
      <c r="DV180">
        <v>32.58548148148148</v>
      </c>
      <c r="DW180">
        <v>500.0171111111111</v>
      </c>
      <c r="DX180">
        <v>84.50797037037037</v>
      </c>
      <c r="DY180">
        <v>0.1000440222222222</v>
      </c>
      <c r="DZ180">
        <v>34.42230740740741</v>
      </c>
      <c r="EA180">
        <v>35.83537407407407</v>
      </c>
      <c r="EB180">
        <v>999.9000000000001</v>
      </c>
      <c r="EC180">
        <v>0</v>
      </c>
      <c r="ED180">
        <v>0</v>
      </c>
      <c r="EE180">
        <v>9985.93</v>
      </c>
      <c r="EF180">
        <v>0</v>
      </c>
      <c r="EG180">
        <v>1178.638518518518</v>
      </c>
      <c r="EH180">
        <v>-24.65601111111111</v>
      </c>
      <c r="EI180">
        <v>1066.055925925926</v>
      </c>
      <c r="EJ180">
        <v>1091.043703703704</v>
      </c>
      <c r="EK180">
        <v>0.3488698518518518</v>
      </c>
      <c r="EL180">
        <v>1060.337407407407</v>
      </c>
      <c r="EM180">
        <v>28.14498888888889</v>
      </c>
      <c r="EN180">
        <v>2.407959259259259</v>
      </c>
      <c r="EO180">
        <v>2.378476666666666</v>
      </c>
      <c r="EP180">
        <v>20.4174</v>
      </c>
      <c r="EQ180">
        <v>20.21797407407407</v>
      </c>
      <c r="ER180">
        <v>2000.005185185185</v>
      </c>
      <c r="ES180">
        <v>0.9800055555555554</v>
      </c>
      <c r="ET180">
        <v>0.01999414814814815</v>
      </c>
      <c r="EU180">
        <v>0</v>
      </c>
      <c r="EV180">
        <v>51.43784074074075</v>
      </c>
      <c r="EW180">
        <v>5.00078</v>
      </c>
      <c r="EX180">
        <v>2796.532962962962</v>
      </c>
      <c r="EY180">
        <v>16379.71851851852</v>
      </c>
      <c r="EZ180">
        <v>53.8424074074074</v>
      </c>
      <c r="FA180">
        <v>55.02296296296296</v>
      </c>
      <c r="FB180">
        <v>54.33307407407407</v>
      </c>
      <c r="FC180">
        <v>54.2334074074074</v>
      </c>
      <c r="FD180">
        <v>54.09699999999999</v>
      </c>
      <c r="FE180">
        <v>1955.115185185185</v>
      </c>
      <c r="FF180">
        <v>39.89000000000001</v>
      </c>
      <c r="FG180">
        <v>0</v>
      </c>
      <c r="FH180">
        <v>1694363227.4</v>
      </c>
      <c r="FI180">
        <v>0</v>
      </c>
      <c r="FJ180">
        <v>51.43102</v>
      </c>
      <c r="FK180">
        <v>-0.3760999909694606</v>
      </c>
      <c r="FL180">
        <v>526.3092299600513</v>
      </c>
      <c r="FM180">
        <v>2798.8792</v>
      </c>
      <c r="FN180">
        <v>15</v>
      </c>
      <c r="FO180">
        <v>1694359657.1</v>
      </c>
      <c r="FP180" t="s">
        <v>630</v>
      </c>
      <c r="FQ180">
        <v>1694359653.1</v>
      </c>
      <c r="FR180">
        <v>1694359657.1</v>
      </c>
      <c r="FS180">
        <v>2</v>
      </c>
      <c r="FT180">
        <v>0.004</v>
      </c>
      <c r="FU180">
        <v>-0.08500000000000001</v>
      </c>
      <c r="FV180">
        <v>-25.919</v>
      </c>
      <c r="FW180">
        <v>-3.999</v>
      </c>
      <c r="FX180">
        <v>420</v>
      </c>
      <c r="FY180">
        <v>26</v>
      </c>
      <c r="FZ180">
        <v>0.38</v>
      </c>
      <c r="GA180">
        <v>0.08</v>
      </c>
      <c r="GB180">
        <v>-24.76079</v>
      </c>
      <c r="GC180">
        <v>3.395180487804932</v>
      </c>
      <c r="GD180">
        <v>0.3998663956873594</v>
      </c>
      <c r="GE180">
        <v>0</v>
      </c>
      <c r="GF180">
        <v>0.34727055</v>
      </c>
      <c r="GG180">
        <v>0.02549304315196959</v>
      </c>
      <c r="GH180">
        <v>0.003059928470977709</v>
      </c>
      <c r="GI180">
        <v>1</v>
      </c>
      <c r="GJ180">
        <v>1</v>
      </c>
      <c r="GK180">
        <v>2</v>
      </c>
      <c r="GL180" t="s">
        <v>432</v>
      </c>
      <c r="GM180">
        <v>3.1068</v>
      </c>
      <c r="GN180">
        <v>2.75773</v>
      </c>
      <c r="GO180">
        <v>0.154424</v>
      </c>
      <c r="GP180">
        <v>0.153399</v>
      </c>
      <c r="GQ180">
        <v>0.121256</v>
      </c>
      <c r="GR180">
        <v>0.11004</v>
      </c>
      <c r="GS180">
        <v>21185.4</v>
      </c>
      <c r="GT180">
        <v>19988.2</v>
      </c>
      <c r="GU180">
        <v>25646.2</v>
      </c>
      <c r="GV180">
        <v>23993.7</v>
      </c>
      <c r="GW180">
        <v>36263.4</v>
      </c>
      <c r="GX180">
        <v>31320.3</v>
      </c>
      <c r="GY180">
        <v>44887.9</v>
      </c>
      <c r="GZ180">
        <v>38046.1</v>
      </c>
      <c r="HA180">
        <v>1.72687</v>
      </c>
      <c r="HB180">
        <v>1.55343</v>
      </c>
      <c r="HC180">
        <v>-0.089854</v>
      </c>
      <c r="HD180">
        <v>0</v>
      </c>
      <c r="HE180">
        <v>37.2623</v>
      </c>
      <c r="HF180">
        <v>999.9</v>
      </c>
      <c r="HG180">
        <v>44.7</v>
      </c>
      <c r="HH180">
        <v>37.5</v>
      </c>
      <c r="HI180">
        <v>34.2705</v>
      </c>
      <c r="HJ180">
        <v>61.3735</v>
      </c>
      <c r="HK180">
        <v>23.3694</v>
      </c>
      <c r="HL180">
        <v>1</v>
      </c>
      <c r="HM180">
        <v>1.71895</v>
      </c>
      <c r="HN180">
        <v>9.28105</v>
      </c>
      <c r="HO180">
        <v>20.0581</v>
      </c>
      <c r="HP180">
        <v>5.20321</v>
      </c>
      <c r="HQ180">
        <v>11.9933</v>
      </c>
      <c r="HR180">
        <v>4.95965</v>
      </c>
      <c r="HS180">
        <v>3.2743</v>
      </c>
      <c r="HT180">
        <v>9999</v>
      </c>
      <c r="HU180">
        <v>9999</v>
      </c>
      <c r="HV180">
        <v>9999</v>
      </c>
      <c r="HW180">
        <v>156</v>
      </c>
      <c r="HX180">
        <v>1.86386</v>
      </c>
      <c r="HY180">
        <v>1.86005</v>
      </c>
      <c r="HZ180">
        <v>1.85837</v>
      </c>
      <c r="IA180">
        <v>1.85974</v>
      </c>
      <c r="IB180">
        <v>1.85974</v>
      </c>
      <c r="IC180">
        <v>1.85835</v>
      </c>
      <c r="ID180">
        <v>1.85744</v>
      </c>
      <c r="IE180">
        <v>1.85228</v>
      </c>
      <c r="IF180">
        <v>0</v>
      </c>
      <c r="IG180">
        <v>0</v>
      </c>
      <c r="IH180">
        <v>0</v>
      </c>
      <c r="II180">
        <v>0</v>
      </c>
      <c r="IJ180" t="s">
        <v>433</v>
      </c>
      <c r="IK180" t="s">
        <v>434</v>
      </c>
      <c r="IL180" t="s">
        <v>435</v>
      </c>
      <c r="IM180" t="s">
        <v>435</v>
      </c>
      <c r="IN180" t="s">
        <v>435</v>
      </c>
      <c r="IO180" t="s">
        <v>435</v>
      </c>
      <c r="IP180">
        <v>0</v>
      </c>
      <c r="IQ180">
        <v>100</v>
      </c>
      <c r="IR180">
        <v>100</v>
      </c>
      <c r="IS180">
        <v>-36.26</v>
      </c>
      <c r="IT180">
        <v>-4.0913</v>
      </c>
      <c r="IU180">
        <v>-16.20101556140452</v>
      </c>
      <c r="IV180">
        <v>-0.02477319321892663</v>
      </c>
      <c r="IW180">
        <v>7.220195862635366E-06</v>
      </c>
      <c r="IX180">
        <v>-1.200035831751892E-09</v>
      </c>
      <c r="IY180">
        <v>-1.772700294398243</v>
      </c>
      <c r="IZ180">
        <v>-0.1467083373758089</v>
      </c>
      <c r="JA180">
        <v>0.003522864546959643</v>
      </c>
      <c r="JB180">
        <v>-3.696506598922489E-05</v>
      </c>
      <c r="JC180">
        <v>4</v>
      </c>
      <c r="JD180">
        <v>1987</v>
      </c>
      <c r="JE180">
        <v>1</v>
      </c>
      <c r="JF180">
        <v>38</v>
      </c>
      <c r="JG180">
        <v>59.6</v>
      </c>
      <c r="JH180">
        <v>59.5</v>
      </c>
      <c r="JI180">
        <v>2.58179</v>
      </c>
      <c r="JJ180">
        <v>2.66602</v>
      </c>
      <c r="JK180">
        <v>1.49658</v>
      </c>
      <c r="JL180">
        <v>2.39258</v>
      </c>
      <c r="JM180">
        <v>1.54907</v>
      </c>
      <c r="JN180">
        <v>2.46704</v>
      </c>
      <c r="JO180">
        <v>41.9802</v>
      </c>
      <c r="JP180">
        <v>14.132</v>
      </c>
      <c r="JQ180">
        <v>18</v>
      </c>
      <c r="JR180">
        <v>507.686</v>
      </c>
      <c r="JS180">
        <v>403.182</v>
      </c>
      <c r="JT180">
        <v>27.9608</v>
      </c>
      <c r="JU180">
        <v>46.3968</v>
      </c>
      <c r="JV180">
        <v>29.9992</v>
      </c>
      <c r="JW180">
        <v>46.0686</v>
      </c>
      <c r="JX180">
        <v>45.878</v>
      </c>
      <c r="JY180">
        <v>51.8144</v>
      </c>
      <c r="JZ180">
        <v>0</v>
      </c>
      <c r="KA180">
        <v>100</v>
      </c>
      <c r="KB180">
        <v>20.9188</v>
      </c>
      <c r="KC180">
        <v>1109.22</v>
      </c>
      <c r="KD180">
        <v>32.1164</v>
      </c>
      <c r="KE180">
        <v>98.06100000000001</v>
      </c>
      <c r="KF180">
        <v>91.67319999999999</v>
      </c>
    </row>
    <row r="181" spans="1:292">
      <c r="A181">
        <v>163</v>
      </c>
      <c r="B181">
        <v>1694363232.5</v>
      </c>
      <c r="C181">
        <v>4723.5</v>
      </c>
      <c r="D181" t="s">
        <v>761</v>
      </c>
      <c r="E181" t="s">
        <v>762</v>
      </c>
      <c r="F181">
        <v>5</v>
      </c>
      <c r="G181" t="s">
        <v>428</v>
      </c>
      <c r="H181">
        <v>1694363224.714286</v>
      </c>
      <c r="I181">
        <f>(J181)/1000</f>
        <v>0</v>
      </c>
      <c r="J181">
        <f>IF(DO181, AM181, AG181)</f>
        <v>0</v>
      </c>
      <c r="K181">
        <f>IF(DO181, AH181, AF181)</f>
        <v>0</v>
      </c>
      <c r="L181">
        <f>DQ181 - IF(AT181&gt;1, K181*DK181*100.0/(AV181*EE181), 0)</f>
        <v>0</v>
      </c>
      <c r="M181">
        <f>((S181-I181/2)*L181-K181)/(S181+I181/2)</f>
        <v>0</v>
      </c>
      <c r="N181">
        <f>M181*(DX181+DY181)/1000.0</f>
        <v>0</v>
      </c>
      <c r="O181">
        <f>(DQ181 - IF(AT181&gt;1, K181*DK181*100.0/(AV181*EE181), 0))*(DX181+DY181)/1000.0</f>
        <v>0</v>
      </c>
      <c r="P181">
        <f>2.0/((1/R181-1/Q181)+SIGN(R181)*SQRT((1/R181-1/Q181)*(1/R181-1/Q181) + 4*DL181/((DL181+1)*(DL181+1))*(2*1/R181*1/Q181-1/Q181*1/Q181)))</f>
        <v>0</v>
      </c>
      <c r="Q181">
        <f>IF(LEFT(DM181,1)&lt;&gt;"0",IF(LEFT(DM181,1)="1",3.0,DN181),$D$5+$E$5*(EE181*DX181/($K$5*1000))+$F$5*(EE181*DX181/($K$5*1000))*MAX(MIN(DK181,$J$5),$I$5)*MAX(MIN(DK181,$J$5),$I$5)+$G$5*MAX(MIN(DK181,$J$5),$I$5)*(EE181*DX181/($K$5*1000))+$H$5*(EE181*DX181/($K$5*1000))*(EE181*DX181/($K$5*1000)))</f>
        <v>0</v>
      </c>
      <c r="R181">
        <f>I181*(1000-(1000*0.61365*exp(17.502*V181/(240.97+V181))/(DX181+DY181)+DS181)/2)/(1000*0.61365*exp(17.502*V181/(240.97+V181))/(DX181+DY181)-DS181)</f>
        <v>0</v>
      </c>
      <c r="S181">
        <f>1/((DL181+1)/(P181/1.6)+1/(Q181/1.37)) + DL181/((DL181+1)/(P181/1.6) + DL181/(Q181/1.37))</f>
        <v>0</v>
      </c>
      <c r="T181">
        <f>(DG181*DJ181)</f>
        <v>0</v>
      </c>
      <c r="U181">
        <f>(DZ181+(T181+2*0.95*5.67E-8*(((DZ181+$B$9)+273)^4-(DZ181+273)^4)-44100*I181)/(1.84*29.3*Q181+8*0.95*5.67E-8*(DZ181+273)^3))</f>
        <v>0</v>
      </c>
      <c r="V181">
        <f>($C$9*EA181+$D$9*EB181+$E$9*U181)</f>
        <v>0</v>
      </c>
      <c r="W181">
        <f>0.61365*exp(17.502*V181/(240.97+V181))</f>
        <v>0</v>
      </c>
      <c r="X181">
        <f>(Y181/Z181*100)</f>
        <v>0</v>
      </c>
      <c r="Y181">
        <f>DS181*(DX181+DY181)/1000</f>
        <v>0</v>
      </c>
      <c r="Z181">
        <f>0.61365*exp(17.502*DZ181/(240.97+DZ181))</f>
        <v>0</v>
      </c>
      <c r="AA181">
        <f>(W181-DS181*(DX181+DY181)/1000)</f>
        <v>0</v>
      </c>
      <c r="AB181">
        <f>(-I181*44100)</f>
        <v>0</v>
      </c>
      <c r="AC181">
        <f>2*29.3*Q181*0.92*(DZ181-V181)</f>
        <v>0</v>
      </c>
      <c r="AD181">
        <f>2*0.95*5.67E-8*(((DZ181+$B$9)+273)^4-(V181+273)^4)</f>
        <v>0</v>
      </c>
      <c r="AE181">
        <f>T181+AD181+AB181+AC181</f>
        <v>0</v>
      </c>
      <c r="AF181">
        <f>DW181*AT181*(DR181-DQ181*(1000-AT181*DT181)/(1000-AT181*DS181))/(100*DK181)</f>
        <v>0</v>
      </c>
      <c r="AG181">
        <f>1000*DW181*AT181*(DS181-DT181)/(100*DK181*(1000-AT181*DS181))</f>
        <v>0</v>
      </c>
      <c r="AH181">
        <f>(AI181 - AJ181 - DX181*1E3/(8.314*(DZ181+273.15)) * AL181/DW181 * AK181) * DW181/(100*DK181) * (1000 - DT181)/1000</f>
        <v>0</v>
      </c>
      <c r="AI181">
        <v>1124.210758600628</v>
      </c>
      <c r="AJ181">
        <v>1106.617090909091</v>
      </c>
      <c r="AK181">
        <v>3.373581396062797</v>
      </c>
      <c r="AL181">
        <v>66.24914726502084</v>
      </c>
      <c r="AM181">
        <f>(AO181 - AN181 + DX181*1E3/(8.314*(DZ181+273.15)) * AQ181/DW181 * AP181) * DW181/(100*DK181) * 1000/(1000 - AO181)</f>
        <v>0</v>
      </c>
      <c r="AN181">
        <v>28.13797814683387</v>
      </c>
      <c r="AO181">
        <v>28.48148545454544</v>
      </c>
      <c r="AP181">
        <v>-2.207257422726764E-05</v>
      </c>
      <c r="AQ181">
        <v>100.9419130604213</v>
      </c>
      <c r="AR181">
        <v>0</v>
      </c>
      <c r="AS181">
        <v>0</v>
      </c>
      <c r="AT181">
        <f>IF(AR181*$H$15&gt;=AV181,1.0,(AV181/(AV181-AR181*$H$15)))</f>
        <v>0</v>
      </c>
      <c r="AU181">
        <f>(AT181-1)*100</f>
        <v>0</v>
      </c>
      <c r="AV181">
        <f>MAX(0,($B$15+$C$15*EE181)/(1+$D$15*EE181)*DX181/(DZ181+273)*$E$15)</f>
        <v>0</v>
      </c>
      <c r="AW181" t="s">
        <v>429</v>
      </c>
      <c r="AX181" t="s">
        <v>429</v>
      </c>
      <c r="AY181">
        <v>0</v>
      </c>
      <c r="AZ181">
        <v>0</v>
      </c>
      <c r="BA181">
        <f>1-AY181/AZ181</f>
        <v>0</v>
      </c>
      <c r="BB181">
        <v>0</v>
      </c>
      <c r="BC181" t="s">
        <v>429</v>
      </c>
      <c r="BD181" t="s">
        <v>429</v>
      </c>
      <c r="BE181">
        <v>0</v>
      </c>
      <c r="BF181">
        <v>0</v>
      </c>
      <c r="BG181">
        <f>1-BE181/BF181</f>
        <v>0</v>
      </c>
      <c r="BH181">
        <v>0.5</v>
      </c>
      <c r="BI181">
        <f>DH181</f>
        <v>0</v>
      </c>
      <c r="BJ181">
        <f>K181</f>
        <v>0</v>
      </c>
      <c r="BK181">
        <f>BG181*BH181*BI181</f>
        <v>0</v>
      </c>
      <c r="BL181">
        <f>(BJ181-BB181)/BI181</f>
        <v>0</v>
      </c>
      <c r="BM181">
        <f>(AZ181-BF181)/BF181</f>
        <v>0</v>
      </c>
      <c r="BN181">
        <f>AY181/(BA181+AY181/BF181)</f>
        <v>0</v>
      </c>
      <c r="BO181" t="s">
        <v>429</v>
      </c>
      <c r="BP181">
        <v>0</v>
      </c>
      <c r="BQ181">
        <f>IF(BP181&lt;&gt;0, BP181, BN181)</f>
        <v>0</v>
      </c>
      <c r="BR181">
        <f>1-BQ181/BF181</f>
        <v>0</v>
      </c>
      <c r="BS181">
        <f>(BF181-BE181)/(BF181-BQ181)</f>
        <v>0</v>
      </c>
      <c r="BT181">
        <f>(AZ181-BF181)/(AZ181-BQ181)</f>
        <v>0</v>
      </c>
      <c r="BU181">
        <f>(BF181-BE181)/(BF181-AY181)</f>
        <v>0</v>
      </c>
      <c r="BV181">
        <f>(AZ181-BF181)/(AZ181-AY181)</f>
        <v>0</v>
      </c>
      <c r="BW181">
        <f>(BS181*BQ181/BE181)</f>
        <v>0</v>
      </c>
      <c r="BX181">
        <f>(1-BW181)</f>
        <v>0</v>
      </c>
      <c r="DG181">
        <f>$B$13*EF181+$C$13*EG181+$F$13*ER181*(1-EU181)</f>
        <v>0</v>
      </c>
      <c r="DH181">
        <f>DG181*DI181</f>
        <v>0</v>
      </c>
      <c r="DI181">
        <f>($B$13*$D$11+$C$13*$D$11+$F$13*((FE181+EW181)/MAX(FE181+EW181+FF181, 0.1)*$I$11+FF181/MAX(FE181+EW181+FF181, 0.1)*$J$11))/($B$13+$C$13+$F$13)</f>
        <v>0</v>
      </c>
      <c r="DJ181">
        <f>($B$13*$K$11+$C$13*$K$11+$F$13*((FE181+EW181)/MAX(FE181+EW181+FF181, 0.1)*$P$11+FF181/MAX(FE181+EW181+FF181, 0.1)*$Q$11))/($B$13+$C$13+$F$13)</f>
        <v>0</v>
      </c>
      <c r="DK181">
        <v>0.28</v>
      </c>
      <c r="DL181">
        <v>0.5</v>
      </c>
      <c r="DM181" t="s">
        <v>430</v>
      </c>
      <c r="DN181">
        <v>2</v>
      </c>
      <c r="DO181" t="b">
        <v>1</v>
      </c>
      <c r="DP181">
        <v>1694363224.714286</v>
      </c>
      <c r="DQ181">
        <v>1051.222857142857</v>
      </c>
      <c r="DR181">
        <v>1075.707857142857</v>
      </c>
      <c r="DS181">
        <v>28.48991428571428</v>
      </c>
      <c r="DT181">
        <v>28.14131785714286</v>
      </c>
      <c r="DU181">
        <v>1087.365357142857</v>
      </c>
      <c r="DV181">
        <v>32.58137857142857</v>
      </c>
      <c r="DW181">
        <v>499.9792857142857</v>
      </c>
      <c r="DX181">
        <v>84.50894285714287</v>
      </c>
      <c r="DY181">
        <v>0.09986827142857144</v>
      </c>
      <c r="DZ181">
        <v>34.41205</v>
      </c>
      <c r="EA181">
        <v>35.820125</v>
      </c>
      <c r="EB181">
        <v>999.9000000000002</v>
      </c>
      <c r="EC181">
        <v>0</v>
      </c>
      <c r="ED181">
        <v>0</v>
      </c>
      <c r="EE181">
        <v>9993.283928571429</v>
      </c>
      <c r="EF181">
        <v>0</v>
      </c>
      <c r="EG181">
        <v>1238.5725</v>
      </c>
      <c r="EH181">
        <v>-24.48425357142857</v>
      </c>
      <c r="EI181">
        <v>1082.05</v>
      </c>
      <c r="EJ181">
        <v>1106.855357142857</v>
      </c>
      <c r="EK181">
        <v>0.3485931071428572</v>
      </c>
      <c r="EL181">
        <v>1075.707857142857</v>
      </c>
      <c r="EM181">
        <v>28.14131785714286</v>
      </c>
      <c r="EN181">
        <v>2.407652857142857</v>
      </c>
      <c r="EO181">
        <v>2.378193214285715</v>
      </c>
      <c r="EP181">
        <v>20.41533571428571</v>
      </c>
      <c r="EQ181">
        <v>20.21604285714286</v>
      </c>
      <c r="ER181">
        <v>2000.004642857143</v>
      </c>
      <c r="ES181">
        <v>0.9800053214285711</v>
      </c>
      <c r="ET181">
        <v>0.01999438571428572</v>
      </c>
      <c r="EU181">
        <v>0</v>
      </c>
      <c r="EV181">
        <v>51.45105714285713</v>
      </c>
      <c r="EW181">
        <v>5.00078</v>
      </c>
      <c r="EX181">
        <v>2846.645714285714</v>
      </c>
      <c r="EY181">
        <v>16379.725</v>
      </c>
      <c r="EZ181">
        <v>53.8435357142857</v>
      </c>
      <c r="FA181">
        <v>55.00207142857143</v>
      </c>
      <c r="FB181">
        <v>54.3322857142857</v>
      </c>
      <c r="FC181">
        <v>54.20724999999999</v>
      </c>
      <c r="FD181">
        <v>54.10685714285713</v>
      </c>
      <c r="FE181">
        <v>1955.114642857143</v>
      </c>
      <c r="FF181">
        <v>39.89000000000001</v>
      </c>
      <c r="FG181">
        <v>0</v>
      </c>
      <c r="FH181">
        <v>1694363232.2</v>
      </c>
      <c r="FI181">
        <v>0</v>
      </c>
      <c r="FJ181">
        <v>51.446468</v>
      </c>
      <c r="FK181">
        <v>0.008638459309662932</v>
      </c>
      <c r="FL181">
        <v>782.1684615835215</v>
      </c>
      <c r="FM181">
        <v>2850.431999999999</v>
      </c>
      <c r="FN181">
        <v>15</v>
      </c>
      <c r="FO181">
        <v>1694359657.1</v>
      </c>
      <c r="FP181" t="s">
        <v>630</v>
      </c>
      <c r="FQ181">
        <v>1694359653.1</v>
      </c>
      <c r="FR181">
        <v>1694359657.1</v>
      </c>
      <c r="FS181">
        <v>2</v>
      </c>
      <c r="FT181">
        <v>0.004</v>
      </c>
      <c r="FU181">
        <v>-0.08500000000000001</v>
      </c>
      <c r="FV181">
        <v>-25.919</v>
      </c>
      <c r="FW181">
        <v>-3.999</v>
      </c>
      <c r="FX181">
        <v>420</v>
      </c>
      <c r="FY181">
        <v>26</v>
      </c>
      <c r="FZ181">
        <v>0.38</v>
      </c>
      <c r="GA181">
        <v>0.08</v>
      </c>
      <c r="GB181">
        <v>-24.67853170731708</v>
      </c>
      <c r="GC181">
        <v>2.562901045296152</v>
      </c>
      <c r="GD181">
        <v>0.378248776335792</v>
      </c>
      <c r="GE181">
        <v>0</v>
      </c>
      <c r="GF181">
        <v>0.348066</v>
      </c>
      <c r="GG181">
        <v>0.002082794425087292</v>
      </c>
      <c r="GH181">
        <v>0.002031987924872895</v>
      </c>
      <c r="GI181">
        <v>1</v>
      </c>
      <c r="GJ181">
        <v>1</v>
      </c>
      <c r="GK181">
        <v>2</v>
      </c>
      <c r="GL181" t="s">
        <v>432</v>
      </c>
      <c r="GM181">
        <v>3.10689</v>
      </c>
      <c r="GN181">
        <v>2.75819</v>
      </c>
      <c r="GO181">
        <v>0.155921</v>
      </c>
      <c r="GP181">
        <v>0.154906</v>
      </c>
      <c r="GQ181">
        <v>0.121247</v>
      </c>
      <c r="GR181">
        <v>0.110028</v>
      </c>
      <c r="GS181">
        <v>21148.2</v>
      </c>
      <c r="GT181">
        <v>19952.8</v>
      </c>
      <c r="GU181">
        <v>25646.7</v>
      </c>
      <c r="GV181">
        <v>23994</v>
      </c>
      <c r="GW181">
        <v>36264.7</v>
      </c>
      <c r="GX181">
        <v>31321.1</v>
      </c>
      <c r="GY181">
        <v>44888.8</v>
      </c>
      <c r="GZ181">
        <v>38046.4</v>
      </c>
      <c r="HA181">
        <v>1.72707</v>
      </c>
      <c r="HB181">
        <v>1.5533</v>
      </c>
      <c r="HC181">
        <v>-0.08974219999999999</v>
      </c>
      <c r="HD181">
        <v>0</v>
      </c>
      <c r="HE181">
        <v>37.2412</v>
      </c>
      <c r="HF181">
        <v>999.9</v>
      </c>
      <c r="HG181">
        <v>44.7</v>
      </c>
      <c r="HH181">
        <v>37.5</v>
      </c>
      <c r="HI181">
        <v>34.2683</v>
      </c>
      <c r="HJ181">
        <v>61.1135</v>
      </c>
      <c r="HK181">
        <v>23.2171</v>
      </c>
      <c r="HL181">
        <v>1</v>
      </c>
      <c r="HM181">
        <v>1.71804</v>
      </c>
      <c r="HN181">
        <v>9.28105</v>
      </c>
      <c r="HO181">
        <v>20.0582</v>
      </c>
      <c r="HP181">
        <v>5.20261</v>
      </c>
      <c r="HQ181">
        <v>11.9924</v>
      </c>
      <c r="HR181">
        <v>4.95955</v>
      </c>
      <c r="HS181">
        <v>3.27435</v>
      </c>
      <c r="HT181">
        <v>9999</v>
      </c>
      <c r="HU181">
        <v>9999</v>
      </c>
      <c r="HV181">
        <v>9999</v>
      </c>
      <c r="HW181">
        <v>156</v>
      </c>
      <c r="HX181">
        <v>1.86386</v>
      </c>
      <c r="HY181">
        <v>1.86005</v>
      </c>
      <c r="HZ181">
        <v>1.85838</v>
      </c>
      <c r="IA181">
        <v>1.85974</v>
      </c>
      <c r="IB181">
        <v>1.85974</v>
      </c>
      <c r="IC181">
        <v>1.85837</v>
      </c>
      <c r="ID181">
        <v>1.85745</v>
      </c>
      <c r="IE181">
        <v>1.85228</v>
      </c>
      <c r="IF181">
        <v>0</v>
      </c>
      <c r="IG181">
        <v>0</v>
      </c>
      <c r="IH181">
        <v>0</v>
      </c>
      <c r="II181">
        <v>0</v>
      </c>
      <c r="IJ181" t="s">
        <v>433</v>
      </c>
      <c r="IK181" t="s">
        <v>434</v>
      </c>
      <c r="IL181" t="s">
        <v>435</v>
      </c>
      <c r="IM181" t="s">
        <v>435</v>
      </c>
      <c r="IN181" t="s">
        <v>435</v>
      </c>
      <c r="IO181" t="s">
        <v>435</v>
      </c>
      <c r="IP181">
        <v>0</v>
      </c>
      <c r="IQ181">
        <v>100</v>
      </c>
      <c r="IR181">
        <v>100</v>
      </c>
      <c r="IS181">
        <v>-36.49</v>
      </c>
      <c r="IT181">
        <v>-4.0911</v>
      </c>
      <c r="IU181">
        <v>-16.20101556140452</v>
      </c>
      <c r="IV181">
        <v>-0.02477319321892663</v>
      </c>
      <c r="IW181">
        <v>7.220195862635366E-06</v>
      </c>
      <c r="IX181">
        <v>-1.200035831751892E-09</v>
      </c>
      <c r="IY181">
        <v>-1.772700294398243</v>
      </c>
      <c r="IZ181">
        <v>-0.1467083373758089</v>
      </c>
      <c r="JA181">
        <v>0.003522864546959643</v>
      </c>
      <c r="JB181">
        <v>-3.696506598922489E-05</v>
      </c>
      <c r="JC181">
        <v>4</v>
      </c>
      <c r="JD181">
        <v>1987</v>
      </c>
      <c r="JE181">
        <v>1</v>
      </c>
      <c r="JF181">
        <v>38</v>
      </c>
      <c r="JG181">
        <v>59.7</v>
      </c>
      <c r="JH181">
        <v>59.6</v>
      </c>
      <c r="JI181">
        <v>2.61475</v>
      </c>
      <c r="JJ181">
        <v>2.66968</v>
      </c>
      <c r="JK181">
        <v>1.49658</v>
      </c>
      <c r="JL181">
        <v>2.39136</v>
      </c>
      <c r="JM181">
        <v>1.54785</v>
      </c>
      <c r="JN181">
        <v>2.36084</v>
      </c>
      <c r="JO181">
        <v>41.9802</v>
      </c>
      <c r="JP181">
        <v>14.1233</v>
      </c>
      <c r="JQ181">
        <v>18</v>
      </c>
      <c r="JR181">
        <v>507.782</v>
      </c>
      <c r="JS181">
        <v>403.068</v>
      </c>
      <c r="JT181">
        <v>27.9484</v>
      </c>
      <c r="JU181">
        <v>46.3865</v>
      </c>
      <c r="JV181">
        <v>29.9992</v>
      </c>
      <c r="JW181">
        <v>46.0623</v>
      </c>
      <c r="JX181">
        <v>45.8707</v>
      </c>
      <c r="JY181">
        <v>52.4693</v>
      </c>
      <c r="JZ181">
        <v>0</v>
      </c>
      <c r="KA181">
        <v>100</v>
      </c>
      <c r="KB181">
        <v>20.9186</v>
      </c>
      <c r="KC181">
        <v>1122.58</v>
      </c>
      <c r="KD181">
        <v>32.1164</v>
      </c>
      <c r="KE181">
        <v>98.0629</v>
      </c>
      <c r="KF181">
        <v>91.6741</v>
      </c>
    </row>
    <row r="182" spans="1:292">
      <c r="A182">
        <v>164</v>
      </c>
      <c r="B182">
        <v>1694363237.5</v>
      </c>
      <c r="C182">
        <v>4728.5</v>
      </c>
      <c r="D182" t="s">
        <v>763</v>
      </c>
      <c r="E182" t="s">
        <v>764</v>
      </c>
      <c r="F182">
        <v>5</v>
      </c>
      <c r="G182" t="s">
        <v>428</v>
      </c>
      <c r="H182">
        <v>1694363230</v>
      </c>
      <c r="I182">
        <f>(J182)/1000</f>
        <v>0</v>
      </c>
      <c r="J182">
        <f>IF(DO182, AM182, AG182)</f>
        <v>0</v>
      </c>
      <c r="K182">
        <f>IF(DO182, AH182, AF182)</f>
        <v>0</v>
      </c>
      <c r="L182">
        <f>DQ182 - IF(AT182&gt;1, K182*DK182*100.0/(AV182*EE182), 0)</f>
        <v>0</v>
      </c>
      <c r="M182">
        <f>((S182-I182/2)*L182-K182)/(S182+I182/2)</f>
        <v>0</v>
      </c>
      <c r="N182">
        <f>M182*(DX182+DY182)/1000.0</f>
        <v>0</v>
      </c>
      <c r="O182">
        <f>(DQ182 - IF(AT182&gt;1, K182*DK182*100.0/(AV182*EE182), 0))*(DX182+DY182)/1000.0</f>
        <v>0</v>
      </c>
      <c r="P182">
        <f>2.0/((1/R182-1/Q182)+SIGN(R182)*SQRT((1/R182-1/Q182)*(1/R182-1/Q182) + 4*DL182/((DL182+1)*(DL182+1))*(2*1/R182*1/Q182-1/Q182*1/Q182)))</f>
        <v>0</v>
      </c>
      <c r="Q182">
        <f>IF(LEFT(DM182,1)&lt;&gt;"0",IF(LEFT(DM182,1)="1",3.0,DN182),$D$5+$E$5*(EE182*DX182/($K$5*1000))+$F$5*(EE182*DX182/($K$5*1000))*MAX(MIN(DK182,$J$5),$I$5)*MAX(MIN(DK182,$J$5),$I$5)+$G$5*MAX(MIN(DK182,$J$5),$I$5)*(EE182*DX182/($K$5*1000))+$H$5*(EE182*DX182/($K$5*1000))*(EE182*DX182/($K$5*1000)))</f>
        <v>0</v>
      </c>
      <c r="R182">
        <f>I182*(1000-(1000*0.61365*exp(17.502*V182/(240.97+V182))/(DX182+DY182)+DS182)/2)/(1000*0.61365*exp(17.502*V182/(240.97+V182))/(DX182+DY182)-DS182)</f>
        <v>0</v>
      </c>
      <c r="S182">
        <f>1/((DL182+1)/(P182/1.6)+1/(Q182/1.37)) + DL182/((DL182+1)/(P182/1.6) + DL182/(Q182/1.37))</f>
        <v>0</v>
      </c>
      <c r="T182">
        <f>(DG182*DJ182)</f>
        <v>0</v>
      </c>
      <c r="U182">
        <f>(DZ182+(T182+2*0.95*5.67E-8*(((DZ182+$B$9)+273)^4-(DZ182+273)^4)-44100*I182)/(1.84*29.3*Q182+8*0.95*5.67E-8*(DZ182+273)^3))</f>
        <v>0</v>
      </c>
      <c r="V182">
        <f>($C$9*EA182+$D$9*EB182+$E$9*U182)</f>
        <v>0</v>
      </c>
      <c r="W182">
        <f>0.61365*exp(17.502*V182/(240.97+V182))</f>
        <v>0</v>
      </c>
      <c r="X182">
        <f>(Y182/Z182*100)</f>
        <v>0</v>
      </c>
      <c r="Y182">
        <f>DS182*(DX182+DY182)/1000</f>
        <v>0</v>
      </c>
      <c r="Z182">
        <f>0.61365*exp(17.502*DZ182/(240.97+DZ182))</f>
        <v>0</v>
      </c>
      <c r="AA182">
        <f>(W182-DS182*(DX182+DY182)/1000)</f>
        <v>0</v>
      </c>
      <c r="AB182">
        <f>(-I182*44100)</f>
        <v>0</v>
      </c>
      <c r="AC182">
        <f>2*29.3*Q182*0.92*(DZ182-V182)</f>
        <v>0</v>
      </c>
      <c r="AD182">
        <f>2*0.95*5.67E-8*(((DZ182+$B$9)+273)^4-(V182+273)^4)</f>
        <v>0</v>
      </c>
      <c r="AE182">
        <f>T182+AD182+AB182+AC182</f>
        <v>0</v>
      </c>
      <c r="AF182">
        <f>DW182*AT182*(DR182-DQ182*(1000-AT182*DT182)/(1000-AT182*DS182))/(100*DK182)</f>
        <v>0</v>
      </c>
      <c r="AG182">
        <f>1000*DW182*AT182*(DS182-DT182)/(100*DK182*(1000-AT182*DS182))</f>
        <v>0</v>
      </c>
      <c r="AH182">
        <f>(AI182 - AJ182 - DX182*1E3/(8.314*(DZ182+273.15)) * AL182/DW182 * AK182) * DW182/(100*DK182) * (1000 - DT182)/1000</f>
        <v>0</v>
      </c>
      <c r="AI182">
        <v>1141.450335163787</v>
      </c>
      <c r="AJ182">
        <v>1123.696363636363</v>
      </c>
      <c r="AK182">
        <v>3.403460343077548</v>
      </c>
      <c r="AL182">
        <v>66.24914726502084</v>
      </c>
      <c r="AM182">
        <f>(AO182 - AN182 + DX182*1E3/(8.314*(DZ182+273.15)) * AQ182/DW182 * AP182) * DW182/(100*DK182) * 1000/(1000 - AO182)</f>
        <v>0</v>
      </c>
      <c r="AN182">
        <v>28.13219931788859</v>
      </c>
      <c r="AO182">
        <v>28.47645818181817</v>
      </c>
      <c r="AP182">
        <v>-7.552222339002118E-06</v>
      </c>
      <c r="AQ182">
        <v>100.9419130604213</v>
      </c>
      <c r="AR182">
        <v>0</v>
      </c>
      <c r="AS182">
        <v>0</v>
      </c>
      <c r="AT182">
        <f>IF(AR182*$H$15&gt;=AV182,1.0,(AV182/(AV182-AR182*$H$15)))</f>
        <v>0</v>
      </c>
      <c r="AU182">
        <f>(AT182-1)*100</f>
        <v>0</v>
      </c>
      <c r="AV182">
        <f>MAX(0,($B$15+$C$15*EE182)/(1+$D$15*EE182)*DX182/(DZ182+273)*$E$15)</f>
        <v>0</v>
      </c>
      <c r="AW182" t="s">
        <v>429</v>
      </c>
      <c r="AX182" t="s">
        <v>429</v>
      </c>
      <c r="AY182">
        <v>0</v>
      </c>
      <c r="AZ182">
        <v>0</v>
      </c>
      <c r="BA182">
        <f>1-AY182/AZ182</f>
        <v>0</v>
      </c>
      <c r="BB182">
        <v>0</v>
      </c>
      <c r="BC182" t="s">
        <v>429</v>
      </c>
      <c r="BD182" t="s">
        <v>429</v>
      </c>
      <c r="BE182">
        <v>0</v>
      </c>
      <c r="BF182">
        <v>0</v>
      </c>
      <c r="BG182">
        <f>1-BE182/BF182</f>
        <v>0</v>
      </c>
      <c r="BH182">
        <v>0.5</v>
      </c>
      <c r="BI182">
        <f>DH182</f>
        <v>0</v>
      </c>
      <c r="BJ182">
        <f>K182</f>
        <v>0</v>
      </c>
      <c r="BK182">
        <f>BG182*BH182*BI182</f>
        <v>0</v>
      </c>
      <c r="BL182">
        <f>(BJ182-BB182)/BI182</f>
        <v>0</v>
      </c>
      <c r="BM182">
        <f>(AZ182-BF182)/BF182</f>
        <v>0</v>
      </c>
      <c r="BN182">
        <f>AY182/(BA182+AY182/BF182)</f>
        <v>0</v>
      </c>
      <c r="BO182" t="s">
        <v>429</v>
      </c>
      <c r="BP182">
        <v>0</v>
      </c>
      <c r="BQ182">
        <f>IF(BP182&lt;&gt;0, BP182, BN182)</f>
        <v>0</v>
      </c>
      <c r="BR182">
        <f>1-BQ182/BF182</f>
        <v>0</v>
      </c>
      <c r="BS182">
        <f>(BF182-BE182)/(BF182-BQ182)</f>
        <v>0</v>
      </c>
      <c r="BT182">
        <f>(AZ182-BF182)/(AZ182-BQ182)</f>
        <v>0</v>
      </c>
      <c r="BU182">
        <f>(BF182-BE182)/(BF182-AY182)</f>
        <v>0</v>
      </c>
      <c r="BV182">
        <f>(AZ182-BF182)/(AZ182-AY182)</f>
        <v>0</v>
      </c>
      <c r="BW182">
        <f>(BS182*BQ182/BE182)</f>
        <v>0</v>
      </c>
      <c r="BX182">
        <f>(1-BW182)</f>
        <v>0</v>
      </c>
      <c r="DG182">
        <f>$B$13*EF182+$C$13*EG182+$F$13*ER182*(1-EU182)</f>
        <v>0</v>
      </c>
      <c r="DH182">
        <f>DG182*DI182</f>
        <v>0</v>
      </c>
      <c r="DI182">
        <f>($B$13*$D$11+$C$13*$D$11+$F$13*((FE182+EW182)/MAX(FE182+EW182+FF182, 0.1)*$I$11+FF182/MAX(FE182+EW182+FF182, 0.1)*$J$11))/($B$13+$C$13+$F$13)</f>
        <v>0</v>
      </c>
      <c r="DJ182">
        <f>($B$13*$K$11+$C$13*$K$11+$F$13*((FE182+EW182)/MAX(FE182+EW182+FF182, 0.1)*$P$11+FF182/MAX(FE182+EW182+FF182, 0.1)*$Q$11))/($B$13+$C$13+$F$13)</f>
        <v>0</v>
      </c>
      <c r="DK182">
        <v>0.28</v>
      </c>
      <c r="DL182">
        <v>0.5</v>
      </c>
      <c r="DM182" t="s">
        <v>430</v>
      </c>
      <c r="DN182">
        <v>2</v>
      </c>
      <c r="DO182" t="b">
        <v>1</v>
      </c>
      <c r="DP182">
        <v>1694363230</v>
      </c>
      <c r="DQ182">
        <v>1068.601481481481</v>
      </c>
      <c r="DR182">
        <v>1093.191851851852</v>
      </c>
      <c r="DS182">
        <v>28.48448518518519</v>
      </c>
      <c r="DT182">
        <v>28.13698888888889</v>
      </c>
      <c r="DU182">
        <v>1104.977777777778</v>
      </c>
      <c r="DV182">
        <v>32.57575925925926</v>
      </c>
      <c r="DW182">
        <v>499.9757407407408</v>
      </c>
      <c r="DX182">
        <v>84.51003333333331</v>
      </c>
      <c r="DY182">
        <v>0.09985051111111111</v>
      </c>
      <c r="DZ182">
        <v>34.40031111111112</v>
      </c>
      <c r="EA182">
        <v>35.81246666666667</v>
      </c>
      <c r="EB182">
        <v>999.9000000000001</v>
      </c>
      <c r="EC182">
        <v>0</v>
      </c>
      <c r="ED182">
        <v>0</v>
      </c>
      <c r="EE182">
        <v>10011.04592592593</v>
      </c>
      <c r="EF182">
        <v>0</v>
      </c>
      <c r="EG182">
        <v>1329.058518518518</v>
      </c>
      <c r="EH182">
        <v>-24.59094444444445</v>
      </c>
      <c r="EI182">
        <v>1099.930740740741</v>
      </c>
      <c r="EJ182">
        <v>1124.841481481481</v>
      </c>
      <c r="EK182">
        <v>0.3474974074074073</v>
      </c>
      <c r="EL182">
        <v>1093.191851851852</v>
      </c>
      <c r="EM182">
        <v>28.13698888888889</v>
      </c>
      <c r="EN182">
        <v>2.407225185185185</v>
      </c>
      <c r="EO182">
        <v>2.377858148148148</v>
      </c>
      <c r="EP182">
        <v>20.41246296296296</v>
      </c>
      <c r="EQ182">
        <v>20.21376296296296</v>
      </c>
      <c r="ER182">
        <v>1999.999259259259</v>
      </c>
      <c r="ES182">
        <v>0.9800049999999998</v>
      </c>
      <c r="ET182">
        <v>0.0199947</v>
      </c>
      <c r="EU182">
        <v>0</v>
      </c>
      <c r="EV182">
        <v>51.48291481481482</v>
      </c>
      <c r="EW182">
        <v>5.00078</v>
      </c>
      <c r="EX182">
        <v>2903.718888888889</v>
      </c>
      <c r="EY182">
        <v>16379.67407407408</v>
      </c>
      <c r="EZ182">
        <v>53.83777777777777</v>
      </c>
      <c r="FA182">
        <v>54.96966666666666</v>
      </c>
      <c r="FB182">
        <v>54.32844444444444</v>
      </c>
      <c r="FC182">
        <v>54.19188888888889</v>
      </c>
      <c r="FD182">
        <v>54.09685185185185</v>
      </c>
      <c r="FE182">
        <v>1955.109259259259</v>
      </c>
      <c r="FF182">
        <v>39.89000000000001</v>
      </c>
      <c r="FG182">
        <v>0</v>
      </c>
      <c r="FH182">
        <v>1694363237.6</v>
      </c>
      <c r="FI182">
        <v>0</v>
      </c>
      <c r="FJ182">
        <v>51.45798846153847</v>
      </c>
      <c r="FK182">
        <v>0.7811384617652667</v>
      </c>
      <c r="FL182">
        <v>590.327179804457</v>
      </c>
      <c r="FM182">
        <v>2904.118846153845</v>
      </c>
      <c r="FN182">
        <v>15</v>
      </c>
      <c r="FO182">
        <v>1694359657.1</v>
      </c>
      <c r="FP182" t="s">
        <v>630</v>
      </c>
      <c r="FQ182">
        <v>1694359653.1</v>
      </c>
      <c r="FR182">
        <v>1694359657.1</v>
      </c>
      <c r="FS182">
        <v>2</v>
      </c>
      <c r="FT182">
        <v>0.004</v>
      </c>
      <c r="FU182">
        <v>-0.08500000000000001</v>
      </c>
      <c r="FV182">
        <v>-25.919</v>
      </c>
      <c r="FW182">
        <v>-3.999</v>
      </c>
      <c r="FX182">
        <v>420</v>
      </c>
      <c r="FY182">
        <v>26</v>
      </c>
      <c r="FZ182">
        <v>0.38</v>
      </c>
      <c r="GA182">
        <v>0.08</v>
      </c>
      <c r="GB182">
        <v>-24.57332682926829</v>
      </c>
      <c r="GC182">
        <v>-0.8151909407665454</v>
      </c>
      <c r="GD182">
        <v>0.2465599002314479</v>
      </c>
      <c r="GE182">
        <v>0</v>
      </c>
      <c r="GF182">
        <v>0.3483745365853658</v>
      </c>
      <c r="GG182">
        <v>-0.01276373519163685</v>
      </c>
      <c r="GH182">
        <v>0.001580412250904126</v>
      </c>
      <c r="GI182">
        <v>1</v>
      </c>
      <c r="GJ182">
        <v>1</v>
      </c>
      <c r="GK182">
        <v>2</v>
      </c>
      <c r="GL182" t="s">
        <v>432</v>
      </c>
      <c r="GM182">
        <v>3.10679</v>
      </c>
      <c r="GN182">
        <v>2.75824</v>
      </c>
      <c r="GO182">
        <v>0.157415</v>
      </c>
      <c r="GP182">
        <v>0.156408</v>
      </c>
      <c r="GQ182">
        <v>0.121235</v>
      </c>
      <c r="GR182">
        <v>0.110022</v>
      </c>
      <c r="GS182">
        <v>21110.9</v>
      </c>
      <c r="GT182">
        <v>19917.5</v>
      </c>
      <c r="GU182">
        <v>25647</v>
      </c>
      <c r="GV182">
        <v>23994.3</v>
      </c>
      <c r="GW182">
        <v>36265.7</v>
      </c>
      <c r="GX182">
        <v>31321.9</v>
      </c>
      <c r="GY182">
        <v>44889.3</v>
      </c>
      <c r="GZ182">
        <v>38046.9</v>
      </c>
      <c r="HA182">
        <v>1.7275</v>
      </c>
      <c r="HB182">
        <v>1.55373</v>
      </c>
      <c r="HC182">
        <v>-0.08749220000000001</v>
      </c>
      <c r="HD182">
        <v>0</v>
      </c>
      <c r="HE182">
        <v>37.2211</v>
      </c>
      <c r="HF182">
        <v>999.9</v>
      </c>
      <c r="HG182">
        <v>44.7</v>
      </c>
      <c r="HH182">
        <v>37.5</v>
      </c>
      <c r="HI182">
        <v>34.2652</v>
      </c>
      <c r="HJ182">
        <v>61.2435</v>
      </c>
      <c r="HK182">
        <v>23.2091</v>
      </c>
      <c r="HL182">
        <v>1</v>
      </c>
      <c r="HM182">
        <v>1.71696</v>
      </c>
      <c r="HN182">
        <v>9.28105</v>
      </c>
      <c r="HO182">
        <v>20.0585</v>
      </c>
      <c r="HP182">
        <v>5.20276</v>
      </c>
      <c r="HQ182">
        <v>11.9929</v>
      </c>
      <c r="HR182">
        <v>4.95925</v>
      </c>
      <c r="HS182">
        <v>3.2744</v>
      </c>
      <c r="HT182">
        <v>9999</v>
      </c>
      <c r="HU182">
        <v>9999</v>
      </c>
      <c r="HV182">
        <v>9999</v>
      </c>
      <c r="HW182">
        <v>156</v>
      </c>
      <c r="HX182">
        <v>1.86386</v>
      </c>
      <c r="HY182">
        <v>1.86005</v>
      </c>
      <c r="HZ182">
        <v>1.85837</v>
      </c>
      <c r="IA182">
        <v>1.85974</v>
      </c>
      <c r="IB182">
        <v>1.85974</v>
      </c>
      <c r="IC182">
        <v>1.85836</v>
      </c>
      <c r="ID182">
        <v>1.85744</v>
      </c>
      <c r="IE182">
        <v>1.85228</v>
      </c>
      <c r="IF182">
        <v>0</v>
      </c>
      <c r="IG182">
        <v>0</v>
      </c>
      <c r="IH182">
        <v>0</v>
      </c>
      <c r="II182">
        <v>0</v>
      </c>
      <c r="IJ182" t="s">
        <v>433</v>
      </c>
      <c r="IK182" t="s">
        <v>434</v>
      </c>
      <c r="IL182" t="s">
        <v>435</v>
      </c>
      <c r="IM182" t="s">
        <v>435</v>
      </c>
      <c r="IN182" t="s">
        <v>435</v>
      </c>
      <c r="IO182" t="s">
        <v>435</v>
      </c>
      <c r="IP182">
        <v>0</v>
      </c>
      <c r="IQ182">
        <v>100</v>
      </c>
      <c r="IR182">
        <v>100</v>
      </c>
      <c r="IS182">
        <v>-36.71</v>
      </c>
      <c r="IT182">
        <v>-4.0909</v>
      </c>
      <c r="IU182">
        <v>-16.20101556140452</v>
      </c>
      <c r="IV182">
        <v>-0.02477319321892663</v>
      </c>
      <c r="IW182">
        <v>7.220195862635366E-06</v>
      </c>
      <c r="IX182">
        <v>-1.200035831751892E-09</v>
      </c>
      <c r="IY182">
        <v>-1.772700294398243</v>
      </c>
      <c r="IZ182">
        <v>-0.1467083373758089</v>
      </c>
      <c r="JA182">
        <v>0.003522864546959643</v>
      </c>
      <c r="JB182">
        <v>-3.696506598922489E-05</v>
      </c>
      <c r="JC182">
        <v>4</v>
      </c>
      <c r="JD182">
        <v>1987</v>
      </c>
      <c r="JE182">
        <v>1</v>
      </c>
      <c r="JF182">
        <v>38</v>
      </c>
      <c r="JG182">
        <v>59.7</v>
      </c>
      <c r="JH182">
        <v>59.7</v>
      </c>
      <c r="JI182">
        <v>2.64404</v>
      </c>
      <c r="JJ182">
        <v>2.66724</v>
      </c>
      <c r="JK182">
        <v>1.49658</v>
      </c>
      <c r="JL182">
        <v>2.39136</v>
      </c>
      <c r="JM182">
        <v>1.54907</v>
      </c>
      <c r="JN182">
        <v>2.4707</v>
      </c>
      <c r="JO182">
        <v>41.9802</v>
      </c>
      <c r="JP182">
        <v>14.132</v>
      </c>
      <c r="JQ182">
        <v>18</v>
      </c>
      <c r="JR182">
        <v>508.024</v>
      </c>
      <c r="JS182">
        <v>403.302</v>
      </c>
      <c r="JT182">
        <v>27.9357</v>
      </c>
      <c r="JU182">
        <v>46.3767</v>
      </c>
      <c r="JV182">
        <v>29.9991</v>
      </c>
      <c r="JW182">
        <v>46.0552</v>
      </c>
      <c r="JX182">
        <v>45.8645</v>
      </c>
      <c r="JY182">
        <v>53.047</v>
      </c>
      <c r="JZ182">
        <v>0</v>
      </c>
      <c r="KA182">
        <v>100</v>
      </c>
      <c r="KB182">
        <v>20.9171</v>
      </c>
      <c r="KC182">
        <v>1142.66</v>
      </c>
      <c r="KD182">
        <v>32.1164</v>
      </c>
      <c r="KE182">
        <v>98.06399999999999</v>
      </c>
      <c r="KF182">
        <v>91.67529999999999</v>
      </c>
    </row>
    <row r="183" spans="1:292">
      <c r="A183">
        <v>165</v>
      </c>
      <c r="B183">
        <v>1694363242.5</v>
      </c>
      <c r="C183">
        <v>4733.5</v>
      </c>
      <c r="D183" t="s">
        <v>765</v>
      </c>
      <c r="E183" t="s">
        <v>766</v>
      </c>
      <c r="F183">
        <v>5</v>
      </c>
      <c r="G183" t="s">
        <v>428</v>
      </c>
      <c r="H183">
        <v>1694363234.714286</v>
      </c>
      <c r="I183">
        <f>(J183)/1000</f>
        <v>0</v>
      </c>
      <c r="J183">
        <f>IF(DO183, AM183, AG183)</f>
        <v>0</v>
      </c>
      <c r="K183">
        <f>IF(DO183, AH183, AF183)</f>
        <v>0</v>
      </c>
      <c r="L183">
        <f>DQ183 - IF(AT183&gt;1, K183*DK183*100.0/(AV183*EE183), 0)</f>
        <v>0</v>
      </c>
      <c r="M183">
        <f>((S183-I183/2)*L183-K183)/(S183+I183/2)</f>
        <v>0</v>
      </c>
      <c r="N183">
        <f>M183*(DX183+DY183)/1000.0</f>
        <v>0</v>
      </c>
      <c r="O183">
        <f>(DQ183 - IF(AT183&gt;1, K183*DK183*100.0/(AV183*EE183), 0))*(DX183+DY183)/1000.0</f>
        <v>0</v>
      </c>
      <c r="P183">
        <f>2.0/((1/R183-1/Q183)+SIGN(R183)*SQRT((1/R183-1/Q183)*(1/R183-1/Q183) + 4*DL183/((DL183+1)*(DL183+1))*(2*1/R183*1/Q183-1/Q183*1/Q183)))</f>
        <v>0</v>
      </c>
      <c r="Q183">
        <f>IF(LEFT(DM183,1)&lt;&gt;"0",IF(LEFT(DM183,1)="1",3.0,DN183),$D$5+$E$5*(EE183*DX183/($K$5*1000))+$F$5*(EE183*DX183/($K$5*1000))*MAX(MIN(DK183,$J$5),$I$5)*MAX(MIN(DK183,$J$5),$I$5)+$G$5*MAX(MIN(DK183,$J$5),$I$5)*(EE183*DX183/($K$5*1000))+$H$5*(EE183*DX183/($K$5*1000))*(EE183*DX183/($K$5*1000)))</f>
        <v>0</v>
      </c>
      <c r="R183">
        <f>I183*(1000-(1000*0.61365*exp(17.502*V183/(240.97+V183))/(DX183+DY183)+DS183)/2)/(1000*0.61365*exp(17.502*V183/(240.97+V183))/(DX183+DY183)-DS183)</f>
        <v>0</v>
      </c>
      <c r="S183">
        <f>1/((DL183+1)/(P183/1.6)+1/(Q183/1.37)) + DL183/((DL183+1)/(P183/1.6) + DL183/(Q183/1.37))</f>
        <v>0</v>
      </c>
      <c r="T183">
        <f>(DG183*DJ183)</f>
        <v>0</v>
      </c>
      <c r="U183">
        <f>(DZ183+(T183+2*0.95*5.67E-8*(((DZ183+$B$9)+273)^4-(DZ183+273)^4)-44100*I183)/(1.84*29.3*Q183+8*0.95*5.67E-8*(DZ183+273)^3))</f>
        <v>0</v>
      </c>
      <c r="V183">
        <f>($C$9*EA183+$D$9*EB183+$E$9*U183)</f>
        <v>0</v>
      </c>
      <c r="W183">
        <f>0.61365*exp(17.502*V183/(240.97+V183))</f>
        <v>0</v>
      </c>
      <c r="X183">
        <f>(Y183/Z183*100)</f>
        <v>0</v>
      </c>
      <c r="Y183">
        <f>DS183*(DX183+DY183)/1000</f>
        <v>0</v>
      </c>
      <c r="Z183">
        <f>0.61365*exp(17.502*DZ183/(240.97+DZ183))</f>
        <v>0</v>
      </c>
      <c r="AA183">
        <f>(W183-DS183*(DX183+DY183)/1000)</f>
        <v>0</v>
      </c>
      <c r="AB183">
        <f>(-I183*44100)</f>
        <v>0</v>
      </c>
      <c r="AC183">
        <f>2*29.3*Q183*0.92*(DZ183-V183)</f>
        <v>0</v>
      </c>
      <c r="AD183">
        <f>2*0.95*5.67E-8*(((DZ183+$B$9)+273)^4-(V183+273)^4)</f>
        <v>0</v>
      </c>
      <c r="AE183">
        <f>T183+AD183+AB183+AC183</f>
        <v>0</v>
      </c>
      <c r="AF183">
        <f>DW183*AT183*(DR183-DQ183*(1000-AT183*DT183)/(1000-AT183*DS183))/(100*DK183)</f>
        <v>0</v>
      </c>
      <c r="AG183">
        <f>1000*DW183*AT183*(DS183-DT183)/(100*DK183*(1000-AT183*DS183))</f>
        <v>0</v>
      </c>
      <c r="AH183">
        <f>(AI183 - AJ183 - DX183*1E3/(8.314*(DZ183+273.15)) * AL183/DW183 * AK183) * DW183/(100*DK183) * (1000 - DT183)/1000</f>
        <v>0</v>
      </c>
      <c r="AI183">
        <v>1158.740496923116</v>
      </c>
      <c r="AJ183">
        <v>1140.934</v>
      </c>
      <c r="AK183">
        <v>3.456658580300654</v>
      </c>
      <c r="AL183">
        <v>66.24914726502084</v>
      </c>
      <c r="AM183">
        <f>(AO183 - AN183 + DX183*1E3/(8.314*(DZ183+273.15)) * AQ183/DW183 * AP183) * DW183/(100*DK183) * 1000/(1000 - AO183)</f>
        <v>0</v>
      </c>
      <c r="AN183">
        <v>28.127023361039</v>
      </c>
      <c r="AO183">
        <v>28.47320484848487</v>
      </c>
      <c r="AP183">
        <v>-2.770922593495625E-06</v>
      </c>
      <c r="AQ183">
        <v>100.9419130604213</v>
      </c>
      <c r="AR183">
        <v>0</v>
      </c>
      <c r="AS183">
        <v>0</v>
      </c>
      <c r="AT183">
        <f>IF(AR183*$H$15&gt;=AV183,1.0,(AV183/(AV183-AR183*$H$15)))</f>
        <v>0</v>
      </c>
      <c r="AU183">
        <f>(AT183-1)*100</f>
        <v>0</v>
      </c>
      <c r="AV183">
        <f>MAX(0,($B$15+$C$15*EE183)/(1+$D$15*EE183)*DX183/(DZ183+273)*$E$15)</f>
        <v>0</v>
      </c>
      <c r="AW183" t="s">
        <v>429</v>
      </c>
      <c r="AX183" t="s">
        <v>429</v>
      </c>
      <c r="AY183">
        <v>0</v>
      </c>
      <c r="AZ183">
        <v>0</v>
      </c>
      <c r="BA183">
        <f>1-AY183/AZ183</f>
        <v>0</v>
      </c>
      <c r="BB183">
        <v>0</v>
      </c>
      <c r="BC183" t="s">
        <v>429</v>
      </c>
      <c r="BD183" t="s">
        <v>429</v>
      </c>
      <c r="BE183">
        <v>0</v>
      </c>
      <c r="BF183">
        <v>0</v>
      </c>
      <c r="BG183">
        <f>1-BE183/BF183</f>
        <v>0</v>
      </c>
      <c r="BH183">
        <v>0.5</v>
      </c>
      <c r="BI183">
        <f>DH183</f>
        <v>0</v>
      </c>
      <c r="BJ183">
        <f>K183</f>
        <v>0</v>
      </c>
      <c r="BK183">
        <f>BG183*BH183*BI183</f>
        <v>0</v>
      </c>
      <c r="BL183">
        <f>(BJ183-BB183)/BI183</f>
        <v>0</v>
      </c>
      <c r="BM183">
        <f>(AZ183-BF183)/BF183</f>
        <v>0</v>
      </c>
      <c r="BN183">
        <f>AY183/(BA183+AY183/BF183)</f>
        <v>0</v>
      </c>
      <c r="BO183" t="s">
        <v>429</v>
      </c>
      <c r="BP183">
        <v>0</v>
      </c>
      <c r="BQ183">
        <f>IF(BP183&lt;&gt;0, BP183, BN183)</f>
        <v>0</v>
      </c>
      <c r="BR183">
        <f>1-BQ183/BF183</f>
        <v>0</v>
      </c>
      <c r="BS183">
        <f>(BF183-BE183)/(BF183-BQ183)</f>
        <v>0</v>
      </c>
      <c r="BT183">
        <f>(AZ183-BF183)/(AZ183-BQ183)</f>
        <v>0</v>
      </c>
      <c r="BU183">
        <f>(BF183-BE183)/(BF183-AY183)</f>
        <v>0</v>
      </c>
      <c r="BV183">
        <f>(AZ183-BF183)/(AZ183-AY183)</f>
        <v>0</v>
      </c>
      <c r="BW183">
        <f>(BS183*BQ183/BE183)</f>
        <v>0</v>
      </c>
      <c r="BX183">
        <f>(1-BW183)</f>
        <v>0</v>
      </c>
      <c r="DG183">
        <f>$B$13*EF183+$C$13*EG183+$F$13*ER183*(1-EU183)</f>
        <v>0</v>
      </c>
      <c r="DH183">
        <f>DG183*DI183</f>
        <v>0</v>
      </c>
      <c r="DI183">
        <f>($B$13*$D$11+$C$13*$D$11+$F$13*((FE183+EW183)/MAX(FE183+EW183+FF183, 0.1)*$I$11+FF183/MAX(FE183+EW183+FF183, 0.1)*$J$11))/($B$13+$C$13+$F$13)</f>
        <v>0</v>
      </c>
      <c r="DJ183">
        <f>($B$13*$K$11+$C$13*$K$11+$F$13*((FE183+EW183)/MAX(FE183+EW183+FF183, 0.1)*$P$11+FF183/MAX(FE183+EW183+FF183, 0.1)*$Q$11))/($B$13+$C$13+$F$13)</f>
        <v>0</v>
      </c>
      <c r="DK183">
        <v>0.28</v>
      </c>
      <c r="DL183">
        <v>0.5</v>
      </c>
      <c r="DM183" t="s">
        <v>430</v>
      </c>
      <c r="DN183">
        <v>2</v>
      </c>
      <c r="DO183" t="b">
        <v>1</v>
      </c>
      <c r="DP183">
        <v>1694363234.714286</v>
      </c>
      <c r="DQ183">
        <v>1084.173571428571</v>
      </c>
      <c r="DR183">
        <v>1108.989285714286</v>
      </c>
      <c r="DS183">
        <v>28.47955714285714</v>
      </c>
      <c r="DT183">
        <v>28.13233928571428</v>
      </c>
      <c r="DU183">
        <v>1120.7575</v>
      </c>
      <c r="DV183">
        <v>32.57065</v>
      </c>
      <c r="DW183">
        <v>499.9880357142857</v>
      </c>
      <c r="DX183">
        <v>84.51122857142857</v>
      </c>
      <c r="DY183">
        <v>0.09995363571428571</v>
      </c>
      <c r="DZ183">
        <v>34.39058928571428</v>
      </c>
      <c r="EA183">
        <v>35.80644642857143</v>
      </c>
      <c r="EB183">
        <v>999.9000000000002</v>
      </c>
      <c r="EC183">
        <v>0</v>
      </c>
      <c r="ED183">
        <v>0</v>
      </c>
      <c r="EE183">
        <v>10009.82392857143</v>
      </c>
      <c r="EF183">
        <v>0</v>
      </c>
      <c r="EG183">
        <v>1388.668214285714</v>
      </c>
      <c r="EH183">
        <v>-24.81683571428571</v>
      </c>
      <c r="EI183">
        <v>1115.954285714286</v>
      </c>
      <c r="EJ183">
        <v>1141.091785714286</v>
      </c>
      <c r="EK183">
        <v>0.3472187857142857</v>
      </c>
      <c r="EL183">
        <v>1108.989285714286</v>
      </c>
      <c r="EM183">
        <v>28.13233928571428</v>
      </c>
      <c r="EN183">
        <v>2.406841785714285</v>
      </c>
      <c r="EO183">
        <v>2.377498214285715</v>
      </c>
      <c r="EP183">
        <v>20.40988214285715</v>
      </c>
      <c r="EQ183">
        <v>20.21131785714286</v>
      </c>
      <c r="ER183">
        <v>2000.023214285714</v>
      </c>
      <c r="ES183">
        <v>0.9800049999999997</v>
      </c>
      <c r="ET183">
        <v>0.0199947</v>
      </c>
      <c r="EU183">
        <v>0</v>
      </c>
      <c r="EV183">
        <v>51.51090714285714</v>
      </c>
      <c r="EW183">
        <v>5.00078</v>
      </c>
      <c r="EX183">
        <v>2935.395</v>
      </c>
      <c r="EY183">
        <v>16379.86785714286</v>
      </c>
      <c r="EZ183">
        <v>53.83467857142858</v>
      </c>
      <c r="FA183">
        <v>54.95499999999998</v>
      </c>
      <c r="FB183">
        <v>54.32557142857142</v>
      </c>
      <c r="FC183">
        <v>54.17614285714285</v>
      </c>
      <c r="FD183">
        <v>54.10235714285714</v>
      </c>
      <c r="FE183">
        <v>1955.133214285714</v>
      </c>
      <c r="FF183">
        <v>39.89000000000001</v>
      </c>
      <c r="FG183">
        <v>0</v>
      </c>
      <c r="FH183">
        <v>1694363242.4</v>
      </c>
      <c r="FI183">
        <v>0</v>
      </c>
      <c r="FJ183">
        <v>51.50562692307692</v>
      </c>
      <c r="FK183">
        <v>0.520263240962984</v>
      </c>
      <c r="FL183">
        <v>218.9329912575048</v>
      </c>
      <c r="FM183">
        <v>2936.877307692308</v>
      </c>
      <c r="FN183">
        <v>15</v>
      </c>
      <c r="FO183">
        <v>1694359657.1</v>
      </c>
      <c r="FP183" t="s">
        <v>630</v>
      </c>
      <c r="FQ183">
        <v>1694359653.1</v>
      </c>
      <c r="FR183">
        <v>1694359657.1</v>
      </c>
      <c r="FS183">
        <v>2</v>
      </c>
      <c r="FT183">
        <v>0.004</v>
      </c>
      <c r="FU183">
        <v>-0.08500000000000001</v>
      </c>
      <c r="FV183">
        <v>-25.919</v>
      </c>
      <c r="FW183">
        <v>-3.999</v>
      </c>
      <c r="FX183">
        <v>420</v>
      </c>
      <c r="FY183">
        <v>26</v>
      </c>
      <c r="FZ183">
        <v>0.38</v>
      </c>
      <c r="GA183">
        <v>0.08</v>
      </c>
      <c r="GB183">
        <v>-24.6578</v>
      </c>
      <c r="GC183">
        <v>-2.82407247386758</v>
      </c>
      <c r="GD183">
        <v>0.2816560763872377</v>
      </c>
      <c r="GE183">
        <v>0</v>
      </c>
      <c r="GF183">
        <v>0.347767243902439</v>
      </c>
      <c r="GG183">
        <v>-0.006379526132404302</v>
      </c>
      <c r="GH183">
        <v>0.001296090590414255</v>
      </c>
      <c r="GI183">
        <v>1</v>
      </c>
      <c r="GJ183">
        <v>1</v>
      </c>
      <c r="GK183">
        <v>2</v>
      </c>
      <c r="GL183" t="s">
        <v>432</v>
      </c>
      <c r="GM183">
        <v>3.10681</v>
      </c>
      <c r="GN183">
        <v>2.75751</v>
      </c>
      <c r="GO183">
        <v>0.158907</v>
      </c>
      <c r="GP183">
        <v>0.1579</v>
      </c>
      <c r="GQ183">
        <v>0.121225</v>
      </c>
      <c r="GR183">
        <v>0.11001</v>
      </c>
      <c r="GS183">
        <v>21073.9</v>
      </c>
      <c r="GT183">
        <v>19882.6</v>
      </c>
      <c r="GU183">
        <v>25647.5</v>
      </c>
      <c r="GV183">
        <v>23994.8</v>
      </c>
      <c r="GW183">
        <v>36267</v>
      </c>
      <c r="GX183">
        <v>31323.3</v>
      </c>
      <c r="GY183">
        <v>44890.2</v>
      </c>
      <c r="GZ183">
        <v>38047.9</v>
      </c>
      <c r="HA183">
        <v>1.7276</v>
      </c>
      <c r="HB183">
        <v>1.55365</v>
      </c>
      <c r="HC183">
        <v>-0.0881031</v>
      </c>
      <c r="HD183">
        <v>0</v>
      </c>
      <c r="HE183">
        <v>37.1992</v>
      </c>
      <c r="HF183">
        <v>999.9</v>
      </c>
      <c r="HG183">
        <v>44.7</v>
      </c>
      <c r="HH183">
        <v>37.5</v>
      </c>
      <c r="HI183">
        <v>34.2704</v>
      </c>
      <c r="HJ183">
        <v>61.0435</v>
      </c>
      <c r="HK183">
        <v>23.3253</v>
      </c>
      <c r="HL183">
        <v>1</v>
      </c>
      <c r="HM183">
        <v>1.71606</v>
      </c>
      <c r="HN183">
        <v>9.28105</v>
      </c>
      <c r="HO183">
        <v>20.0577</v>
      </c>
      <c r="HP183">
        <v>5.19977</v>
      </c>
      <c r="HQ183">
        <v>11.9929</v>
      </c>
      <c r="HR183">
        <v>4.9581</v>
      </c>
      <c r="HS183">
        <v>3.27385</v>
      </c>
      <c r="HT183">
        <v>9999</v>
      </c>
      <c r="HU183">
        <v>9999</v>
      </c>
      <c r="HV183">
        <v>9999</v>
      </c>
      <c r="HW183">
        <v>156</v>
      </c>
      <c r="HX183">
        <v>1.86386</v>
      </c>
      <c r="HY183">
        <v>1.86006</v>
      </c>
      <c r="HZ183">
        <v>1.85838</v>
      </c>
      <c r="IA183">
        <v>1.85974</v>
      </c>
      <c r="IB183">
        <v>1.85974</v>
      </c>
      <c r="IC183">
        <v>1.85836</v>
      </c>
      <c r="ID183">
        <v>1.85744</v>
      </c>
      <c r="IE183">
        <v>1.85229</v>
      </c>
      <c r="IF183">
        <v>0</v>
      </c>
      <c r="IG183">
        <v>0</v>
      </c>
      <c r="IH183">
        <v>0</v>
      </c>
      <c r="II183">
        <v>0</v>
      </c>
      <c r="IJ183" t="s">
        <v>433</v>
      </c>
      <c r="IK183" t="s">
        <v>434</v>
      </c>
      <c r="IL183" t="s">
        <v>435</v>
      </c>
      <c r="IM183" t="s">
        <v>435</v>
      </c>
      <c r="IN183" t="s">
        <v>435</v>
      </c>
      <c r="IO183" t="s">
        <v>435</v>
      </c>
      <c r="IP183">
        <v>0</v>
      </c>
      <c r="IQ183">
        <v>100</v>
      </c>
      <c r="IR183">
        <v>100</v>
      </c>
      <c r="IS183">
        <v>-36.93</v>
      </c>
      <c r="IT183">
        <v>-4.0909</v>
      </c>
      <c r="IU183">
        <v>-16.20101556140452</v>
      </c>
      <c r="IV183">
        <v>-0.02477319321892663</v>
      </c>
      <c r="IW183">
        <v>7.220195862635366E-06</v>
      </c>
      <c r="IX183">
        <v>-1.200035831751892E-09</v>
      </c>
      <c r="IY183">
        <v>-1.772700294398243</v>
      </c>
      <c r="IZ183">
        <v>-0.1467083373758089</v>
      </c>
      <c r="JA183">
        <v>0.003522864546959643</v>
      </c>
      <c r="JB183">
        <v>-3.696506598922489E-05</v>
      </c>
      <c r="JC183">
        <v>4</v>
      </c>
      <c r="JD183">
        <v>1987</v>
      </c>
      <c r="JE183">
        <v>1</v>
      </c>
      <c r="JF183">
        <v>38</v>
      </c>
      <c r="JG183">
        <v>59.8</v>
      </c>
      <c r="JH183">
        <v>59.8</v>
      </c>
      <c r="JI183">
        <v>2.67578</v>
      </c>
      <c r="JJ183">
        <v>2.66602</v>
      </c>
      <c r="JK183">
        <v>1.49658</v>
      </c>
      <c r="JL183">
        <v>2.39258</v>
      </c>
      <c r="JM183">
        <v>1.54907</v>
      </c>
      <c r="JN183">
        <v>2.44873</v>
      </c>
      <c r="JO183">
        <v>41.9802</v>
      </c>
      <c r="JP183">
        <v>14.132</v>
      </c>
      <c r="JQ183">
        <v>18</v>
      </c>
      <c r="JR183">
        <v>508.042</v>
      </c>
      <c r="JS183">
        <v>403.212</v>
      </c>
      <c r="JT183">
        <v>27.9219</v>
      </c>
      <c r="JU183">
        <v>46.3659</v>
      </c>
      <c r="JV183">
        <v>29.9992</v>
      </c>
      <c r="JW183">
        <v>46.0472</v>
      </c>
      <c r="JX183">
        <v>45.8558</v>
      </c>
      <c r="JY183">
        <v>53.6847</v>
      </c>
      <c r="JZ183">
        <v>0</v>
      </c>
      <c r="KA183">
        <v>100</v>
      </c>
      <c r="KB183">
        <v>20.9138</v>
      </c>
      <c r="KC183">
        <v>1156.03</v>
      </c>
      <c r="KD183">
        <v>32.1164</v>
      </c>
      <c r="KE183">
        <v>98.06610000000001</v>
      </c>
      <c r="KF183">
        <v>91.67740000000001</v>
      </c>
    </row>
    <row r="184" spans="1:292">
      <c r="A184">
        <v>166</v>
      </c>
      <c r="B184">
        <v>1694363247.5</v>
      </c>
      <c r="C184">
        <v>4738.5</v>
      </c>
      <c r="D184" t="s">
        <v>767</v>
      </c>
      <c r="E184" t="s">
        <v>768</v>
      </c>
      <c r="F184">
        <v>5</v>
      </c>
      <c r="G184" t="s">
        <v>428</v>
      </c>
      <c r="H184">
        <v>1694363240</v>
      </c>
      <c r="I184">
        <f>(J184)/1000</f>
        <v>0</v>
      </c>
      <c r="J184">
        <f>IF(DO184, AM184, AG184)</f>
        <v>0</v>
      </c>
      <c r="K184">
        <f>IF(DO184, AH184, AF184)</f>
        <v>0</v>
      </c>
      <c r="L184">
        <f>DQ184 - IF(AT184&gt;1, K184*DK184*100.0/(AV184*EE184), 0)</f>
        <v>0</v>
      </c>
      <c r="M184">
        <f>((S184-I184/2)*L184-K184)/(S184+I184/2)</f>
        <v>0</v>
      </c>
      <c r="N184">
        <f>M184*(DX184+DY184)/1000.0</f>
        <v>0</v>
      </c>
      <c r="O184">
        <f>(DQ184 - IF(AT184&gt;1, K184*DK184*100.0/(AV184*EE184), 0))*(DX184+DY184)/1000.0</f>
        <v>0</v>
      </c>
      <c r="P184">
        <f>2.0/((1/R184-1/Q184)+SIGN(R184)*SQRT((1/R184-1/Q184)*(1/R184-1/Q184) + 4*DL184/((DL184+1)*(DL184+1))*(2*1/R184*1/Q184-1/Q184*1/Q184)))</f>
        <v>0</v>
      </c>
      <c r="Q184">
        <f>IF(LEFT(DM184,1)&lt;&gt;"0",IF(LEFT(DM184,1)="1",3.0,DN184),$D$5+$E$5*(EE184*DX184/($K$5*1000))+$F$5*(EE184*DX184/($K$5*1000))*MAX(MIN(DK184,$J$5),$I$5)*MAX(MIN(DK184,$J$5),$I$5)+$G$5*MAX(MIN(DK184,$J$5),$I$5)*(EE184*DX184/($K$5*1000))+$H$5*(EE184*DX184/($K$5*1000))*(EE184*DX184/($K$5*1000)))</f>
        <v>0</v>
      </c>
      <c r="R184">
        <f>I184*(1000-(1000*0.61365*exp(17.502*V184/(240.97+V184))/(DX184+DY184)+DS184)/2)/(1000*0.61365*exp(17.502*V184/(240.97+V184))/(DX184+DY184)-DS184)</f>
        <v>0</v>
      </c>
      <c r="S184">
        <f>1/((DL184+1)/(P184/1.6)+1/(Q184/1.37)) + DL184/((DL184+1)/(P184/1.6) + DL184/(Q184/1.37))</f>
        <v>0</v>
      </c>
      <c r="T184">
        <f>(DG184*DJ184)</f>
        <v>0</v>
      </c>
      <c r="U184">
        <f>(DZ184+(T184+2*0.95*5.67E-8*(((DZ184+$B$9)+273)^4-(DZ184+273)^4)-44100*I184)/(1.84*29.3*Q184+8*0.95*5.67E-8*(DZ184+273)^3))</f>
        <v>0</v>
      </c>
      <c r="V184">
        <f>($C$9*EA184+$D$9*EB184+$E$9*U184)</f>
        <v>0</v>
      </c>
      <c r="W184">
        <f>0.61365*exp(17.502*V184/(240.97+V184))</f>
        <v>0</v>
      </c>
      <c r="X184">
        <f>(Y184/Z184*100)</f>
        <v>0</v>
      </c>
      <c r="Y184">
        <f>DS184*(DX184+DY184)/1000</f>
        <v>0</v>
      </c>
      <c r="Z184">
        <f>0.61365*exp(17.502*DZ184/(240.97+DZ184))</f>
        <v>0</v>
      </c>
      <c r="AA184">
        <f>(W184-DS184*(DX184+DY184)/1000)</f>
        <v>0</v>
      </c>
      <c r="AB184">
        <f>(-I184*44100)</f>
        <v>0</v>
      </c>
      <c r="AC184">
        <f>2*29.3*Q184*0.92*(DZ184-V184)</f>
        <v>0</v>
      </c>
      <c r="AD184">
        <f>2*0.95*5.67E-8*(((DZ184+$B$9)+273)^4-(V184+273)^4)</f>
        <v>0</v>
      </c>
      <c r="AE184">
        <f>T184+AD184+AB184+AC184</f>
        <v>0</v>
      </c>
      <c r="AF184">
        <f>DW184*AT184*(DR184-DQ184*(1000-AT184*DT184)/(1000-AT184*DS184))/(100*DK184)</f>
        <v>0</v>
      </c>
      <c r="AG184">
        <f>1000*DW184*AT184*(DS184-DT184)/(100*DK184*(1000-AT184*DS184))</f>
        <v>0</v>
      </c>
      <c r="AH184">
        <f>(AI184 - AJ184 - DX184*1E3/(8.314*(DZ184+273.15)) * AL184/DW184 * AK184) * DW184/(100*DK184) * (1000 - DT184)/1000</f>
        <v>0</v>
      </c>
      <c r="AI184">
        <v>1176.035952837527</v>
      </c>
      <c r="AJ184">
        <v>1158.060848484848</v>
      </c>
      <c r="AK184">
        <v>3.414148411716227</v>
      </c>
      <c r="AL184">
        <v>66.24914726502084</v>
      </c>
      <c r="AM184">
        <f>(AO184 - AN184 + DX184*1E3/(8.314*(DZ184+273.15)) * AQ184/DW184 * AP184) * DW184/(100*DK184) * 1000/(1000 - AO184)</f>
        <v>0</v>
      </c>
      <c r="AN184">
        <v>28.12522934443393</v>
      </c>
      <c r="AO184">
        <v>28.46407696969696</v>
      </c>
      <c r="AP184">
        <v>-1.77268178046849E-05</v>
      </c>
      <c r="AQ184">
        <v>100.9419130604213</v>
      </c>
      <c r="AR184">
        <v>0</v>
      </c>
      <c r="AS184">
        <v>0</v>
      </c>
      <c r="AT184">
        <f>IF(AR184*$H$15&gt;=AV184,1.0,(AV184/(AV184-AR184*$H$15)))</f>
        <v>0</v>
      </c>
      <c r="AU184">
        <f>(AT184-1)*100</f>
        <v>0</v>
      </c>
      <c r="AV184">
        <f>MAX(0,($B$15+$C$15*EE184)/(1+$D$15*EE184)*DX184/(DZ184+273)*$E$15)</f>
        <v>0</v>
      </c>
      <c r="AW184" t="s">
        <v>429</v>
      </c>
      <c r="AX184" t="s">
        <v>429</v>
      </c>
      <c r="AY184">
        <v>0</v>
      </c>
      <c r="AZ184">
        <v>0</v>
      </c>
      <c r="BA184">
        <f>1-AY184/AZ184</f>
        <v>0</v>
      </c>
      <c r="BB184">
        <v>0</v>
      </c>
      <c r="BC184" t="s">
        <v>429</v>
      </c>
      <c r="BD184" t="s">
        <v>429</v>
      </c>
      <c r="BE184">
        <v>0</v>
      </c>
      <c r="BF184">
        <v>0</v>
      </c>
      <c r="BG184">
        <f>1-BE184/BF184</f>
        <v>0</v>
      </c>
      <c r="BH184">
        <v>0.5</v>
      </c>
      <c r="BI184">
        <f>DH184</f>
        <v>0</v>
      </c>
      <c r="BJ184">
        <f>K184</f>
        <v>0</v>
      </c>
      <c r="BK184">
        <f>BG184*BH184*BI184</f>
        <v>0</v>
      </c>
      <c r="BL184">
        <f>(BJ184-BB184)/BI184</f>
        <v>0</v>
      </c>
      <c r="BM184">
        <f>(AZ184-BF184)/BF184</f>
        <v>0</v>
      </c>
      <c r="BN184">
        <f>AY184/(BA184+AY184/BF184)</f>
        <v>0</v>
      </c>
      <c r="BO184" t="s">
        <v>429</v>
      </c>
      <c r="BP184">
        <v>0</v>
      </c>
      <c r="BQ184">
        <f>IF(BP184&lt;&gt;0, BP184, BN184)</f>
        <v>0</v>
      </c>
      <c r="BR184">
        <f>1-BQ184/BF184</f>
        <v>0</v>
      </c>
      <c r="BS184">
        <f>(BF184-BE184)/(BF184-BQ184)</f>
        <v>0</v>
      </c>
      <c r="BT184">
        <f>(AZ184-BF184)/(AZ184-BQ184)</f>
        <v>0</v>
      </c>
      <c r="BU184">
        <f>(BF184-BE184)/(BF184-AY184)</f>
        <v>0</v>
      </c>
      <c r="BV184">
        <f>(AZ184-BF184)/(AZ184-AY184)</f>
        <v>0</v>
      </c>
      <c r="BW184">
        <f>(BS184*BQ184/BE184)</f>
        <v>0</v>
      </c>
      <c r="BX184">
        <f>(1-BW184)</f>
        <v>0</v>
      </c>
      <c r="DG184">
        <f>$B$13*EF184+$C$13*EG184+$F$13*ER184*(1-EU184)</f>
        <v>0</v>
      </c>
      <c r="DH184">
        <f>DG184*DI184</f>
        <v>0</v>
      </c>
      <c r="DI184">
        <f>($B$13*$D$11+$C$13*$D$11+$F$13*((FE184+EW184)/MAX(FE184+EW184+FF184, 0.1)*$I$11+FF184/MAX(FE184+EW184+FF184, 0.1)*$J$11))/($B$13+$C$13+$F$13)</f>
        <v>0</v>
      </c>
      <c r="DJ184">
        <f>($B$13*$K$11+$C$13*$K$11+$F$13*((FE184+EW184)/MAX(FE184+EW184+FF184, 0.1)*$P$11+FF184/MAX(FE184+EW184+FF184, 0.1)*$Q$11))/($B$13+$C$13+$F$13)</f>
        <v>0</v>
      </c>
      <c r="DK184">
        <v>0.28</v>
      </c>
      <c r="DL184">
        <v>0.5</v>
      </c>
      <c r="DM184" t="s">
        <v>430</v>
      </c>
      <c r="DN184">
        <v>2</v>
      </c>
      <c r="DO184" t="b">
        <v>1</v>
      </c>
      <c r="DP184">
        <v>1694363240</v>
      </c>
      <c r="DQ184">
        <v>1101.75962962963</v>
      </c>
      <c r="DR184">
        <v>1126.74</v>
      </c>
      <c r="DS184">
        <v>28.47368518518519</v>
      </c>
      <c r="DT184">
        <v>28.1279</v>
      </c>
      <c r="DU184">
        <v>1138.577037037037</v>
      </c>
      <c r="DV184">
        <v>32.56456666666666</v>
      </c>
      <c r="DW184">
        <v>499.9873333333333</v>
      </c>
      <c r="DX184">
        <v>84.51197407407406</v>
      </c>
      <c r="DY184">
        <v>0.09991042222222221</v>
      </c>
      <c r="DZ184">
        <v>34.37912592592593</v>
      </c>
      <c r="EA184">
        <v>35.79305555555555</v>
      </c>
      <c r="EB184">
        <v>999.9000000000001</v>
      </c>
      <c r="EC184">
        <v>0</v>
      </c>
      <c r="ED184">
        <v>0</v>
      </c>
      <c r="EE184">
        <v>10005.62888888889</v>
      </c>
      <c r="EF184">
        <v>0</v>
      </c>
      <c r="EG184">
        <v>1432.748148148148</v>
      </c>
      <c r="EH184">
        <v>-24.98168148148149</v>
      </c>
      <c r="EI184">
        <v>1134.049259259259</v>
      </c>
      <c r="EJ184">
        <v>1159.351111111111</v>
      </c>
      <c r="EK184">
        <v>0.345776925925926</v>
      </c>
      <c r="EL184">
        <v>1126.74</v>
      </c>
      <c r="EM184">
        <v>28.1279</v>
      </c>
      <c r="EN184">
        <v>2.406365925925926</v>
      </c>
      <c r="EO184">
        <v>2.377144814814815</v>
      </c>
      <c r="EP184">
        <v>20.40668148148148</v>
      </c>
      <c r="EQ184">
        <v>20.20891481481481</v>
      </c>
      <c r="ER184">
        <v>2000.012962962963</v>
      </c>
      <c r="ES184">
        <v>0.9800046666666665</v>
      </c>
      <c r="ET184">
        <v>0.01999503333333333</v>
      </c>
      <c r="EU184">
        <v>0</v>
      </c>
      <c r="EV184">
        <v>51.53402962962963</v>
      </c>
      <c r="EW184">
        <v>5.00078</v>
      </c>
      <c r="EX184">
        <v>2957.729629629629</v>
      </c>
      <c r="EY184">
        <v>16379.77037037037</v>
      </c>
      <c r="EZ184">
        <v>53.81003703703704</v>
      </c>
      <c r="FA184">
        <v>54.93707407407406</v>
      </c>
      <c r="FB184">
        <v>54.32144444444443</v>
      </c>
      <c r="FC184">
        <v>54.16644444444443</v>
      </c>
      <c r="FD184">
        <v>54.06692592592593</v>
      </c>
      <c r="FE184">
        <v>1955.122962962963</v>
      </c>
      <c r="FF184">
        <v>39.89000000000001</v>
      </c>
      <c r="FG184">
        <v>0</v>
      </c>
      <c r="FH184">
        <v>1694363247.8</v>
      </c>
      <c r="FI184">
        <v>0</v>
      </c>
      <c r="FJ184">
        <v>51.54237200000001</v>
      </c>
      <c r="FK184">
        <v>0.1634615289836445</v>
      </c>
      <c r="FL184">
        <v>166.6115388575279</v>
      </c>
      <c r="FM184">
        <v>2958.6776</v>
      </c>
      <c r="FN184">
        <v>15</v>
      </c>
      <c r="FO184">
        <v>1694359657.1</v>
      </c>
      <c r="FP184" t="s">
        <v>630</v>
      </c>
      <c r="FQ184">
        <v>1694359653.1</v>
      </c>
      <c r="FR184">
        <v>1694359657.1</v>
      </c>
      <c r="FS184">
        <v>2</v>
      </c>
      <c r="FT184">
        <v>0.004</v>
      </c>
      <c r="FU184">
        <v>-0.08500000000000001</v>
      </c>
      <c r="FV184">
        <v>-25.919</v>
      </c>
      <c r="FW184">
        <v>-3.999</v>
      </c>
      <c r="FX184">
        <v>420</v>
      </c>
      <c r="FY184">
        <v>26</v>
      </c>
      <c r="FZ184">
        <v>0.38</v>
      </c>
      <c r="GA184">
        <v>0.08</v>
      </c>
      <c r="GB184">
        <v>-24.8872175</v>
      </c>
      <c r="GC184">
        <v>-1.945849530956823</v>
      </c>
      <c r="GD184">
        <v>0.1932206535123766</v>
      </c>
      <c r="GE184">
        <v>0</v>
      </c>
      <c r="GF184">
        <v>0.346074325</v>
      </c>
      <c r="GG184">
        <v>-0.01427413508442832</v>
      </c>
      <c r="GH184">
        <v>0.002150767495424595</v>
      </c>
      <c r="GI184">
        <v>1</v>
      </c>
      <c r="GJ184">
        <v>1</v>
      </c>
      <c r="GK184">
        <v>2</v>
      </c>
      <c r="GL184" t="s">
        <v>432</v>
      </c>
      <c r="GM184">
        <v>3.10682</v>
      </c>
      <c r="GN184">
        <v>2.7585</v>
      </c>
      <c r="GO184">
        <v>0.160382</v>
      </c>
      <c r="GP184">
        <v>0.159373</v>
      </c>
      <c r="GQ184">
        <v>0.12121</v>
      </c>
      <c r="GR184">
        <v>0.110005</v>
      </c>
      <c r="GS184">
        <v>21037.2</v>
      </c>
      <c r="GT184">
        <v>19848.2</v>
      </c>
      <c r="GU184">
        <v>25648</v>
      </c>
      <c r="GV184">
        <v>23995.3</v>
      </c>
      <c r="GW184">
        <v>36268.4</v>
      </c>
      <c r="GX184">
        <v>31324.3</v>
      </c>
      <c r="GY184">
        <v>44891</v>
      </c>
      <c r="GZ184">
        <v>38048.7</v>
      </c>
      <c r="HA184">
        <v>1.7276</v>
      </c>
      <c r="HB184">
        <v>1.5538</v>
      </c>
      <c r="HC184">
        <v>-0.0874475</v>
      </c>
      <c r="HD184">
        <v>0</v>
      </c>
      <c r="HE184">
        <v>37.1821</v>
      </c>
      <c r="HF184">
        <v>999.9</v>
      </c>
      <c r="HG184">
        <v>44.7</v>
      </c>
      <c r="HH184">
        <v>37.5</v>
      </c>
      <c r="HI184">
        <v>34.269</v>
      </c>
      <c r="HJ184">
        <v>61.2035</v>
      </c>
      <c r="HK184">
        <v>23.2492</v>
      </c>
      <c r="HL184">
        <v>1</v>
      </c>
      <c r="HM184">
        <v>1.71497</v>
      </c>
      <c r="HN184">
        <v>9.28105</v>
      </c>
      <c r="HO184">
        <v>20.0583</v>
      </c>
      <c r="HP184">
        <v>5.20396</v>
      </c>
      <c r="HQ184">
        <v>11.9926</v>
      </c>
      <c r="HR184">
        <v>4.9597</v>
      </c>
      <c r="HS184">
        <v>3.27448</v>
      </c>
      <c r="HT184">
        <v>9999</v>
      </c>
      <c r="HU184">
        <v>9999</v>
      </c>
      <c r="HV184">
        <v>9999</v>
      </c>
      <c r="HW184">
        <v>156.1</v>
      </c>
      <c r="HX184">
        <v>1.86386</v>
      </c>
      <c r="HY184">
        <v>1.86005</v>
      </c>
      <c r="HZ184">
        <v>1.85839</v>
      </c>
      <c r="IA184">
        <v>1.85974</v>
      </c>
      <c r="IB184">
        <v>1.85974</v>
      </c>
      <c r="IC184">
        <v>1.85835</v>
      </c>
      <c r="ID184">
        <v>1.85745</v>
      </c>
      <c r="IE184">
        <v>1.85228</v>
      </c>
      <c r="IF184">
        <v>0</v>
      </c>
      <c r="IG184">
        <v>0</v>
      </c>
      <c r="IH184">
        <v>0</v>
      </c>
      <c r="II184">
        <v>0</v>
      </c>
      <c r="IJ184" t="s">
        <v>433</v>
      </c>
      <c r="IK184" t="s">
        <v>434</v>
      </c>
      <c r="IL184" t="s">
        <v>435</v>
      </c>
      <c r="IM184" t="s">
        <v>435</v>
      </c>
      <c r="IN184" t="s">
        <v>435</v>
      </c>
      <c r="IO184" t="s">
        <v>435</v>
      </c>
      <c r="IP184">
        <v>0</v>
      </c>
      <c r="IQ184">
        <v>100</v>
      </c>
      <c r="IR184">
        <v>100</v>
      </c>
      <c r="IS184">
        <v>-37.14</v>
      </c>
      <c r="IT184">
        <v>-4.0906</v>
      </c>
      <c r="IU184">
        <v>-16.20101556140452</v>
      </c>
      <c r="IV184">
        <v>-0.02477319321892663</v>
      </c>
      <c r="IW184">
        <v>7.220195862635366E-06</v>
      </c>
      <c r="IX184">
        <v>-1.200035831751892E-09</v>
      </c>
      <c r="IY184">
        <v>-1.772700294398243</v>
      </c>
      <c r="IZ184">
        <v>-0.1467083373758089</v>
      </c>
      <c r="JA184">
        <v>0.003522864546959643</v>
      </c>
      <c r="JB184">
        <v>-3.696506598922489E-05</v>
      </c>
      <c r="JC184">
        <v>4</v>
      </c>
      <c r="JD184">
        <v>1987</v>
      </c>
      <c r="JE184">
        <v>1</v>
      </c>
      <c r="JF184">
        <v>38</v>
      </c>
      <c r="JG184">
        <v>59.9</v>
      </c>
      <c r="JH184">
        <v>59.8</v>
      </c>
      <c r="JI184">
        <v>2.70508</v>
      </c>
      <c r="JJ184">
        <v>2.66602</v>
      </c>
      <c r="JK184">
        <v>1.49658</v>
      </c>
      <c r="JL184">
        <v>2.39136</v>
      </c>
      <c r="JM184">
        <v>1.54907</v>
      </c>
      <c r="JN184">
        <v>2.4353</v>
      </c>
      <c r="JO184">
        <v>41.9802</v>
      </c>
      <c r="JP184">
        <v>14.1145</v>
      </c>
      <c r="JQ184">
        <v>18</v>
      </c>
      <c r="JR184">
        <v>507.989</v>
      </c>
      <c r="JS184">
        <v>403.268</v>
      </c>
      <c r="JT184">
        <v>27.9104</v>
      </c>
      <c r="JU184">
        <v>46.3559</v>
      </c>
      <c r="JV184">
        <v>29.9991</v>
      </c>
      <c r="JW184">
        <v>46.0386</v>
      </c>
      <c r="JX184">
        <v>45.8483</v>
      </c>
      <c r="JY184">
        <v>54.2599</v>
      </c>
      <c r="JZ184">
        <v>0</v>
      </c>
      <c r="KA184">
        <v>100</v>
      </c>
      <c r="KB184">
        <v>20.911</v>
      </c>
      <c r="KC184">
        <v>1176.11</v>
      </c>
      <c r="KD184">
        <v>32.1164</v>
      </c>
      <c r="KE184">
        <v>98.06780000000001</v>
      </c>
      <c r="KF184">
        <v>91.6795</v>
      </c>
    </row>
    <row r="185" spans="1:292">
      <c r="A185">
        <v>167</v>
      </c>
      <c r="B185">
        <v>1694363252.5</v>
      </c>
      <c r="C185">
        <v>4743.5</v>
      </c>
      <c r="D185" t="s">
        <v>769</v>
      </c>
      <c r="E185" t="s">
        <v>770</v>
      </c>
      <c r="F185">
        <v>5</v>
      </c>
      <c r="G185" t="s">
        <v>428</v>
      </c>
      <c r="H185">
        <v>1694363244.714286</v>
      </c>
      <c r="I185">
        <f>(J185)/1000</f>
        <v>0</v>
      </c>
      <c r="J185">
        <f>IF(DO185, AM185, AG185)</f>
        <v>0</v>
      </c>
      <c r="K185">
        <f>IF(DO185, AH185, AF185)</f>
        <v>0</v>
      </c>
      <c r="L185">
        <f>DQ185 - IF(AT185&gt;1, K185*DK185*100.0/(AV185*EE185), 0)</f>
        <v>0</v>
      </c>
      <c r="M185">
        <f>((S185-I185/2)*L185-K185)/(S185+I185/2)</f>
        <v>0</v>
      </c>
      <c r="N185">
        <f>M185*(DX185+DY185)/1000.0</f>
        <v>0</v>
      </c>
      <c r="O185">
        <f>(DQ185 - IF(AT185&gt;1, K185*DK185*100.0/(AV185*EE185), 0))*(DX185+DY185)/1000.0</f>
        <v>0</v>
      </c>
      <c r="P185">
        <f>2.0/((1/R185-1/Q185)+SIGN(R185)*SQRT((1/R185-1/Q185)*(1/R185-1/Q185) + 4*DL185/((DL185+1)*(DL185+1))*(2*1/R185*1/Q185-1/Q185*1/Q185)))</f>
        <v>0</v>
      </c>
      <c r="Q185">
        <f>IF(LEFT(DM185,1)&lt;&gt;"0",IF(LEFT(DM185,1)="1",3.0,DN185),$D$5+$E$5*(EE185*DX185/($K$5*1000))+$F$5*(EE185*DX185/($K$5*1000))*MAX(MIN(DK185,$J$5),$I$5)*MAX(MIN(DK185,$J$5),$I$5)+$G$5*MAX(MIN(DK185,$J$5),$I$5)*(EE185*DX185/($K$5*1000))+$H$5*(EE185*DX185/($K$5*1000))*(EE185*DX185/($K$5*1000)))</f>
        <v>0</v>
      </c>
      <c r="R185">
        <f>I185*(1000-(1000*0.61365*exp(17.502*V185/(240.97+V185))/(DX185+DY185)+DS185)/2)/(1000*0.61365*exp(17.502*V185/(240.97+V185))/(DX185+DY185)-DS185)</f>
        <v>0</v>
      </c>
      <c r="S185">
        <f>1/((DL185+1)/(P185/1.6)+1/(Q185/1.37)) + DL185/((DL185+1)/(P185/1.6) + DL185/(Q185/1.37))</f>
        <v>0</v>
      </c>
      <c r="T185">
        <f>(DG185*DJ185)</f>
        <v>0</v>
      </c>
      <c r="U185">
        <f>(DZ185+(T185+2*0.95*5.67E-8*(((DZ185+$B$9)+273)^4-(DZ185+273)^4)-44100*I185)/(1.84*29.3*Q185+8*0.95*5.67E-8*(DZ185+273)^3))</f>
        <v>0</v>
      </c>
      <c r="V185">
        <f>($C$9*EA185+$D$9*EB185+$E$9*U185)</f>
        <v>0</v>
      </c>
      <c r="W185">
        <f>0.61365*exp(17.502*V185/(240.97+V185))</f>
        <v>0</v>
      </c>
      <c r="X185">
        <f>(Y185/Z185*100)</f>
        <v>0</v>
      </c>
      <c r="Y185">
        <f>DS185*(DX185+DY185)/1000</f>
        <v>0</v>
      </c>
      <c r="Z185">
        <f>0.61365*exp(17.502*DZ185/(240.97+DZ185))</f>
        <v>0</v>
      </c>
      <c r="AA185">
        <f>(W185-DS185*(DX185+DY185)/1000)</f>
        <v>0</v>
      </c>
      <c r="AB185">
        <f>(-I185*44100)</f>
        <v>0</v>
      </c>
      <c r="AC185">
        <f>2*29.3*Q185*0.92*(DZ185-V185)</f>
        <v>0</v>
      </c>
      <c r="AD185">
        <f>2*0.95*5.67E-8*(((DZ185+$B$9)+273)^4-(V185+273)^4)</f>
        <v>0</v>
      </c>
      <c r="AE185">
        <f>T185+AD185+AB185+AC185</f>
        <v>0</v>
      </c>
      <c r="AF185">
        <f>DW185*AT185*(DR185-DQ185*(1000-AT185*DT185)/(1000-AT185*DS185))/(100*DK185)</f>
        <v>0</v>
      </c>
      <c r="AG185">
        <f>1000*DW185*AT185*(DS185-DT185)/(100*DK185*(1000-AT185*DS185))</f>
        <v>0</v>
      </c>
      <c r="AH185">
        <f>(AI185 - AJ185 - DX185*1E3/(8.314*(DZ185+273.15)) * AL185/DW185 * AK185) * DW185/(100*DK185) * (1000 - DT185)/1000</f>
        <v>0</v>
      </c>
      <c r="AI185">
        <v>1193.379330934567</v>
      </c>
      <c r="AJ185">
        <v>1175.449878787879</v>
      </c>
      <c r="AK185">
        <v>3.464121780504253</v>
      </c>
      <c r="AL185">
        <v>66.24914726502084</v>
      </c>
      <c r="AM185">
        <f>(AO185 - AN185 + DX185*1E3/(8.314*(DZ185+273.15)) * AQ185/DW185 * AP185) * DW185/(100*DK185) * 1000/(1000 - AO185)</f>
        <v>0</v>
      </c>
      <c r="AN185">
        <v>28.1209029215185</v>
      </c>
      <c r="AO185">
        <v>28.45973030303029</v>
      </c>
      <c r="AP185">
        <v>-6.85536548609071E-06</v>
      </c>
      <c r="AQ185">
        <v>100.9419130604213</v>
      </c>
      <c r="AR185">
        <v>0</v>
      </c>
      <c r="AS185">
        <v>0</v>
      </c>
      <c r="AT185">
        <f>IF(AR185*$H$15&gt;=AV185,1.0,(AV185/(AV185-AR185*$H$15)))</f>
        <v>0</v>
      </c>
      <c r="AU185">
        <f>(AT185-1)*100</f>
        <v>0</v>
      </c>
      <c r="AV185">
        <f>MAX(0,($B$15+$C$15*EE185)/(1+$D$15*EE185)*DX185/(DZ185+273)*$E$15)</f>
        <v>0</v>
      </c>
      <c r="AW185" t="s">
        <v>429</v>
      </c>
      <c r="AX185" t="s">
        <v>429</v>
      </c>
      <c r="AY185">
        <v>0</v>
      </c>
      <c r="AZ185">
        <v>0</v>
      </c>
      <c r="BA185">
        <f>1-AY185/AZ185</f>
        <v>0</v>
      </c>
      <c r="BB185">
        <v>0</v>
      </c>
      <c r="BC185" t="s">
        <v>429</v>
      </c>
      <c r="BD185" t="s">
        <v>429</v>
      </c>
      <c r="BE185">
        <v>0</v>
      </c>
      <c r="BF185">
        <v>0</v>
      </c>
      <c r="BG185">
        <f>1-BE185/BF185</f>
        <v>0</v>
      </c>
      <c r="BH185">
        <v>0.5</v>
      </c>
      <c r="BI185">
        <f>DH185</f>
        <v>0</v>
      </c>
      <c r="BJ185">
        <f>K185</f>
        <v>0</v>
      </c>
      <c r="BK185">
        <f>BG185*BH185*BI185</f>
        <v>0</v>
      </c>
      <c r="BL185">
        <f>(BJ185-BB185)/BI185</f>
        <v>0</v>
      </c>
      <c r="BM185">
        <f>(AZ185-BF185)/BF185</f>
        <v>0</v>
      </c>
      <c r="BN185">
        <f>AY185/(BA185+AY185/BF185)</f>
        <v>0</v>
      </c>
      <c r="BO185" t="s">
        <v>429</v>
      </c>
      <c r="BP185">
        <v>0</v>
      </c>
      <c r="BQ185">
        <f>IF(BP185&lt;&gt;0, BP185, BN185)</f>
        <v>0</v>
      </c>
      <c r="BR185">
        <f>1-BQ185/BF185</f>
        <v>0</v>
      </c>
      <c r="BS185">
        <f>(BF185-BE185)/(BF185-BQ185)</f>
        <v>0</v>
      </c>
      <c r="BT185">
        <f>(AZ185-BF185)/(AZ185-BQ185)</f>
        <v>0</v>
      </c>
      <c r="BU185">
        <f>(BF185-BE185)/(BF185-AY185)</f>
        <v>0</v>
      </c>
      <c r="BV185">
        <f>(AZ185-BF185)/(AZ185-AY185)</f>
        <v>0</v>
      </c>
      <c r="BW185">
        <f>(BS185*BQ185/BE185)</f>
        <v>0</v>
      </c>
      <c r="BX185">
        <f>(1-BW185)</f>
        <v>0</v>
      </c>
      <c r="DG185">
        <f>$B$13*EF185+$C$13*EG185+$F$13*ER185*(1-EU185)</f>
        <v>0</v>
      </c>
      <c r="DH185">
        <f>DG185*DI185</f>
        <v>0</v>
      </c>
      <c r="DI185">
        <f>($B$13*$D$11+$C$13*$D$11+$F$13*((FE185+EW185)/MAX(FE185+EW185+FF185, 0.1)*$I$11+FF185/MAX(FE185+EW185+FF185, 0.1)*$J$11))/($B$13+$C$13+$F$13)</f>
        <v>0</v>
      </c>
      <c r="DJ185">
        <f>($B$13*$K$11+$C$13*$K$11+$F$13*((FE185+EW185)/MAX(FE185+EW185+FF185, 0.1)*$P$11+FF185/MAX(FE185+EW185+FF185, 0.1)*$Q$11))/($B$13+$C$13+$F$13)</f>
        <v>0</v>
      </c>
      <c r="DK185">
        <v>0.28</v>
      </c>
      <c r="DL185">
        <v>0.5</v>
      </c>
      <c r="DM185" t="s">
        <v>430</v>
      </c>
      <c r="DN185">
        <v>2</v>
      </c>
      <c r="DO185" t="b">
        <v>1</v>
      </c>
      <c r="DP185">
        <v>1694363244.714286</v>
      </c>
      <c r="DQ185">
        <v>1117.531785714286</v>
      </c>
      <c r="DR185">
        <v>1142.615</v>
      </c>
      <c r="DS185">
        <v>28.46821785714286</v>
      </c>
      <c r="DT185">
        <v>28.12432500000001</v>
      </c>
      <c r="DU185">
        <v>1154.556428571429</v>
      </c>
      <c r="DV185">
        <v>32.55890357142857</v>
      </c>
      <c r="DW185">
        <v>500.0228928571428</v>
      </c>
      <c r="DX185">
        <v>84.51133928571429</v>
      </c>
      <c r="DY185">
        <v>0.1000734178571428</v>
      </c>
      <c r="DZ185">
        <v>34.36932142857143</v>
      </c>
      <c r="EA185">
        <v>35.78074642857143</v>
      </c>
      <c r="EB185">
        <v>999.9000000000002</v>
      </c>
      <c r="EC185">
        <v>0</v>
      </c>
      <c r="ED185">
        <v>0</v>
      </c>
      <c r="EE185">
        <v>9992.435357142856</v>
      </c>
      <c r="EF185">
        <v>0</v>
      </c>
      <c r="EG185">
        <v>1446.537857142857</v>
      </c>
      <c r="EH185">
        <v>-25.08402499999999</v>
      </c>
      <c r="EI185">
        <v>1150.278214285714</v>
      </c>
      <c r="EJ185">
        <v>1175.680714285714</v>
      </c>
      <c r="EK185">
        <v>0.3438831785714286</v>
      </c>
      <c r="EL185">
        <v>1142.615</v>
      </c>
      <c r="EM185">
        <v>28.12432500000001</v>
      </c>
      <c r="EN185">
        <v>2.405885357142857</v>
      </c>
      <c r="EO185">
        <v>2.376824285714286</v>
      </c>
      <c r="EP185">
        <v>20.40344642857142</v>
      </c>
      <c r="EQ185">
        <v>20.20673571428572</v>
      </c>
      <c r="ER185">
        <v>2000.002142857143</v>
      </c>
      <c r="ES185">
        <v>0.9800043571428569</v>
      </c>
      <c r="ET185">
        <v>0.01999535357142858</v>
      </c>
      <c r="EU185">
        <v>0</v>
      </c>
      <c r="EV185">
        <v>51.53562857142857</v>
      </c>
      <c r="EW185">
        <v>5.00078</v>
      </c>
      <c r="EX185">
        <v>2965.174642857142</v>
      </c>
      <c r="EY185">
        <v>16379.68214285714</v>
      </c>
      <c r="EZ185">
        <v>53.77657142857142</v>
      </c>
      <c r="FA185">
        <v>54.92378571428571</v>
      </c>
      <c r="FB185">
        <v>54.30549999999999</v>
      </c>
      <c r="FC185">
        <v>54.14032142857142</v>
      </c>
      <c r="FD185">
        <v>54.05342857142856</v>
      </c>
      <c r="FE185">
        <v>1955.112142857143</v>
      </c>
      <c r="FF185">
        <v>39.89000000000001</v>
      </c>
      <c r="FG185">
        <v>0</v>
      </c>
      <c r="FH185">
        <v>1694363252.6</v>
      </c>
      <c r="FI185">
        <v>0</v>
      </c>
      <c r="FJ185">
        <v>51.56350399999999</v>
      </c>
      <c r="FK185">
        <v>0.7327692245403099</v>
      </c>
      <c r="FL185">
        <v>136.20769258906</v>
      </c>
      <c r="FM185">
        <v>2966.4404</v>
      </c>
      <c r="FN185">
        <v>15</v>
      </c>
      <c r="FO185">
        <v>1694359657.1</v>
      </c>
      <c r="FP185" t="s">
        <v>630</v>
      </c>
      <c r="FQ185">
        <v>1694359653.1</v>
      </c>
      <c r="FR185">
        <v>1694359657.1</v>
      </c>
      <c r="FS185">
        <v>2</v>
      </c>
      <c r="FT185">
        <v>0.004</v>
      </c>
      <c r="FU185">
        <v>-0.08500000000000001</v>
      </c>
      <c r="FV185">
        <v>-25.919</v>
      </c>
      <c r="FW185">
        <v>-3.999</v>
      </c>
      <c r="FX185">
        <v>420</v>
      </c>
      <c r="FY185">
        <v>26</v>
      </c>
      <c r="FZ185">
        <v>0.38</v>
      </c>
      <c r="GA185">
        <v>0.08</v>
      </c>
      <c r="GB185">
        <v>-24.9960525</v>
      </c>
      <c r="GC185">
        <v>-1.394365103189429</v>
      </c>
      <c r="GD185">
        <v>0.1436935297560401</v>
      </c>
      <c r="GE185">
        <v>0</v>
      </c>
      <c r="GF185">
        <v>0.344990425</v>
      </c>
      <c r="GG185">
        <v>-0.02592602251407186</v>
      </c>
      <c r="GH185">
        <v>0.002883920100206487</v>
      </c>
      <c r="GI185">
        <v>1</v>
      </c>
      <c r="GJ185">
        <v>1</v>
      </c>
      <c r="GK185">
        <v>2</v>
      </c>
      <c r="GL185" t="s">
        <v>432</v>
      </c>
      <c r="GM185">
        <v>3.1068</v>
      </c>
      <c r="GN185">
        <v>2.75833</v>
      </c>
      <c r="GO185">
        <v>0.161857</v>
      </c>
      <c r="GP185">
        <v>0.160839</v>
      </c>
      <c r="GQ185">
        <v>0.121196</v>
      </c>
      <c r="GR185">
        <v>0.109991</v>
      </c>
      <c r="GS185">
        <v>21000.5</v>
      </c>
      <c r="GT185">
        <v>19814</v>
      </c>
      <c r="GU185">
        <v>25648.4</v>
      </c>
      <c r="GV185">
        <v>23995.9</v>
      </c>
      <c r="GW185">
        <v>36269.7</v>
      </c>
      <c r="GX185">
        <v>31325.3</v>
      </c>
      <c r="GY185">
        <v>44891.8</v>
      </c>
      <c r="GZ185">
        <v>38049.3</v>
      </c>
      <c r="HA185">
        <v>1.72765</v>
      </c>
      <c r="HB185">
        <v>1.55387</v>
      </c>
      <c r="HC185">
        <v>-0.0866503</v>
      </c>
      <c r="HD185">
        <v>0</v>
      </c>
      <c r="HE185">
        <v>37.1639</v>
      </c>
      <c r="HF185">
        <v>999.9</v>
      </c>
      <c r="HG185">
        <v>44.6</v>
      </c>
      <c r="HH185">
        <v>37.5</v>
      </c>
      <c r="HI185">
        <v>34.1921</v>
      </c>
      <c r="HJ185">
        <v>61.4835</v>
      </c>
      <c r="HK185">
        <v>23.4255</v>
      </c>
      <c r="HL185">
        <v>1</v>
      </c>
      <c r="HM185">
        <v>1.71367</v>
      </c>
      <c r="HN185">
        <v>9.28105</v>
      </c>
      <c r="HO185">
        <v>20.0581</v>
      </c>
      <c r="HP185">
        <v>5.20396</v>
      </c>
      <c r="HQ185">
        <v>11.9923</v>
      </c>
      <c r="HR185">
        <v>4.9598</v>
      </c>
      <c r="HS185">
        <v>3.27458</v>
      </c>
      <c r="HT185">
        <v>9999</v>
      </c>
      <c r="HU185">
        <v>9999</v>
      </c>
      <c r="HV185">
        <v>9999</v>
      </c>
      <c r="HW185">
        <v>156.1</v>
      </c>
      <c r="HX185">
        <v>1.86386</v>
      </c>
      <c r="HY185">
        <v>1.86006</v>
      </c>
      <c r="HZ185">
        <v>1.85838</v>
      </c>
      <c r="IA185">
        <v>1.85974</v>
      </c>
      <c r="IB185">
        <v>1.85974</v>
      </c>
      <c r="IC185">
        <v>1.85837</v>
      </c>
      <c r="ID185">
        <v>1.85744</v>
      </c>
      <c r="IE185">
        <v>1.85229</v>
      </c>
      <c r="IF185">
        <v>0</v>
      </c>
      <c r="IG185">
        <v>0</v>
      </c>
      <c r="IH185">
        <v>0</v>
      </c>
      <c r="II185">
        <v>0</v>
      </c>
      <c r="IJ185" t="s">
        <v>433</v>
      </c>
      <c r="IK185" t="s">
        <v>434</v>
      </c>
      <c r="IL185" t="s">
        <v>435</v>
      </c>
      <c r="IM185" t="s">
        <v>435</v>
      </c>
      <c r="IN185" t="s">
        <v>435</v>
      </c>
      <c r="IO185" t="s">
        <v>435</v>
      </c>
      <c r="IP185">
        <v>0</v>
      </c>
      <c r="IQ185">
        <v>100</v>
      </c>
      <c r="IR185">
        <v>100</v>
      </c>
      <c r="IS185">
        <v>-37.37</v>
      </c>
      <c r="IT185">
        <v>-4.0904</v>
      </c>
      <c r="IU185">
        <v>-16.20101556140452</v>
      </c>
      <c r="IV185">
        <v>-0.02477319321892663</v>
      </c>
      <c r="IW185">
        <v>7.220195862635366E-06</v>
      </c>
      <c r="IX185">
        <v>-1.200035831751892E-09</v>
      </c>
      <c r="IY185">
        <v>-1.772700294398243</v>
      </c>
      <c r="IZ185">
        <v>-0.1467083373758089</v>
      </c>
      <c r="JA185">
        <v>0.003522864546959643</v>
      </c>
      <c r="JB185">
        <v>-3.696506598922489E-05</v>
      </c>
      <c r="JC185">
        <v>4</v>
      </c>
      <c r="JD185">
        <v>1987</v>
      </c>
      <c r="JE185">
        <v>1</v>
      </c>
      <c r="JF185">
        <v>38</v>
      </c>
      <c r="JG185">
        <v>60</v>
      </c>
      <c r="JH185">
        <v>59.9</v>
      </c>
      <c r="JI185">
        <v>2.7356</v>
      </c>
      <c r="JJ185">
        <v>2.66235</v>
      </c>
      <c r="JK185">
        <v>1.49658</v>
      </c>
      <c r="JL185">
        <v>2.39258</v>
      </c>
      <c r="JM185">
        <v>1.54785</v>
      </c>
      <c r="JN185">
        <v>2.47803</v>
      </c>
      <c r="JO185">
        <v>41.9802</v>
      </c>
      <c r="JP185">
        <v>14.132</v>
      </c>
      <c r="JQ185">
        <v>18</v>
      </c>
      <c r="JR185">
        <v>507.969</v>
      </c>
      <c r="JS185">
        <v>403.269</v>
      </c>
      <c r="JT185">
        <v>27.896</v>
      </c>
      <c r="JU185">
        <v>46.3454</v>
      </c>
      <c r="JV185">
        <v>29.999</v>
      </c>
      <c r="JW185">
        <v>46.0295</v>
      </c>
      <c r="JX185">
        <v>45.8394</v>
      </c>
      <c r="JY185">
        <v>54.8947</v>
      </c>
      <c r="JZ185">
        <v>0</v>
      </c>
      <c r="KA185">
        <v>100</v>
      </c>
      <c r="KB185">
        <v>20.9083</v>
      </c>
      <c r="KC185">
        <v>1189.49</v>
      </c>
      <c r="KD185">
        <v>32.1164</v>
      </c>
      <c r="KE185">
        <v>98.06950000000001</v>
      </c>
      <c r="KF185">
        <v>91.6811</v>
      </c>
    </row>
    <row r="186" spans="1:292">
      <c r="A186">
        <v>168</v>
      </c>
      <c r="B186">
        <v>1694363257.5</v>
      </c>
      <c r="C186">
        <v>4748.5</v>
      </c>
      <c r="D186" t="s">
        <v>771</v>
      </c>
      <c r="E186" t="s">
        <v>772</v>
      </c>
      <c r="F186">
        <v>5</v>
      </c>
      <c r="G186" t="s">
        <v>428</v>
      </c>
      <c r="H186">
        <v>1694363250</v>
      </c>
      <c r="I186">
        <f>(J186)/1000</f>
        <v>0</v>
      </c>
      <c r="J186">
        <f>IF(DO186, AM186, AG186)</f>
        <v>0</v>
      </c>
      <c r="K186">
        <f>IF(DO186, AH186, AF186)</f>
        <v>0</v>
      </c>
      <c r="L186">
        <f>DQ186 - IF(AT186&gt;1, K186*DK186*100.0/(AV186*EE186), 0)</f>
        <v>0</v>
      </c>
      <c r="M186">
        <f>((S186-I186/2)*L186-K186)/(S186+I186/2)</f>
        <v>0</v>
      </c>
      <c r="N186">
        <f>M186*(DX186+DY186)/1000.0</f>
        <v>0</v>
      </c>
      <c r="O186">
        <f>(DQ186 - IF(AT186&gt;1, K186*DK186*100.0/(AV186*EE186), 0))*(DX186+DY186)/1000.0</f>
        <v>0</v>
      </c>
      <c r="P186">
        <f>2.0/((1/R186-1/Q186)+SIGN(R186)*SQRT((1/R186-1/Q186)*(1/R186-1/Q186) + 4*DL186/((DL186+1)*(DL186+1))*(2*1/R186*1/Q186-1/Q186*1/Q186)))</f>
        <v>0</v>
      </c>
      <c r="Q186">
        <f>IF(LEFT(DM186,1)&lt;&gt;"0",IF(LEFT(DM186,1)="1",3.0,DN186),$D$5+$E$5*(EE186*DX186/($K$5*1000))+$F$5*(EE186*DX186/($K$5*1000))*MAX(MIN(DK186,$J$5),$I$5)*MAX(MIN(DK186,$J$5),$I$5)+$G$5*MAX(MIN(DK186,$J$5),$I$5)*(EE186*DX186/($K$5*1000))+$H$5*(EE186*DX186/($K$5*1000))*(EE186*DX186/($K$5*1000)))</f>
        <v>0</v>
      </c>
      <c r="R186">
        <f>I186*(1000-(1000*0.61365*exp(17.502*V186/(240.97+V186))/(DX186+DY186)+DS186)/2)/(1000*0.61365*exp(17.502*V186/(240.97+V186))/(DX186+DY186)-DS186)</f>
        <v>0</v>
      </c>
      <c r="S186">
        <f>1/((DL186+1)/(P186/1.6)+1/(Q186/1.37)) + DL186/((DL186+1)/(P186/1.6) + DL186/(Q186/1.37))</f>
        <v>0</v>
      </c>
      <c r="T186">
        <f>(DG186*DJ186)</f>
        <v>0</v>
      </c>
      <c r="U186">
        <f>(DZ186+(T186+2*0.95*5.67E-8*(((DZ186+$B$9)+273)^4-(DZ186+273)^4)-44100*I186)/(1.84*29.3*Q186+8*0.95*5.67E-8*(DZ186+273)^3))</f>
        <v>0</v>
      </c>
      <c r="V186">
        <f>($C$9*EA186+$D$9*EB186+$E$9*U186)</f>
        <v>0</v>
      </c>
      <c r="W186">
        <f>0.61365*exp(17.502*V186/(240.97+V186))</f>
        <v>0</v>
      </c>
      <c r="X186">
        <f>(Y186/Z186*100)</f>
        <v>0</v>
      </c>
      <c r="Y186">
        <f>DS186*(DX186+DY186)/1000</f>
        <v>0</v>
      </c>
      <c r="Z186">
        <f>0.61365*exp(17.502*DZ186/(240.97+DZ186))</f>
        <v>0</v>
      </c>
      <c r="AA186">
        <f>(W186-DS186*(DX186+DY186)/1000)</f>
        <v>0</v>
      </c>
      <c r="AB186">
        <f>(-I186*44100)</f>
        <v>0</v>
      </c>
      <c r="AC186">
        <f>2*29.3*Q186*0.92*(DZ186-V186)</f>
        <v>0</v>
      </c>
      <c r="AD186">
        <f>2*0.95*5.67E-8*(((DZ186+$B$9)+273)^4-(V186+273)^4)</f>
        <v>0</v>
      </c>
      <c r="AE186">
        <f>T186+AD186+AB186+AC186</f>
        <v>0</v>
      </c>
      <c r="AF186">
        <f>DW186*AT186*(DR186-DQ186*(1000-AT186*DT186)/(1000-AT186*DS186))/(100*DK186)</f>
        <v>0</v>
      </c>
      <c r="AG186">
        <f>1000*DW186*AT186*(DS186-DT186)/(100*DK186*(1000-AT186*DS186))</f>
        <v>0</v>
      </c>
      <c r="AH186">
        <f>(AI186 - AJ186 - DX186*1E3/(8.314*(DZ186+273.15)) * AL186/DW186 * AK186) * DW186/(100*DK186) * (1000 - DT186)/1000</f>
        <v>0</v>
      </c>
      <c r="AI186">
        <v>1210.433006165467</v>
      </c>
      <c r="AJ186">
        <v>1192.455454545454</v>
      </c>
      <c r="AK186">
        <v>3.418504454331491</v>
      </c>
      <c r="AL186">
        <v>66.24914726502084</v>
      </c>
      <c r="AM186">
        <f>(AO186 - AN186 + DX186*1E3/(8.314*(DZ186+273.15)) * AQ186/DW186 * AP186) * DW186/(100*DK186) * 1000/(1000 - AO186)</f>
        <v>0</v>
      </c>
      <c r="AN186">
        <v>28.11653912964226</v>
      </c>
      <c r="AO186">
        <v>28.45366484848484</v>
      </c>
      <c r="AP186">
        <v>-6.118840038778676E-06</v>
      </c>
      <c r="AQ186">
        <v>100.9419130604213</v>
      </c>
      <c r="AR186">
        <v>0</v>
      </c>
      <c r="AS186">
        <v>0</v>
      </c>
      <c r="AT186">
        <f>IF(AR186*$H$15&gt;=AV186,1.0,(AV186/(AV186-AR186*$H$15)))</f>
        <v>0</v>
      </c>
      <c r="AU186">
        <f>(AT186-1)*100</f>
        <v>0</v>
      </c>
      <c r="AV186">
        <f>MAX(0,($B$15+$C$15*EE186)/(1+$D$15*EE186)*DX186/(DZ186+273)*$E$15)</f>
        <v>0</v>
      </c>
      <c r="AW186" t="s">
        <v>429</v>
      </c>
      <c r="AX186" t="s">
        <v>429</v>
      </c>
      <c r="AY186">
        <v>0</v>
      </c>
      <c r="AZ186">
        <v>0</v>
      </c>
      <c r="BA186">
        <f>1-AY186/AZ186</f>
        <v>0</v>
      </c>
      <c r="BB186">
        <v>0</v>
      </c>
      <c r="BC186" t="s">
        <v>429</v>
      </c>
      <c r="BD186" t="s">
        <v>429</v>
      </c>
      <c r="BE186">
        <v>0</v>
      </c>
      <c r="BF186">
        <v>0</v>
      </c>
      <c r="BG186">
        <f>1-BE186/BF186</f>
        <v>0</v>
      </c>
      <c r="BH186">
        <v>0.5</v>
      </c>
      <c r="BI186">
        <f>DH186</f>
        <v>0</v>
      </c>
      <c r="BJ186">
        <f>K186</f>
        <v>0</v>
      </c>
      <c r="BK186">
        <f>BG186*BH186*BI186</f>
        <v>0</v>
      </c>
      <c r="BL186">
        <f>(BJ186-BB186)/BI186</f>
        <v>0</v>
      </c>
      <c r="BM186">
        <f>(AZ186-BF186)/BF186</f>
        <v>0</v>
      </c>
      <c r="BN186">
        <f>AY186/(BA186+AY186/BF186)</f>
        <v>0</v>
      </c>
      <c r="BO186" t="s">
        <v>429</v>
      </c>
      <c r="BP186">
        <v>0</v>
      </c>
      <c r="BQ186">
        <f>IF(BP186&lt;&gt;0, BP186, BN186)</f>
        <v>0</v>
      </c>
      <c r="BR186">
        <f>1-BQ186/BF186</f>
        <v>0</v>
      </c>
      <c r="BS186">
        <f>(BF186-BE186)/(BF186-BQ186)</f>
        <v>0</v>
      </c>
      <c r="BT186">
        <f>(AZ186-BF186)/(AZ186-BQ186)</f>
        <v>0</v>
      </c>
      <c r="BU186">
        <f>(BF186-BE186)/(BF186-AY186)</f>
        <v>0</v>
      </c>
      <c r="BV186">
        <f>(AZ186-BF186)/(AZ186-AY186)</f>
        <v>0</v>
      </c>
      <c r="BW186">
        <f>(BS186*BQ186/BE186)</f>
        <v>0</v>
      </c>
      <c r="BX186">
        <f>(1-BW186)</f>
        <v>0</v>
      </c>
      <c r="DG186">
        <f>$B$13*EF186+$C$13*EG186+$F$13*ER186*(1-EU186)</f>
        <v>0</v>
      </c>
      <c r="DH186">
        <f>DG186*DI186</f>
        <v>0</v>
      </c>
      <c r="DI186">
        <f>($B$13*$D$11+$C$13*$D$11+$F$13*((FE186+EW186)/MAX(FE186+EW186+FF186, 0.1)*$I$11+FF186/MAX(FE186+EW186+FF186, 0.1)*$J$11))/($B$13+$C$13+$F$13)</f>
        <v>0</v>
      </c>
      <c r="DJ186">
        <f>($B$13*$K$11+$C$13*$K$11+$F$13*((FE186+EW186)/MAX(FE186+EW186+FF186, 0.1)*$P$11+FF186/MAX(FE186+EW186+FF186, 0.1)*$Q$11))/($B$13+$C$13+$F$13)</f>
        <v>0</v>
      </c>
      <c r="DK186">
        <v>0.28</v>
      </c>
      <c r="DL186">
        <v>0.5</v>
      </c>
      <c r="DM186" t="s">
        <v>430</v>
      </c>
      <c r="DN186">
        <v>2</v>
      </c>
      <c r="DO186" t="b">
        <v>1</v>
      </c>
      <c r="DP186">
        <v>1694363250</v>
      </c>
      <c r="DQ186">
        <v>1135.201851851852</v>
      </c>
      <c r="DR186">
        <v>1160.33962962963</v>
      </c>
      <c r="DS186">
        <v>28.46192222222222</v>
      </c>
      <c r="DT186">
        <v>28.12044074074074</v>
      </c>
      <c r="DU186">
        <v>1172.456296296296</v>
      </c>
      <c r="DV186">
        <v>32.55238888888888</v>
      </c>
      <c r="DW186">
        <v>500.0245555555556</v>
      </c>
      <c r="DX186">
        <v>84.51123333333335</v>
      </c>
      <c r="DY186">
        <v>0.1001009259259259</v>
      </c>
      <c r="DZ186">
        <v>34.35714444444444</v>
      </c>
      <c r="EA186">
        <v>35.77245925925926</v>
      </c>
      <c r="EB186">
        <v>999.9000000000001</v>
      </c>
      <c r="EC186">
        <v>0</v>
      </c>
      <c r="ED186">
        <v>0</v>
      </c>
      <c r="EE186">
        <v>9987.106296296297</v>
      </c>
      <c r="EF186">
        <v>0</v>
      </c>
      <c r="EG186">
        <v>1459.268148148148</v>
      </c>
      <c r="EH186">
        <v>-25.13764444444444</v>
      </c>
      <c r="EI186">
        <v>1168.457777777778</v>
      </c>
      <c r="EJ186">
        <v>1193.912222222222</v>
      </c>
      <c r="EK186">
        <v>0.3414861481481481</v>
      </c>
      <c r="EL186">
        <v>1160.33962962963</v>
      </c>
      <c r="EM186">
        <v>28.12044074074074</v>
      </c>
      <c r="EN186">
        <v>2.405351851851852</v>
      </c>
      <c r="EO186">
        <v>2.376492592592593</v>
      </c>
      <c r="EP186">
        <v>20.39984814814815</v>
      </c>
      <c r="EQ186">
        <v>20.20447777777778</v>
      </c>
      <c r="ER186">
        <v>2000.01037037037</v>
      </c>
      <c r="ES186">
        <v>0.9800042222222222</v>
      </c>
      <c r="ET186">
        <v>0.01999549629629629</v>
      </c>
      <c r="EU186">
        <v>0</v>
      </c>
      <c r="EV186">
        <v>51.55173703703704</v>
      </c>
      <c r="EW186">
        <v>5.00078</v>
      </c>
      <c r="EX186">
        <v>2977.21</v>
      </c>
      <c r="EY186">
        <v>16379.74074074074</v>
      </c>
      <c r="EZ186">
        <v>53.74507407407406</v>
      </c>
      <c r="FA186">
        <v>54.89796296296296</v>
      </c>
      <c r="FB186">
        <v>54.28448148148149</v>
      </c>
      <c r="FC186">
        <v>54.10159259259259</v>
      </c>
      <c r="FD186">
        <v>54.023</v>
      </c>
      <c r="FE186">
        <v>1955.12037037037</v>
      </c>
      <c r="FF186">
        <v>39.89000000000001</v>
      </c>
      <c r="FG186">
        <v>0</v>
      </c>
      <c r="FH186">
        <v>1694363257.4</v>
      </c>
      <c r="FI186">
        <v>0</v>
      </c>
      <c r="FJ186">
        <v>51.58614000000001</v>
      </c>
      <c r="FK186">
        <v>0.391176915137624</v>
      </c>
      <c r="FL186">
        <v>38.97384617697777</v>
      </c>
      <c r="FM186">
        <v>2977.2156</v>
      </c>
      <c r="FN186">
        <v>15</v>
      </c>
      <c r="FO186">
        <v>1694359657.1</v>
      </c>
      <c r="FP186" t="s">
        <v>630</v>
      </c>
      <c r="FQ186">
        <v>1694359653.1</v>
      </c>
      <c r="FR186">
        <v>1694359657.1</v>
      </c>
      <c r="FS186">
        <v>2</v>
      </c>
      <c r="FT186">
        <v>0.004</v>
      </c>
      <c r="FU186">
        <v>-0.08500000000000001</v>
      </c>
      <c r="FV186">
        <v>-25.919</v>
      </c>
      <c r="FW186">
        <v>-3.999</v>
      </c>
      <c r="FX186">
        <v>420</v>
      </c>
      <c r="FY186">
        <v>26</v>
      </c>
      <c r="FZ186">
        <v>0.38</v>
      </c>
      <c r="GA186">
        <v>0.08</v>
      </c>
      <c r="GB186">
        <v>-25.109125</v>
      </c>
      <c r="GC186">
        <v>-0.6261771106941784</v>
      </c>
      <c r="GD186">
        <v>0.06956109814400585</v>
      </c>
      <c r="GE186">
        <v>0</v>
      </c>
      <c r="GF186">
        <v>0.343115975</v>
      </c>
      <c r="GG186">
        <v>-0.02551131332082648</v>
      </c>
      <c r="GH186">
        <v>0.002916039955894809</v>
      </c>
      <c r="GI186">
        <v>1</v>
      </c>
      <c r="GJ186">
        <v>1</v>
      </c>
      <c r="GK186">
        <v>2</v>
      </c>
      <c r="GL186" t="s">
        <v>432</v>
      </c>
      <c r="GM186">
        <v>3.10697</v>
      </c>
      <c r="GN186">
        <v>2.75807</v>
      </c>
      <c r="GO186">
        <v>0.163308</v>
      </c>
      <c r="GP186">
        <v>0.162287</v>
      </c>
      <c r="GQ186">
        <v>0.121185</v>
      </c>
      <c r="GR186">
        <v>0.109994</v>
      </c>
      <c r="GS186">
        <v>20964.7</v>
      </c>
      <c r="GT186">
        <v>19780.1</v>
      </c>
      <c r="GU186">
        <v>25649.1</v>
      </c>
      <c r="GV186">
        <v>23996.3</v>
      </c>
      <c r="GW186">
        <v>36271.1</v>
      </c>
      <c r="GX186">
        <v>31325.9</v>
      </c>
      <c r="GY186">
        <v>44892.8</v>
      </c>
      <c r="GZ186">
        <v>38050</v>
      </c>
      <c r="HA186">
        <v>1.72805</v>
      </c>
      <c r="HB186">
        <v>1.55362</v>
      </c>
      <c r="HC186">
        <v>-0.08518249999999999</v>
      </c>
      <c r="HD186">
        <v>0</v>
      </c>
      <c r="HE186">
        <v>37.1471</v>
      </c>
      <c r="HF186">
        <v>999.9</v>
      </c>
      <c r="HG186">
        <v>44.6</v>
      </c>
      <c r="HH186">
        <v>37.5</v>
      </c>
      <c r="HI186">
        <v>34.1916</v>
      </c>
      <c r="HJ186">
        <v>61.5235</v>
      </c>
      <c r="HK186">
        <v>23.117</v>
      </c>
      <c r="HL186">
        <v>1</v>
      </c>
      <c r="HM186">
        <v>1.71252</v>
      </c>
      <c r="HN186">
        <v>9.28105</v>
      </c>
      <c r="HO186">
        <v>20.0587</v>
      </c>
      <c r="HP186">
        <v>5.20276</v>
      </c>
      <c r="HQ186">
        <v>11.9932</v>
      </c>
      <c r="HR186">
        <v>4.95955</v>
      </c>
      <c r="HS186">
        <v>3.27435</v>
      </c>
      <c r="HT186">
        <v>9999</v>
      </c>
      <c r="HU186">
        <v>9999</v>
      </c>
      <c r="HV186">
        <v>9999</v>
      </c>
      <c r="HW186">
        <v>156.1</v>
      </c>
      <c r="HX186">
        <v>1.86386</v>
      </c>
      <c r="HY186">
        <v>1.86005</v>
      </c>
      <c r="HZ186">
        <v>1.85837</v>
      </c>
      <c r="IA186">
        <v>1.85974</v>
      </c>
      <c r="IB186">
        <v>1.85974</v>
      </c>
      <c r="IC186">
        <v>1.85837</v>
      </c>
      <c r="ID186">
        <v>1.85743</v>
      </c>
      <c r="IE186">
        <v>1.85228</v>
      </c>
      <c r="IF186">
        <v>0</v>
      </c>
      <c r="IG186">
        <v>0</v>
      </c>
      <c r="IH186">
        <v>0</v>
      </c>
      <c r="II186">
        <v>0</v>
      </c>
      <c r="IJ186" t="s">
        <v>433</v>
      </c>
      <c r="IK186" t="s">
        <v>434</v>
      </c>
      <c r="IL186" t="s">
        <v>435</v>
      </c>
      <c r="IM186" t="s">
        <v>435</v>
      </c>
      <c r="IN186" t="s">
        <v>435</v>
      </c>
      <c r="IO186" t="s">
        <v>435</v>
      </c>
      <c r="IP186">
        <v>0</v>
      </c>
      <c r="IQ186">
        <v>100</v>
      </c>
      <c r="IR186">
        <v>100</v>
      </c>
      <c r="IS186">
        <v>-37.57</v>
      </c>
      <c r="IT186">
        <v>-4.0902</v>
      </c>
      <c r="IU186">
        <v>-16.20101556140452</v>
      </c>
      <c r="IV186">
        <v>-0.02477319321892663</v>
      </c>
      <c r="IW186">
        <v>7.220195862635366E-06</v>
      </c>
      <c r="IX186">
        <v>-1.200035831751892E-09</v>
      </c>
      <c r="IY186">
        <v>-1.772700294398243</v>
      </c>
      <c r="IZ186">
        <v>-0.1467083373758089</v>
      </c>
      <c r="JA186">
        <v>0.003522864546959643</v>
      </c>
      <c r="JB186">
        <v>-3.696506598922489E-05</v>
      </c>
      <c r="JC186">
        <v>4</v>
      </c>
      <c r="JD186">
        <v>1987</v>
      </c>
      <c r="JE186">
        <v>1</v>
      </c>
      <c r="JF186">
        <v>38</v>
      </c>
      <c r="JG186">
        <v>60.1</v>
      </c>
      <c r="JH186">
        <v>60</v>
      </c>
      <c r="JI186">
        <v>2.76367</v>
      </c>
      <c r="JJ186">
        <v>2.66968</v>
      </c>
      <c r="JK186">
        <v>1.49658</v>
      </c>
      <c r="JL186">
        <v>2.39136</v>
      </c>
      <c r="JM186">
        <v>1.54785</v>
      </c>
      <c r="JN186">
        <v>2.39624</v>
      </c>
      <c r="JO186">
        <v>41.9802</v>
      </c>
      <c r="JP186">
        <v>14.1145</v>
      </c>
      <c r="JQ186">
        <v>18</v>
      </c>
      <c r="JR186">
        <v>508.191</v>
      </c>
      <c r="JS186">
        <v>403.074</v>
      </c>
      <c r="JT186">
        <v>27.882</v>
      </c>
      <c r="JU186">
        <v>46.3341</v>
      </c>
      <c r="JV186">
        <v>29.9989</v>
      </c>
      <c r="JW186">
        <v>46.0222</v>
      </c>
      <c r="JX186">
        <v>45.8314</v>
      </c>
      <c r="JY186">
        <v>55.4615</v>
      </c>
      <c r="JZ186">
        <v>0</v>
      </c>
      <c r="KA186">
        <v>100</v>
      </c>
      <c r="KB186">
        <v>20.9056</v>
      </c>
      <c r="KC186">
        <v>1209.53</v>
      </c>
      <c r="KD186">
        <v>32.1164</v>
      </c>
      <c r="KE186">
        <v>98.072</v>
      </c>
      <c r="KF186">
        <v>91.6828</v>
      </c>
    </row>
    <row r="187" spans="1:292">
      <c r="A187">
        <v>169</v>
      </c>
      <c r="B187">
        <v>1694363262.5</v>
      </c>
      <c r="C187">
        <v>4753.5</v>
      </c>
      <c r="D187" t="s">
        <v>773</v>
      </c>
      <c r="E187" t="s">
        <v>774</v>
      </c>
      <c r="F187">
        <v>5</v>
      </c>
      <c r="G187" t="s">
        <v>428</v>
      </c>
      <c r="H187">
        <v>1694363254.714286</v>
      </c>
      <c r="I187">
        <f>(J187)/1000</f>
        <v>0</v>
      </c>
      <c r="J187">
        <f>IF(DO187, AM187, AG187)</f>
        <v>0</v>
      </c>
      <c r="K187">
        <f>IF(DO187, AH187, AF187)</f>
        <v>0</v>
      </c>
      <c r="L187">
        <f>DQ187 - IF(AT187&gt;1, K187*DK187*100.0/(AV187*EE187), 0)</f>
        <v>0</v>
      </c>
      <c r="M187">
        <f>((S187-I187/2)*L187-K187)/(S187+I187/2)</f>
        <v>0</v>
      </c>
      <c r="N187">
        <f>M187*(DX187+DY187)/1000.0</f>
        <v>0</v>
      </c>
      <c r="O187">
        <f>(DQ187 - IF(AT187&gt;1, K187*DK187*100.0/(AV187*EE187), 0))*(DX187+DY187)/1000.0</f>
        <v>0</v>
      </c>
      <c r="P187">
        <f>2.0/((1/R187-1/Q187)+SIGN(R187)*SQRT((1/R187-1/Q187)*(1/R187-1/Q187) + 4*DL187/((DL187+1)*(DL187+1))*(2*1/R187*1/Q187-1/Q187*1/Q187)))</f>
        <v>0</v>
      </c>
      <c r="Q187">
        <f>IF(LEFT(DM187,1)&lt;&gt;"0",IF(LEFT(DM187,1)="1",3.0,DN187),$D$5+$E$5*(EE187*DX187/($K$5*1000))+$F$5*(EE187*DX187/($K$5*1000))*MAX(MIN(DK187,$J$5),$I$5)*MAX(MIN(DK187,$J$5),$I$5)+$G$5*MAX(MIN(DK187,$J$5),$I$5)*(EE187*DX187/($K$5*1000))+$H$5*(EE187*DX187/($K$5*1000))*(EE187*DX187/($K$5*1000)))</f>
        <v>0</v>
      </c>
      <c r="R187">
        <f>I187*(1000-(1000*0.61365*exp(17.502*V187/(240.97+V187))/(DX187+DY187)+DS187)/2)/(1000*0.61365*exp(17.502*V187/(240.97+V187))/(DX187+DY187)-DS187)</f>
        <v>0</v>
      </c>
      <c r="S187">
        <f>1/((DL187+1)/(P187/1.6)+1/(Q187/1.37)) + DL187/((DL187+1)/(P187/1.6) + DL187/(Q187/1.37))</f>
        <v>0</v>
      </c>
      <c r="T187">
        <f>(DG187*DJ187)</f>
        <v>0</v>
      </c>
      <c r="U187">
        <f>(DZ187+(T187+2*0.95*5.67E-8*(((DZ187+$B$9)+273)^4-(DZ187+273)^4)-44100*I187)/(1.84*29.3*Q187+8*0.95*5.67E-8*(DZ187+273)^3))</f>
        <v>0</v>
      </c>
      <c r="V187">
        <f>($C$9*EA187+$D$9*EB187+$E$9*U187)</f>
        <v>0</v>
      </c>
      <c r="W187">
        <f>0.61365*exp(17.502*V187/(240.97+V187))</f>
        <v>0</v>
      </c>
      <c r="X187">
        <f>(Y187/Z187*100)</f>
        <v>0</v>
      </c>
      <c r="Y187">
        <f>DS187*(DX187+DY187)/1000</f>
        <v>0</v>
      </c>
      <c r="Z187">
        <f>0.61365*exp(17.502*DZ187/(240.97+DZ187))</f>
        <v>0</v>
      </c>
      <c r="AA187">
        <f>(W187-DS187*(DX187+DY187)/1000)</f>
        <v>0</v>
      </c>
      <c r="AB187">
        <f>(-I187*44100)</f>
        <v>0</v>
      </c>
      <c r="AC187">
        <f>2*29.3*Q187*0.92*(DZ187-V187)</f>
        <v>0</v>
      </c>
      <c r="AD187">
        <f>2*0.95*5.67E-8*(((DZ187+$B$9)+273)^4-(V187+273)^4)</f>
        <v>0</v>
      </c>
      <c r="AE187">
        <f>T187+AD187+AB187+AC187</f>
        <v>0</v>
      </c>
      <c r="AF187">
        <f>DW187*AT187*(DR187-DQ187*(1000-AT187*DT187)/(1000-AT187*DS187))/(100*DK187)</f>
        <v>0</v>
      </c>
      <c r="AG187">
        <f>1000*DW187*AT187*(DS187-DT187)/(100*DK187*(1000-AT187*DS187))</f>
        <v>0</v>
      </c>
      <c r="AH187">
        <f>(AI187 - AJ187 - DX187*1E3/(8.314*(DZ187+273.15)) * AL187/DW187 * AK187) * DW187/(100*DK187) * (1000 - DT187)/1000</f>
        <v>0</v>
      </c>
      <c r="AI187">
        <v>1227.804786303922</v>
      </c>
      <c r="AJ187">
        <v>1209.673030303031</v>
      </c>
      <c r="AK187">
        <v>3.417997627886421</v>
      </c>
      <c r="AL187">
        <v>66.24914726502084</v>
      </c>
      <c r="AM187">
        <f>(AO187 - AN187 + DX187*1E3/(8.314*(DZ187+273.15)) * AQ187/DW187 * AP187) * DW187/(100*DK187) * 1000/(1000 - AO187)</f>
        <v>0</v>
      </c>
      <c r="AN187">
        <v>28.1145943922237</v>
      </c>
      <c r="AO187">
        <v>28.44748303030302</v>
      </c>
      <c r="AP187">
        <v>-8.881003920598931E-06</v>
      </c>
      <c r="AQ187">
        <v>100.9419130604213</v>
      </c>
      <c r="AR187">
        <v>0</v>
      </c>
      <c r="AS187">
        <v>0</v>
      </c>
      <c r="AT187">
        <f>IF(AR187*$H$15&gt;=AV187,1.0,(AV187/(AV187-AR187*$H$15)))</f>
        <v>0</v>
      </c>
      <c r="AU187">
        <f>(AT187-1)*100</f>
        <v>0</v>
      </c>
      <c r="AV187">
        <f>MAX(0,($B$15+$C$15*EE187)/(1+$D$15*EE187)*DX187/(DZ187+273)*$E$15)</f>
        <v>0</v>
      </c>
      <c r="AW187" t="s">
        <v>429</v>
      </c>
      <c r="AX187" t="s">
        <v>429</v>
      </c>
      <c r="AY187">
        <v>0</v>
      </c>
      <c r="AZ187">
        <v>0</v>
      </c>
      <c r="BA187">
        <f>1-AY187/AZ187</f>
        <v>0</v>
      </c>
      <c r="BB187">
        <v>0</v>
      </c>
      <c r="BC187" t="s">
        <v>429</v>
      </c>
      <c r="BD187" t="s">
        <v>429</v>
      </c>
      <c r="BE187">
        <v>0</v>
      </c>
      <c r="BF187">
        <v>0</v>
      </c>
      <c r="BG187">
        <f>1-BE187/BF187</f>
        <v>0</v>
      </c>
      <c r="BH187">
        <v>0.5</v>
      </c>
      <c r="BI187">
        <f>DH187</f>
        <v>0</v>
      </c>
      <c r="BJ187">
        <f>K187</f>
        <v>0</v>
      </c>
      <c r="BK187">
        <f>BG187*BH187*BI187</f>
        <v>0</v>
      </c>
      <c r="BL187">
        <f>(BJ187-BB187)/BI187</f>
        <v>0</v>
      </c>
      <c r="BM187">
        <f>(AZ187-BF187)/BF187</f>
        <v>0</v>
      </c>
      <c r="BN187">
        <f>AY187/(BA187+AY187/BF187)</f>
        <v>0</v>
      </c>
      <c r="BO187" t="s">
        <v>429</v>
      </c>
      <c r="BP187">
        <v>0</v>
      </c>
      <c r="BQ187">
        <f>IF(BP187&lt;&gt;0, BP187, BN187)</f>
        <v>0</v>
      </c>
      <c r="BR187">
        <f>1-BQ187/BF187</f>
        <v>0</v>
      </c>
      <c r="BS187">
        <f>(BF187-BE187)/(BF187-BQ187)</f>
        <v>0</v>
      </c>
      <c r="BT187">
        <f>(AZ187-BF187)/(AZ187-BQ187)</f>
        <v>0</v>
      </c>
      <c r="BU187">
        <f>(BF187-BE187)/(BF187-AY187)</f>
        <v>0</v>
      </c>
      <c r="BV187">
        <f>(AZ187-BF187)/(AZ187-AY187)</f>
        <v>0</v>
      </c>
      <c r="BW187">
        <f>(BS187*BQ187/BE187)</f>
        <v>0</v>
      </c>
      <c r="BX187">
        <f>(1-BW187)</f>
        <v>0</v>
      </c>
      <c r="DG187">
        <f>$B$13*EF187+$C$13*EG187+$F$13*ER187*(1-EU187)</f>
        <v>0</v>
      </c>
      <c r="DH187">
        <f>DG187*DI187</f>
        <v>0</v>
      </c>
      <c r="DI187">
        <f>($B$13*$D$11+$C$13*$D$11+$F$13*((FE187+EW187)/MAX(FE187+EW187+FF187, 0.1)*$I$11+FF187/MAX(FE187+EW187+FF187, 0.1)*$J$11))/($B$13+$C$13+$F$13)</f>
        <v>0</v>
      </c>
      <c r="DJ187">
        <f>($B$13*$K$11+$C$13*$K$11+$F$13*((FE187+EW187)/MAX(FE187+EW187+FF187, 0.1)*$P$11+FF187/MAX(FE187+EW187+FF187, 0.1)*$Q$11))/($B$13+$C$13+$F$13)</f>
        <v>0</v>
      </c>
      <c r="DK187">
        <v>0.28</v>
      </c>
      <c r="DL187">
        <v>0.5</v>
      </c>
      <c r="DM187" t="s">
        <v>430</v>
      </c>
      <c r="DN187">
        <v>2</v>
      </c>
      <c r="DO187" t="b">
        <v>1</v>
      </c>
      <c r="DP187">
        <v>1694363254.714286</v>
      </c>
      <c r="DQ187">
        <v>1150.966071428571</v>
      </c>
      <c r="DR187">
        <v>1176.156428571429</v>
      </c>
      <c r="DS187">
        <v>28.45651428571428</v>
      </c>
      <c r="DT187">
        <v>28.11696071428571</v>
      </c>
      <c r="DU187">
        <v>1188.423571428571</v>
      </c>
      <c r="DV187">
        <v>32.54678571428571</v>
      </c>
      <c r="DW187">
        <v>500.0535714285714</v>
      </c>
      <c r="DX187">
        <v>84.51175714285715</v>
      </c>
      <c r="DY187">
        <v>0.1001751607142857</v>
      </c>
      <c r="DZ187">
        <v>34.34672857142856</v>
      </c>
      <c r="EA187">
        <v>35.76384642857143</v>
      </c>
      <c r="EB187">
        <v>999.9000000000002</v>
      </c>
      <c r="EC187">
        <v>0</v>
      </c>
      <c r="ED187">
        <v>0</v>
      </c>
      <c r="EE187">
        <v>9995.800000000001</v>
      </c>
      <c r="EF187">
        <v>0</v>
      </c>
      <c r="EG187">
        <v>1465.901071428571</v>
      </c>
      <c r="EH187">
        <v>-25.18951785714286</v>
      </c>
      <c r="EI187">
        <v>1184.678214285714</v>
      </c>
      <c r="EJ187">
        <v>1210.182142857143</v>
      </c>
      <c r="EK187">
        <v>0.3395688571428571</v>
      </c>
      <c r="EL187">
        <v>1176.156428571429</v>
      </c>
      <c r="EM187">
        <v>28.11696071428571</v>
      </c>
      <c r="EN187">
        <v>2.40491</v>
      </c>
      <c r="EO187">
        <v>2.376212857142857</v>
      </c>
      <c r="EP187">
        <v>20.39686428571429</v>
      </c>
      <c r="EQ187">
        <v>20.20257142857143</v>
      </c>
      <c r="ER187">
        <v>2000.024285714285</v>
      </c>
      <c r="ES187">
        <v>0.9800042499999998</v>
      </c>
      <c r="ET187">
        <v>0.019995475</v>
      </c>
      <c r="EU187">
        <v>0</v>
      </c>
      <c r="EV187">
        <v>51.56826071428571</v>
      </c>
      <c r="EW187">
        <v>5.00078</v>
      </c>
      <c r="EX187">
        <v>2974.298214285714</v>
      </c>
      <c r="EY187">
        <v>16379.84642857143</v>
      </c>
      <c r="EZ187">
        <v>53.7340357142857</v>
      </c>
      <c r="FA187">
        <v>54.88164285714286</v>
      </c>
      <c r="FB187">
        <v>54.26317857142856</v>
      </c>
      <c r="FC187">
        <v>54.08014285714285</v>
      </c>
      <c r="FD187">
        <v>54.02439285714286</v>
      </c>
      <c r="FE187">
        <v>1955.134285714285</v>
      </c>
      <c r="FF187">
        <v>39.89000000000001</v>
      </c>
      <c r="FG187">
        <v>0</v>
      </c>
      <c r="FH187">
        <v>1694363262.2</v>
      </c>
      <c r="FI187">
        <v>0</v>
      </c>
      <c r="FJ187">
        <v>51.61404400000001</v>
      </c>
      <c r="FK187">
        <v>0.1306615393040342</v>
      </c>
      <c r="FL187">
        <v>-11.23076919836257</v>
      </c>
      <c r="FM187">
        <v>2974.49</v>
      </c>
      <c r="FN187">
        <v>15</v>
      </c>
      <c r="FO187">
        <v>1694359657.1</v>
      </c>
      <c r="FP187" t="s">
        <v>630</v>
      </c>
      <c r="FQ187">
        <v>1694359653.1</v>
      </c>
      <c r="FR187">
        <v>1694359657.1</v>
      </c>
      <c r="FS187">
        <v>2</v>
      </c>
      <c r="FT187">
        <v>0.004</v>
      </c>
      <c r="FU187">
        <v>-0.08500000000000001</v>
      </c>
      <c r="FV187">
        <v>-25.919</v>
      </c>
      <c r="FW187">
        <v>-3.999</v>
      </c>
      <c r="FX187">
        <v>420</v>
      </c>
      <c r="FY187">
        <v>26</v>
      </c>
      <c r="FZ187">
        <v>0.38</v>
      </c>
      <c r="GA187">
        <v>0.08</v>
      </c>
      <c r="GB187">
        <v>-25.165995</v>
      </c>
      <c r="GC187">
        <v>-0.5959992495308924</v>
      </c>
      <c r="GD187">
        <v>0.06884797364483573</v>
      </c>
      <c r="GE187">
        <v>0</v>
      </c>
      <c r="GF187">
        <v>0.340385575</v>
      </c>
      <c r="GG187">
        <v>-0.02340347842401581</v>
      </c>
      <c r="GH187">
        <v>0.002676308193085205</v>
      </c>
      <c r="GI187">
        <v>1</v>
      </c>
      <c r="GJ187">
        <v>1</v>
      </c>
      <c r="GK187">
        <v>2</v>
      </c>
      <c r="GL187" t="s">
        <v>432</v>
      </c>
      <c r="GM187">
        <v>3.10678</v>
      </c>
      <c r="GN187">
        <v>2.75829</v>
      </c>
      <c r="GO187">
        <v>0.164751</v>
      </c>
      <c r="GP187">
        <v>0.163721</v>
      </c>
      <c r="GQ187">
        <v>0.121172</v>
      </c>
      <c r="GR187">
        <v>0.109982</v>
      </c>
      <c r="GS187">
        <v>20928.8</v>
      </c>
      <c r="GT187">
        <v>19746.5</v>
      </c>
      <c r="GU187">
        <v>25649.6</v>
      </c>
      <c r="GV187">
        <v>23996.7</v>
      </c>
      <c r="GW187">
        <v>36272.6</v>
      </c>
      <c r="GX187">
        <v>31326.9</v>
      </c>
      <c r="GY187">
        <v>44893.8</v>
      </c>
      <c r="GZ187">
        <v>38050.5</v>
      </c>
      <c r="HA187">
        <v>1.72792</v>
      </c>
      <c r="HB187">
        <v>1.55385</v>
      </c>
      <c r="HC187">
        <v>-0.08616600000000001</v>
      </c>
      <c r="HD187">
        <v>0</v>
      </c>
      <c r="HE187">
        <v>37.1288</v>
      </c>
      <c r="HF187">
        <v>999.9</v>
      </c>
      <c r="HG187">
        <v>44.6</v>
      </c>
      <c r="HH187">
        <v>37.5</v>
      </c>
      <c r="HI187">
        <v>34.1915</v>
      </c>
      <c r="HJ187">
        <v>61.1735</v>
      </c>
      <c r="HK187">
        <v>23.3293</v>
      </c>
      <c r="HL187">
        <v>1</v>
      </c>
      <c r="HM187">
        <v>1.71133</v>
      </c>
      <c r="HN187">
        <v>9.28105</v>
      </c>
      <c r="HO187">
        <v>20.0589</v>
      </c>
      <c r="HP187">
        <v>5.20366</v>
      </c>
      <c r="HQ187">
        <v>11.9929</v>
      </c>
      <c r="HR187">
        <v>4.9597</v>
      </c>
      <c r="HS187">
        <v>3.27435</v>
      </c>
      <c r="HT187">
        <v>9999</v>
      </c>
      <c r="HU187">
        <v>9999</v>
      </c>
      <c r="HV187">
        <v>9999</v>
      </c>
      <c r="HW187">
        <v>156.1</v>
      </c>
      <c r="HX187">
        <v>1.86386</v>
      </c>
      <c r="HY187">
        <v>1.86005</v>
      </c>
      <c r="HZ187">
        <v>1.85837</v>
      </c>
      <c r="IA187">
        <v>1.85974</v>
      </c>
      <c r="IB187">
        <v>1.85974</v>
      </c>
      <c r="IC187">
        <v>1.85835</v>
      </c>
      <c r="ID187">
        <v>1.85742</v>
      </c>
      <c r="IE187">
        <v>1.85227</v>
      </c>
      <c r="IF187">
        <v>0</v>
      </c>
      <c r="IG187">
        <v>0</v>
      </c>
      <c r="IH187">
        <v>0</v>
      </c>
      <c r="II187">
        <v>0</v>
      </c>
      <c r="IJ187" t="s">
        <v>433</v>
      </c>
      <c r="IK187" t="s">
        <v>434</v>
      </c>
      <c r="IL187" t="s">
        <v>435</v>
      </c>
      <c r="IM187" t="s">
        <v>435</v>
      </c>
      <c r="IN187" t="s">
        <v>435</v>
      </c>
      <c r="IO187" t="s">
        <v>435</v>
      </c>
      <c r="IP187">
        <v>0</v>
      </c>
      <c r="IQ187">
        <v>100</v>
      </c>
      <c r="IR187">
        <v>100</v>
      </c>
      <c r="IS187">
        <v>-37.79</v>
      </c>
      <c r="IT187">
        <v>-4.09</v>
      </c>
      <c r="IU187">
        <v>-16.20101556140452</v>
      </c>
      <c r="IV187">
        <v>-0.02477319321892663</v>
      </c>
      <c r="IW187">
        <v>7.220195862635366E-06</v>
      </c>
      <c r="IX187">
        <v>-1.200035831751892E-09</v>
      </c>
      <c r="IY187">
        <v>-1.772700294398243</v>
      </c>
      <c r="IZ187">
        <v>-0.1467083373758089</v>
      </c>
      <c r="JA187">
        <v>0.003522864546959643</v>
      </c>
      <c r="JB187">
        <v>-3.696506598922489E-05</v>
      </c>
      <c r="JC187">
        <v>4</v>
      </c>
      <c r="JD187">
        <v>1987</v>
      </c>
      <c r="JE187">
        <v>1</v>
      </c>
      <c r="JF187">
        <v>38</v>
      </c>
      <c r="JG187">
        <v>60.2</v>
      </c>
      <c r="JH187">
        <v>60.1</v>
      </c>
      <c r="JI187">
        <v>2.79663</v>
      </c>
      <c r="JJ187">
        <v>2.66479</v>
      </c>
      <c r="JK187">
        <v>1.49658</v>
      </c>
      <c r="JL187">
        <v>2.39136</v>
      </c>
      <c r="JM187">
        <v>1.54907</v>
      </c>
      <c r="JN187">
        <v>2.48169</v>
      </c>
      <c r="JO187">
        <v>41.9802</v>
      </c>
      <c r="JP187">
        <v>14.1233</v>
      </c>
      <c r="JQ187">
        <v>18</v>
      </c>
      <c r="JR187">
        <v>508.052</v>
      </c>
      <c r="JS187">
        <v>403.172</v>
      </c>
      <c r="JT187">
        <v>27.869</v>
      </c>
      <c r="JU187">
        <v>46.3223</v>
      </c>
      <c r="JV187">
        <v>29.999</v>
      </c>
      <c r="JW187">
        <v>46.0131</v>
      </c>
      <c r="JX187">
        <v>45.8232</v>
      </c>
      <c r="JY187">
        <v>56.0974</v>
      </c>
      <c r="JZ187">
        <v>0</v>
      </c>
      <c r="KA187">
        <v>100</v>
      </c>
      <c r="KB187">
        <v>20.9016</v>
      </c>
      <c r="KC187">
        <v>1222.9</v>
      </c>
      <c r="KD187">
        <v>32.1164</v>
      </c>
      <c r="KE187">
        <v>98.074</v>
      </c>
      <c r="KF187">
        <v>91.6842</v>
      </c>
    </row>
    <row r="188" spans="1:292">
      <c r="A188">
        <v>170</v>
      </c>
      <c r="B188">
        <v>1694363267.5</v>
      </c>
      <c r="C188">
        <v>4758.5</v>
      </c>
      <c r="D188" t="s">
        <v>775</v>
      </c>
      <c r="E188" t="s">
        <v>776</v>
      </c>
      <c r="F188">
        <v>5</v>
      </c>
      <c r="G188" t="s">
        <v>428</v>
      </c>
      <c r="H188">
        <v>1694363260</v>
      </c>
      <c r="I188">
        <f>(J188)/1000</f>
        <v>0</v>
      </c>
      <c r="J188">
        <f>IF(DO188, AM188, AG188)</f>
        <v>0</v>
      </c>
      <c r="K188">
        <f>IF(DO188, AH188, AF188)</f>
        <v>0</v>
      </c>
      <c r="L188">
        <f>DQ188 - IF(AT188&gt;1, K188*DK188*100.0/(AV188*EE188), 0)</f>
        <v>0</v>
      </c>
      <c r="M188">
        <f>((S188-I188/2)*L188-K188)/(S188+I188/2)</f>
        <v>0</v>
      </c>
      <c r="N188">
        <f>M188*(DX188+DY188)/1000.0</f>
        <v>0</v>
      </c>
      <c r="O188">
        <f>(DQ188 - IF(AT188&gt;1, K188*DK188*100.0/(AV188*EE188), 0))*(DX188+DY188)/1000.0</f>
        <v>0</v>
      </c>
      <c r="P188">
        <f>2.0/((1/R188-1/Q188)+SIGN(R188)*SQRT((1/R188-1/Q188)*(1/R188-1/Q188) + 4*DL188/((DL188+1)*(DL188+1))*(2*1/R188*1/Q188-1/Q188*1/Q188)))</f>
        <v>0</v>
      </c>
      <c r="Q188">
        <f>IF(LEFT(DM188,1)&lt;&gt;"0",IF(LEFT(DM188,1)="1",3.0,DN188),$D$5+$E$5*(EE188*DX188/($K$5*1000))+$F$5*(EE188*DX188/($K$5*1000))*MAX(MIN(DK188,$J$5),$I$5)*MAX(MIN(DK188,$J$5),$I$5)+$G$5*MAX(MIN(DK188,$J$5),$I$5)*(EE188*DX188/($K$5*1000))+$H$5*(EE188*DX188/($K$5*1000))*(EE188*DX188/($K$5*1000)))</f>
        <v>0</v>
      </c>
      <c r="R188">
        <f>I188*(1000-(1000*0.61365*exp(17.502*V188/(240.97+V188))/(DX188+DY188)+DS188)/2)/(1000*0.61365*exp(17.502*V188/(240.97+V188))/(DX188+DY188)-DS188)</f>
        <v>0</v>
      </c>
      <c r="S188">
        <f>1/((DL188+1)/(P188/1.6)+1/(Q188/1.37)) + DL188/((DL188+1)/(P188/1.6) + DL188/(Q188/1.37))</f>
        <v>0</v>
      </c>
      <c r="T188">
        <f>(DG188*DJ188)</f>
        <v>0</v>
      </c>
      <c r="U188">
        <f>(DZ188+(T188+2*0.95*5.67E-8*(((DZ188+$B$9)+273)^4-(DZ188+273)^4)-44100*I188)/(1.84*29.3*Q188+8*0.95*5.67E-8*(DZ188+273)^3))</f>
        <v>0</v>
      </c>
      <c r="V188">
        <f>($C$9*EA188+$D$9*EB188+$E$9*U188)</f>
        <v>0</v>
      </c>
      <c r="W188">
        <f>0.61365*exp(17.502*V188/(240.97+V188))</f>
        <v>0</v>
      </c>
      <c r="X188">
        <f>(Y188/Z188*100)</f>
        <v>0</v>
      </c>
      <c r="Y188">
        <f>DS188*(DX188+DY188)/1000</f>
        <v>0</v>
      </c>
      <c r="Z188">
        <f>0.61365*exp(17.502*DZ188/(240.97+DZ188))</f>
        <v>0</v>
      </c>
      <c r="AA188">
        <f>(W188-DS188*(DX188+DY188)/1000)</f>
        <v>0</v>
      </c>
      <c r="AB188">
        <f>(-I188*44100)</f>
        <v>0</v>
      </c>
      <c r="AC188">
        <f>2*29.3*Q188*0.92*(DZ188-V188)</f>
        <v>0</v>
      </c>
      <c r="AD188">
        <f>2*0.95*5.67E-8*(((DZ188+$B$9)+273)^4-(V188+273)^4)</f>
        <v>0</v>
      </c>
      <c r="AE188">
        <f>T188+AD188+AB188+AC188</f>
        <v>0</v>
      </c>
      <c r="AF188">
        <f>DW188*AT188*(DR188-DQ188*(1000-AT188*DT188)/(1000-AT188*DS188))/(100*DK188)</f>
        <v>0</v>
      </c>
      <c r="AG188">
        <f>1000*DW188*AT188*(DS188-DT188)/(100*DK188*(1000-AT188*DS188))</f>
        <v>0</v>
      </c>
      <c r="AH188">
        <f>(AI188 - AJ188 - DX188*1E3/(8.314*(DZ188+273.15)) * AL188/DW188 * AK188) * DW188/(100*DK188) * (1000 - DT188)/1000</f>
        <v>0</v>
      </c>
      <c r="AI188">
        <v>1244.95617926009</v>
      </c>
      <c r="AJ188">
        <v>1226.902242424242</v>
      </c>
      <c r="AK188">
        <v>3.446507553964271</v>
      </c>
      <c r="AL188">
        <v>66.24914726502084</v>
      </c>
      <c r="AM188">
        <f>(AO188 - AN188 + DX188*1E3/(8.314*(DZ188+273.15)) * AQ188/DW188 * AP188) * DW188/(100*DK188) * 1000/(1000 - AO188)</f>
        <v>0</v>
      </c>
      <c r="AN188">
        <v>28.11167758056071</v>
      </c>
      <c r="AO188">
        <v>28.44468121212121</v>
      </c>
      <c r="AP188">
        <v>-1.799347204949957E-06</v>
      </c>
      <c r="AQ188">
        <v>100.9419130604213</v>
      </c>
      <c r="AR188">
        <v>0</v>
      </c>
      <c r="AS188">
        <v>0</v>
      </c>
      <c r="AT188">
        <f>IF(AR188*$H$15&gt;=AV188,1.0,(AV188/(AV188-AR188*$H$15)))</f>
        <v>0</v>
      </c>
      <c r="AU188">
        <f>(AT188-1)*100</f>
        <v>0</v>
      </c>
      <c r="AV188">
        <f>MAX(0,($B$15+$C$15*EE188)/(1+$D$15*EE188)*DX188/(DZ188+273)*$E$15)</f>
        <v>0</v>
      </c>
      <c r="AW188" t="s">
        <v>429</v>
      </c>
      <c r="AX188" t="s">
        <v>429</v>
      </c>
      <c r="AY188">
        <v>0</v>
      </c>
      <c r="AZ188">
        <v>0</v>
      </c>
      <c r="BA188">
        <f>1-AY188/AZ188</f>
        <v>0</v>
      </c>
      <c r="BB188">
        <v>0</v>
      </c>
      <c r="BC188" t="s">
        <v>429</v>
      </c>
      <c r="BD188" t="s">
        <v>429</v>
      </c>
      <c r="BE188">
        <v>0</v>
      </c>
      <c r="BF188">
        <v>0</v>
      </c>
      <c r="BG188">
        <f>1-BE188/BF188</f>
        <v>0</v>
      </c>
      <c r="BH188">
        <v>0.5</v>
      </c>
      <c r="BI188">
        <f>DH188</f>
        <v>0</v>
      </c>
      <c r="BJ188">
        <f>K188</f>
        <v>0</v>
      </c>
      <c r="BK188">
        <f>BG188*BH188*BI188</f>
        <v>0</v>
      </c>
      <c r="BL188">
        <f>(BJ188-BB188)/BI188</f>
        <v>0</v>
      </c>
      <c r="BM188">
        <f>(AZ188-BF188)/BF188</f>
        <v>0</v>
      </c>
      <c r="BN188">
        <f>AY188/(BA188+AY188/BF188)</f>
        <v>0</v>
      </c>
      <c r="BO188" t="s">
        <v>429</v>
      </c>
      <c r="BP188">
        <v>0</v>
      </c>
      <c r="BQ188">
        <f>IF(BP188&lt;&gt;0, BP188, BN188)</f>
        <v>0</v>
      </c>
      <c r="BR188">
        <f>1-BQ188/BF188</f>
        <v>0</v>
      </c>
      <c r="BS188">
        <f>(BF188-BE188)/(BF188-BQ188)</f>
        <v>0</v>
      </c>
      <c r="BT188">
        <f>(AZ188-BF188)/(AZ188-BQ188)</f>
        <v>0</v>
      </c>
      <c r="BU188">
        <f>(BF188-BE188)/(BF188-AY188)</f>
        <v>0</v>
      </c>
      <c r="BV188">
        <f>(AZ188-BF188)/(AZ188-AY188)</f>
        <v>0</v>
      </c>
      <c r="BW188">
        <f>(BS188*BQ188/BE188)</f>
        <v>0</v>
      </c>
      <c r="BX188">
        <f>(1-BW188)</f>
        <v>0</v>
      </c>
      <c r="DG188">
        <f>$B$13*EF188+$C$13*EG188+$F$13*ER188*(1-EU188)</f>
        <v>0</v>
      </c>
      <c r="DH188">
        <f>DG188*DI188</f>
        <v>0</v>
      </c>
      <c r="DI188">
        <f>($B$13*$D$11+$C$13*$D$11+$F$13*((FE188+EW188)/MAX(FE188+EW188+FF188, 0.1)*$I$11+FF188/MAX(FE188+EW188+FF188, 0.1)*$J$11))/($B$13+$C$13+$F$13)</f>
        <v>0</v>
      </c>
      <c r="DJ188">
        <f>($B$13*$K$11+$C$13*$K$11+$F$13*((FE188+EW188)/MAX(FE188+EW188+FF188, 0.1)*$P$11+FF188/MAX(FE188+EW188+FF188, 0.1)*$Q$11))/($B$13+$C$13+$F$13)</f>
        <v>0</v>
      </c>
      <c r="DK188">
        <v>0.28</v>
      </c>
      <c r="DL188">
        <v>0.5</v>
      </c>
      <c r="DM188" t="s">
        <v>430</v>
      </c>
      <c r="DN188">
        <v>2</v>
      </c>
      <c r="DO188" t="b">
        <v>1</v>
      </c>
      <c r="DP188">
        <v>1694363260</v>
      </c>
      <c r="DQ188">
        <v>1168.602592592593</v>
      </c>
      <c r="DR188">
        <v>1193.824444444444</v>
      </c>
      <c r="DS188">
        <v>28.45117777777778</v>
      </c>
      <c r="DT188">
        <v>28.11368148148148</v>
      </c>
      <c r="DU188">
        <v>1206.285925925926</v>
      </c>
      <c r="DV188">
        <v>32.54125555555556</v>
      </c>
      <c r="DW188">
        <v>500.0240000000001</v>
      </c>
      <c r="DX188">
        <v>84.5124851851852</v>
      </c>
      <c r="DY188">
        <v>0.1000482259259259</v>
      </c>
      <c r="DZ188">
        <v>34.33444444444445</v>
      </c>
      <c r="EA188">
        <v>35.75253703703704</v>
      </c>
      <c r="EB188">
        <v>999.9000000000001</v>
      </c>
      <c r="EC188">
        <v>0</v>
      </c>
      <c r="ED188">
        <v>0</v>
      </c>
      <c r="EE188">
        <v>9997.351851851852</v>
      </c>
      <c r="EF188">
        <v>0</v>
      </c>
      <c r="EG188">
        <v>1467.628888888889</v>
      </c>
      <c r="EH188">
        <v>-25.22177037037037</v>
      </c>
      <c r="EI188">
        <v>1202.824074074074</v>
      </c>
      <c r="EJ188">
        <v>1228.357777777778</v>
      </c>
      <c r="EK188">
        <v>0.3375133333333334</v>
      </c>
      <c r="EL188">
        <v>1193.824444444444</v>
      </c>
      <c r="EM188">
        <v>28.11368148148148</v>
      </c>
      <c r="EN188">
        <v>2.40448</v>
      </c>
      <c r="EO188">
        <v>2.375956666666667</v>
      </c>
      <c r="EP188">
        <v>20.39396666666667</v>
      </c>
      <c r="EQ188">
        <v>20.20082222222222</v>
      </c>
      <c r="ER188">
        <v>2000.03962962963</v>
      </c>
      <c r="ES188">
        <v>0.9800043333333333</v>
      </c>
      <c r="ET188">
        <v>0.01999539259259259</v>
      </c>
      <c r="EU188">
        <v>0</v>
      </c>
      <c r="EV188">
        <v>51.63493703703703</v>
      </c>
      <c r="EW188">
        <v>5.00078</v>
      </c>
      <c r="EX188">
        <v>2986.280740740741</v>
      </c>
      <c r="EY188">
        <v>16379.96666666667</v>
      </c>
      <c r="EZ188">
        <v>53.71733333333333</v>
      </c>
      <c r="FA188">
        <v>54.87033333333333</v>
      </c>
      <c r="FB188">
        <v>54.2614074074074</v>
      </c>
      <c r="FC188">
        <v>54.06011111111111</v>
      </c>
      <c r="FD188">
        <v>53.99981481481481</v>
      </c>
      <c r="FE188">
        <v>1955.14962962963</v>
      </c>
      <c r="FF188">
        <v>39.89000000000001</v>
      </c>
      <c r="FG188">
        <v>0</v>
      </c>
      <c r="FH188">
        <v>1694363267.6</v>
      </c>
      <c r="FI188">
        <v>0</v>
      </c>
      <c r="FJ188">
        <v>51.68315</v>
      </c>
      <c r="FK188">
        <v>1.153924790822515</v>
      </c>
      <c r="FL188">
        <v>176.723076693273</v>
      </c>
      <c r="FM188">
        <v>2987.465769230769</v>
      </c>
      <c r="FN188">
        <v>15</v>
      </c>
      <c r="FO188">
        <v>1694359657.1</v>
      </c>
      <c r="FP188" t="s">
        <v>630</v>
      </c>
      <c r="FQ188">
        <v>1694359653.1</v>
      </c>
      <c r="FR188">
        <v>1694359657.1</v>
      </c>
      <c r="FS188">
        <v>2</v>
      </c>
      <c r="FT188">
        <v>0.004</v>
      </c>
      <c r="FU188">
        <v>-0.08500000000000001</v>
      </c>
      <c r="FV188">
        <v>-25.919</v>
      </c>
      <c r="FW188">
        <v>-3.999</v>
      </c>
      <c r="FX188">
        <v>420</v>
      </c>
      <c r="FY188">
        <v>26</v>
      </c>
      <c r="FZ188">
        <v>0.38</v>
      </c>
      <c r="GA188">
        <v>0.08</v>
      </c>
      <c r="GB188">
        <v>-25.20060487804878</v>
      </c>
      <c r="GC188">
        <v>-0.4366829268292909</v>
      </c>
      <c r="GD188">
        <v>0.05880666940448613</v>
      </c>
      <c r="GE188">
        <v>0</v>
      </c>
      <c r="GF188">
        <v>0.3387242926829268</v>
      </c>
      <c r="GG188">
        <v>-0.02519335191637584</v>
      </c>
      <c r="GH188">
        <v>0.002858866808113282</v>
      </c>
      <c r="GI188">
        <v>1</v>
      </c>
      <c r="GJ188">
        <v>1</v>
      </c>
      <c r="GK188">
        <v>2</v>
      </c>
      <c r="GL188" t="s">
        <v>432</v>
      </c>
      <c r="GM188">
        <v>3.10676</v>
      </c>
      <c r="GN188">
        <v>2.75811</v>
      </c>
      <c r="GO188">
        <v>0.166185</v>
      </c>
      <c r="GP188">
        <v>0.165142</v>
      </c>
      <c r="GQ188">
        <v>0.121165</v>
      </c>
      <c r="GR188">
        <v>0.109977</v>
      </c>
      <c r="GS188">
        <v>20893.3</v>
      </c>
      <c r="GT188">
        <v>19713.2</v>
      </c>
      <c r="GU188">
        <v>25650.3</v>
      </c>
      <c r="GV188">
        <v>23997.1</v>
      </c>
      <c r="GW188">
        <v>36273.9</v>
      </c>
      <c r="GX188">
        <v>31327.9</v>
      </c>
      <c r="GY188">
        <v>44895</v>
      </c>
      <c r="GZ188">
        <v>38051.3</v>
      </c>
      <c r="HA188">
        <v>1.72808</v>
      </c>
      <c r="HB188">
        <v>1.55413</v>
      </c>
      <c r="HC188">
        <v>-0.0864491</v>
      </c>
      <c r="HD188">
        <v>0</v>
      </c>
      <c r="HE188">
        <v>37.1149</v>
      </c>
      <c r="HF188">
        <v>999.9</v>
      </c>
      <c r="HG188">
        <v>44.6</v>
      </c>
      <c r="HH188">
        <v>37.5</v>
      </c>
      <c r="HI188">
        <v>34.1923</v>
      </c>
      <c r="HJ188">
        <v>61.6035</v>
      </c>
      <c r="HK188">
        <v>23.1611</v>
      </c>
      <c r="HL188">
        <v>1</v>
      </c>
      <c r="HM188">
        <v>1.71028</v>
      </c>
      <c r="HN188">
        <v>9.28105</v>
      </c>
      <c r="HO188">
        <v>20.0589</v>
      </c>
      <c r="HP188">
        <v>5.20336</v>
      </c>
      <c r="HQ188">
        <v>11.993</v>
      </c>
      <c r="HR188">
        <v>4.95955</v>
      </c>
      <c r="HS188">
        <v>3.27435</v>
      </c>
      <c r="HT188">
        <v>9999</v>
      </c>
      <c r="HU188">
        <v>9999</v>
      </c>
      <c r="HV188">
        <v>9999</v>
      </c>
      <c r="HW188">
        <v>156.1</v>
      </c>
      <c r="HX188">
        <v>1.86386</v>
      </c>
      <c r="HY188">
        <v>1.86005</v>
      </c>
      <c r="HZ188">
        <v>1.85838</v>
      </c>
      <c r="IA188">
        <v>1.85974</v>
      </c>
      <c r="IB188">
        <v>1.85974</v>
      </c>
      <c r="IC188">
        <v>1.85835</v>
      </c>
      <c r="ID188">
        <v>1.85744</v>
      </c>
      <c r="IE188">
        <v>1.85227</v>
      </c>
      <c r="IF188">
        <v>0</v>
      </c>
      <c r="IG188">
        <v>0</v>
      </c>
      <c r="IH188">
        <v>0</v>
      </c>
      <c r="II188">
        <v>0</v>
      </c>
      <c r="IJ188" t="s">
        <v>433</v>
      </c>
      <c r="IK188" t="s">
        <v>434</v>
      </c>
      <c r="IL188" t="s">
        <v>435</v>
      </c>
      <c r="IM188" t="s">
        <v>435</v>
      </c>
      <c r="IN188" t="s">
        <v>435</v>
      </c>
      <c r="IO188" t="s">
        <v>435</v>
      </c>
      <c r="IP188">
        <v>0</v>
      </c>
      <c r="IQ188">
        <v>100</v>
      </c>
      <c r="IR188">
        <v>100</v>
      </c>
      <c r="IS188">
        <v>-38.01</v>
      </c>
      <c r="IT188">
        <v>-4.0898</v>
      </c>
      <c r="IU188">
        <v>-16.20101556140452</v>
      </c>
      <c r="IV188">
        <v>-0.02477319321892663</v>
      </c>
      <c r="IW188">
        <v>7.220195862635366E-06</v>
      </c>
      <c r="IX188">
        <v>-1.200035831751892E-09</v>
      </c>
      <c r="IY188">
        <v>-1.772700294398243</v>
      </c>
      <c r="IZ188">
        <v>-0.1467083373758089</v>
      </c>
      <c r="JA188">
        <v>0.003522864546959643</v>
      </c>
      <c r="JB188">
        <v>-3.696506598922489E-05</v>
      </c>
      <c r="JC188">
        <v>4</v>
      </c>
      <c r="JD188">
        <v>1987</v>
      </c>
      <c r="JE188">
        <v>1</v>
      </c>
      <c r="JF188">
        <v>38</v>
      </c>
      <c r="JG188">
        <v>60.2</v>
      </c>
      <c r="JH188">
        <v>60.2</v>
      </c>
      <c r="JI188">
        <v>2.82471</v>
      </c>
      <c r="JJ188">
        <v>2.65991</v>
      </c>
      <c r="JK188">
        <v>1.49658</v>
      </c>
      <c r="JL188">
        <v>2.39136</v>
      </c>
      <c r="JM188">
        <v>1.54907</v>
      </c>
      <c r="JN188">
        <v>2.44995</v>
      </c>
      <c r="JO188">
        <v>41.9802</v>
      </c>
      <c r="JP188">
        <v>14.1145</v>
      </c>
      <c r="JQ188">
        <v>18</v>
      </c>
      <c r="JR188">
        <v>508.101</v>
      </c>
      <c r="JS188">
        <v>403.301</v>
      </c>
      <c r="JT188">
        <v>27.8562</v>
      </c>
      <c r="JU188">
        <v>46.3123</v>
      </c>
      <c r="JV188">
        <v>29.999</v>
      </c>
      <c r="JW188">
        <v>46.0045</v>
      </c>
      <c r="JX188">
        <v>45.8146</v>
      </c>
      <c r="JY188">
        <v>56.6633</v>
      </c>
      <c r="JZ188">
        <v>0</v>
      </c>
      <c r="KA188">
        <v>100</v>
      </c>
      <c r="KB188">
        <v>20.8983</v>
      </c>
      <c r="KC188">
        <v>1242.94</v>
      </c>
      <c r="KD188">
        <v>32.1164</v>
      </c>
      <c r="KE188">
        <v>98.0765</v>
      </c>
      <c r="KF188">
        <v>91.6859</v>
      </c>
    </row>
    <row r="189" spans="1:292">
      <c r="A189">
        <v>171</v>
      </c>
      <c r="B189">
        <v>1694363272.5</v>
      </c>
      <c r="C189">
        <v>4763.5</v>
      </c>
      <c r="D189" t="s">
        <v>777</v>
      </c>
      <c r="E189" t="s">
        <v>778</v>
      </c>
      <c r="F189">
        <v>5</v>
      </c>
      <c r="G189" t="s">
        <v>428</v>
      </c>
      <c r="H189">
        <v>1694363264.714286</v>
      </c>
      <c r="I189">
        <f>(J189)/1000</f>
        <v>0</v>
      </c>
      <c r="J189">
        <f>IF(DO189, AM189, AG189)</f>
        <v>0</v>
      </c>
      <c r="K189">
        <f>IF(DO189, AH189, AF189)</f>
        <v>0</v>
      </c>
      <c r="L189">
        <f>DQ189 - IF(AT189&gt;1, K189*DK189*100.0/(AV189*EE189), 0)</f>
        <v>0</v>
      </c>
      <c r="M189">
        <f>((S189-I189/2)*L189-K189)/(S189+I189/2)</f>
        <v>0</v>
      </c>
      <c r="N189">
        <f>M189*(DX189+DY189)/1000.0</f>
        <v>0</v>
      </c>
      <c r="O189">
        <f>(DQ189 - IF(AT189&gt;1, K189*DK189*100.0/(AV189*EE189), 0))*(DX189+DY189)/1000.0</f>
        <v>0</v>
      </c>
      <c r="P189">
        <f>2.0/((1/R189-1/Q189)+SIGN(R189)*SQRT((1/R189-1/Q189)*(1/R189-1/Q189) + 4*DL189/((DL189+1)*(DL189+1))*(2*1/R189*1/Q189-1/Q189*1/Q189)))</f>
        <v>0</v>
      </c>
      <c r="Q189">
        <f>IF(LEFT(DM189,1)&lt;&gt;"0",IF(LEFT(DM189,1)="1",3.0,DN189),$D$5+$E$5*(EE189*DX189/($K$5*1000))+$F$5*(EE189*DX189/($K$5*1000))*MAX(MIN(DK189,$J$5),$I$5)*MAX(MIN(DK189,$J$5),$I$5)+$G$5*MAX(MIN(DK189,$J$5),$I$5)*(EE189*DX189/($K$5*1000))+$H$5*(EE189*DX189/($K$5*1000))*(EE189*DX189/($K$5*1000)))</f>
        <v>0</v>
      </c>
      <c r="R189">
        <f>I189*(1000-(1000*0.61365*exp(17.502*V189/(240.97+V189))/(DX189+DY189)+DS189)/2)/(1000*0.61365*exp(17.502*V189/(240.97+V189))/(DX189+DY189)-DS189)</f>
        <v>0</v>
      </c>
      <c r="S189">
        <f>1/((DL189+1)/(P189/1.6)+1/(Q189/1.37)) + DL189/((DL189+1)/(P189/1.6) + DL189/(Q189/1.37))</f>
        <v>0</v>
      </c>
      <c r="T189">
        <f>(DG189*DJ189)</f>
        <v>0</v>
      </c>
      <c r="U189">
        <f>(DZ189+(T189+2*0.95*5.67E-8*(((DZ189+$B$9)+273)^4-(DZ189+273)^4)-44100*I189)/(1.84*29.3*Q189+8*0.95*5.67E-8*(DZ189+273)^3))</f>
        <v>0</v>
      </c>
      <c r="V189">
        <f>($C$9*EA189+$D$9*EB189+$E$9*U189)</f>
        <v>0</v>
      </c>
      <c r="W189">
        <f>0.61365*exp(17.502*V189/(240.97+V189))</f>
        <v>0</v>
      </c>
      <c r="X189">
        <f>(Y189/Z189*100)</f>
        <v>0</v>
      </c>
      <c r="Y189">
        <f>DS189*(DX189+DY189)/1000</f>
        <v>0</v>
      </c>
      <c r="Z189">
        <f>0.61365*exp(17.502*DZ189/(240.97+DZ189))</f>
        <v>0</v>
      </c>
      <c r="AA189">
        <f>(W189-DS189*(DX189+DY189)/1000)</f>
        <v>0</v>
      </c>
      <c r="AB189">
        <f>(-I189*44100)</f>
        <v>0</v>
      </c>
      <c r="AC189">
        <f>2*29.3*Q189*0.92*(DZ189-V189)</f>
        <v>0</v>
      </c>
      <c r="AD189">
        <f>2*0.95*5.67E-8*(((DZ189+$B$9)+273)^4-(V189+273)^4)</f>
        <v>0</v>
      </c>
      <c r="AE189">
        <f>T189+AD189+AB189+AC189</f>
        <v>0</v>
      </c>
      <c r="AF189">
        <f>DW189*AT189*(DR189-DQ189*(1000-AT189*DT189)/(1000-AT189*DS189))/(100*DK189)</f>
        <v>0</v>
      </c>
      <c r="AG189">
        <f>1000*DW189*AT189*(DS189-DT189)/(100*DK189*(1000-AT189*DS189))</f>
        <v>0</v>
      </c>
      <c r="AH189">
        <f>(AI189 - AJ189 - DX189*1E3/(8.314*(DZ189+273.15)) * AL189/DW189 * AK189) * DW189/(100*DK189) * (1000 - DT189)/1000</f>
        <v>0</v>
      </c>
      <c r="AI189">
        <v>1262.197817475085</v>
      </c>
      <c r="AJ189">
        <v>1244.059575757576</v>
      </c>
      <c r="AK189">
        <v>3.423848973663803</v>
      </c>
      <c r="AL189">
        <v>66.24914726502084</v>
      </c>
      <c r="AM189">
        <f>(AO189 - AN189 + DX189*1E3/(8.314*(DZ189+273.15)) * AQ189/DW189 * AP189) * DW189/(100*DK189) * 1000/(1000 - AO189)</f>
        <v>0</v>
      </c>
      <c r="AN189">
        <v>28.10721813507051</v>
      </c>
      <c r="AO189">
        <v>28.43834484848484</v>
      </c>
      <c r="AP189">
        <v>2.524213637102091E-06</v>
      </c>
      <c r="AQ189">
        <v>100.9419130604213</v>
      </c>
      <c r="AR189">
        <v>0</v>
      </c>
      <c r="AS189">
        <v>0</v>
      </c>
      <c r="AT189">
        <f>IF(AR189*$H$15&gt;=AV189,1.0,(AV189/(AV189-AR189*$H$15)))</f>
        <v>0</v>
      </c>
      <c r="AU189">
        <f>(AT189-1)*100</f>
        <v>0</v>
      </c>
      <c r="AV189">
        <f>MAX(0,($B$15+$C$15*EE189)/(1+$D$15*EE189)*DX189/(DZ189+273)*$E$15)</f>
        <v>0</v>
      </c>
      <c r="AW189" t="s">
        <v>429</v>
      </c>
      <c r="AX189" t="s">
        <v>429</v>
      </c>
      <c r="AY189">
        <v>0</v>
      </c>
      <c r="AZ189">
        <v>0</v>
      </c>
      <c r="BA189">
        <f>1-AY189/AZ189</f>
        <v>0</v>
      </c>
      <c r="BB189">
        <v>0</v>
      </c>
      <c r="BC189" t="s">
        <v>429</v>
      </c>
      <c r="BD189" t="s">
        <v>429</v>
      </c>
      <c r="BE189">
        <v>0</v>
      </c>
      <c r="BF189">
        <v>0</v>
      </c>
      <c r="BG189">
        <f>1-BE189/BF189</f>
        <v>0</v>
      </c>
      <c r="BH189">
        <v>0.5</v>
      </c>
      <c r="BI189">
        <f>DH189</f>
        <v>0</v>
      </c>
      <c r="BJ189">
        <f>K189</f>
        <v>0</v>
      </c>
      <c r="BK189">
        <f>BG189*BH189*BI189</f>
        <v>0</v>
      </c>
      <c r="BL189">
        <f>(BJ189-BB189)/BI189</f>
        <v>0</v>
      </c>
      <c r="BM189">
        <f>(AZ189-BF189)/BF189</f>
        <v>0</v>
      </c>
      <c r="BN189">
        <f>AY189/(BA189+AY189/BF189)</f>
        <v>0</v>
      </c>
      <c r="BO189" t="s">
        <v>429</v>
      </c>
      <c r="BP189">
        <v>0</v>
      </c>
      <c r="BQ189">
        <f>IF(BP189&lt;&gt;0, BP189, BN189)</f>
        <v>0</v>
      </c>
      <c r="BR189">
        <f>1-BQ189/BF189</f>
        <v>0</v>
      </c>
      <c r="BS189">
        <f>(BF189-BE189)/(BF189-BQ189)</f>
        <v>0</v>
      </c>
      <c r="BT189">
        <f>(AZ189-BF189)/(AZ189-BQ189)</f>
        <v>0</v>
      </c>
      <c r="BU189">
        <f>(BF189-BE189)/(BF189-AY189)</f>
        <v>0</v>
      </c>
      <c r="BV189">
        <f>(AZ189-BF189)/(AZ189-AY189)</f>
        <v>0</v>
      </c>
      <c r="BW189">
        <f>(BS189*BQ189/BE189)</f>
        <v>0</v>
      </c>
      <c r="BX189">
        <f>(1-BW189)</f>
        <v>0</v>
      </c>
      <c r="DG189">
        <f>$B$13*EF189+$C$13*EG189+$F$13*ER189*(1-EU189)</f>
        <v>0</v>
      </c>
      <c r="DH189">
        <f>DG189*DI189</f>
        <v>0</v>
      </c>
      <c r="DI189">
        <f>($B$13*$D$11+$C$13*$D$11+$F$13*((FE189+EW189)/MAX(FE189+EW189+FF189, 0.1)*$I$11+FF189/MAX(FE189+EW189+FF189, 0.1)*$J$11))/($B$13+$C$13+$F$13)</f>
        <v>0</v>
      </c>
      <c r="DJ189">
        <f>($B$13*$K$11+$C$13*$K$11+$F$13*((FE189+EW189)/MAX(FE189+EW189+FF189, 0.1)*$P$11+FF189/MAX(FE189+EW189+FF189, 0.1)*$Q$11))/($B$13+$C$13+$F$13)</f>
        <v>0</v>
      </c>
      <c r="DK189">
        <v>0.28</v>
      </c>
      <c r="DL189">
        <v>0.5</v>
      </c>
      <c r="DM189" t="s">
        <v>430</v>
      </c>
      <c r="DN189">
        <v>2</v>
      </c>
      <c r="DO189" t="b">
        <v>1</v>
      </c>
      <c r="DP189">
        <v>1694363264.714286</v>
      </c>
      <c r="DQ189">
        <v>1184.365357142857</v>
      </c>
      <c r="DR189">
        <v>1209.625714285714</v>
      </c>
      <c r="DS189">
        <v>28.44666428571428</v>
      </c>
      <c r="DT189">
        <v>28.11075714285715</v>
      </c>
      <c r="DU189">
        <v>1222.249285714286</v>
      </c>
      <c r="DV189">
        <v>32.53658214285714</v>
      </c>
      <c r="DW189">
        <v>499.9672500000001</v>
      </c>
      <c r="DX189">
        <v>84.51252142857143</v>
      </c>
      <c r="DY189">
        <v>0.09984593928571428</v>
      </c>
      <c r="DZ189">
        <v>34.3265357142857</v>
      </c>
      <c r="EA189">
        <v>35.73796071428571</v>
      </c>
      <c r="EB189">
        <v>999.9000000000002</v>
      </c>
      <c r="EC189">
        <v>0</v>
      </c>
      <c r="ED189">
        <v>0</v>
      </c>
      <c r="EE189">
        <v>10003.18214285714</v>
      </c>
      <c r="EF189">
        <v>0</v>
      </c>
      <c r="EG189">
        <v>1493.558928571429</v>
      </c>
      <c r="EH189">
        <v>-25.26010714285714</v>
      </c>
      <c r="EI189">
        <v>1219.042857142857</v>
      </c>
      <c r="EJ189">
        <v>1244.6125</v>
      </c>
      <c r="EK189">
        <v>0.3359145714285715</v>
      </c>
      <c r="EL189">
        <v>1209.625714285714</v>
      </c>
      <c r="EM189">
        <v>28.11075714285715</v>
      </c>
      <c r="EN189">
        <v>2.404098571428571</v>
      </c>
      <c r="EO189">
        <v>2.375710357142858</v>
      </c>
      <c r="EP189">
        <v>20.39140357142857</v>
      </c>
      <c r="EQ189">
        <v>20.19915</v>
      </c>
      <c r="ER189">
        <v>2000.022857142857</v>
      </c>
      <c r="ES189">
        <v>0.9800040357142856</v>
      </c>
      <c r="ET189">
        <v>0.01999568214285715</v>
      </c>
      <c r="EU189">
        <v>0</v>
      </c>
      <c r="EV189">
        <v>51.66796785714286</v>
      </c>
      <c r="EW189">
        <v>5.00078</v>
      </c>
      <c r="EX189">
        <v>3003.9975</v>
      </c>
      <c r="EY189">
        <v>16379.83571428572</v>
      </c>
      <c r="EZ189">
        <v>53.71407142857144</v>
      </c>
      <c r="FA189">
        <v>54.85699999999999</v>
      </c>
      <c r="FB189">
        <v>54.26321428571429</v>
      </c>
      <c r="FC189">
        <v>54.04892857142857</v>
      </c>
      <c r="FD189">
        <v>53.99746428571427</v>
      </c>
      <c r="FE189">
        <v>1955.132857142857</v>
      </c>
      <c r="FF189">
        <v>39.89000000000001</v>
      </c>
      <c r="FG189">
        <v>0</v>
      </c>
      <c r="FH189">
        <v>1694363272.4</v>
      </c>
      <c r="FI189">
        <v>0</v>
      </c>
      <c r="FJ189">
        <v>51.71591538461538</v>
      </c>
      <c r="FK189">
        <v>0.9994940301253264</v>
      </c>
      <c r="FL189">
        <v>363.0249573721169</v>
      </c>
      <c r="FM189">
        <v>3004.7</v>
      </c>
      <c r="FN189">
        <v>15</v>
      </c>
      <c r="FO189">
        <v>1694359657.1</v>
      </c>
      <c r="FP189" t="s">
        <v>630</v>
      </c>
      <c r="FQ189">
        <v>1694359653.1</v>
      </c>
      <c r="FR189">
        <v>1694359657.1</v>
      </c>
      <c r="FS189">
        <v>2</v>
      </c>
      <c r="FT189">
        <v>0.004</v>
      </c>
      <c r="FU189">
        <v>-0.08500000000000001</v>
      </c>
      <c r="FV189">
        <v>-25.919</v>
      </c>
      <c r="FW189">
        <v>-3.999</v>
      </c>
      <c r="FX189">
        <v>420</v>
      </c>
      <c r="FY189">
        <v>26</v>
      </c>
      <c r="FZ189">
        <v>0.38</v>
      </c>
      <c r="GA189">
        <v>0.08</v>
      </c>
      <c r="GB189">
        <v>-25.23343414634146</v>
      </c>
      <c r="GC189">
        <v>-0.3504397212544037</v>
      </c>
      <c r="GD189">
        <v>0.05198895102951498</v>
      </c>
      <c r="GE189">
        <v>0</v>
      </c>
      <c r="GF189">
        <v>0.3374204390243903</v>
      </c>
      <c r="GG189">
        <v>-0.02118282229965085</v>
      </c>
      <c r="GH189">
        <v>0.002656146356245107</v>
      </c>
      <c r="GI189">
        <v>1</v>
      </c>
      <c r="GJ189">
        <v>1</v>
      </c>
      <c r="GK189">
        <v>2</v>
      </c>
      <c r="GL189" t="s">
        <v>432</v>
      </c>
      <c r="GM189">
        <v>3.10656</v>
      </c>
      <c r="GN189">
        <v>2.75771</v>
      </c>
      <c r="GO189">
        <v>0.167605</v>
      </c>
      <c r="GP189">
        <v>0.166565</v>
      </c>
      <c r="GQ189">
        <v>0.12115</v>
      </c>
      <c r="GR189">
        <v>0.109966</v>
      </c>
      <c r="GS189">
        <v>20858.1</v>
      </c>
      <c r="GT189">
        <v>19679.9</v>
      </c>
      <c r="GU189">
        <v>25650.9</v>
      </c>
      <c r="GV189">
        <v>23997.7</v>
      </c>
      <c r="GW189">
        <v>36275.4</v>
      </c>
      <c r="GX189">
        <v>31329</v>
      </c>
      <c r="GY189">
        <v>44895.9</v>
      </c>
      <c r="GZ189">
        <v>38052</v>
      </c>
      <c r="HA189">
        <v>1.72777</v>
      </c>
      <c r="HB189">
        <v>1.55518</v>
      </c>
      <c r="HC189">
        <v>-0.0849739</v>
      </c>
      <c r="HD189">
        <v>0</v>
      </c>
      <c r="HE189">
        <v>37.1006</v>
      </c>
      <c r="HF189">
        <v>999.9</v>
      </c>
      <c r="HG189">
        <v>44.6</v>
      </c>
      <c r="HH189">
        <v>37.5</v>
      </c>
      <c r="HI189">
        <v>34.1921</v>
      </c>
      <c r="HJ189">
        <v>61.4935</v>
      </c>
      <c r="HK189">
        <v>23.3574</v>
      </c>
      <c r="HL189">
        <v>1</v>
      </c>
      <c r="HM189">
        <v>1.70909</v>
      </c>
      <c r="HN189">
        <v>9.28105</v>
      </c>
      <c r="HO189">
        <v>20.0593</v>
      </c>
      <c r="HP189">
        <v>5.20351</v>
      </c>
      <c r="HQ189">
        <v>11.993</v>
      </c>
      <c r="HR189">
        <v>4.9592</v>
      </c>
      <c r="HS189">
        <v>3.27428</v>
      </c>
      <c r="HT189">
        <v>9999</v>
      </c>
      <c r="HU189">
        <v>9999</v>
      </c>
      <c r="HV189">
        <v>9999</v>
      </c>
      <c r="HW189">
        <v>156.1</v>
      </c>
      <c r="HX189">
        <v>1.86386</v>
      </c>
      <c r="HY189">
        <v>1.86005</v>
      </c>
      <c r="HZ189">
        <v>1.85837</v>
      </c>
      <c r="IA189">
        <v>1.85974</v>
      </c>
      <c r="IB189">
        <v>1.85974</v>
      </c>
      <c r="IC189">
        <v>1.85837</v>
      </c>
      <c r="ID189">
        <v>1.85745</v>
      </c>
      <c r="IE189">
        <v>1.85227</v>
      </c>
      <c r="IF189">
        <v>0</v>
      </c>
      <c r="IG189">
        <v>0</v>
      </c>
      <c r="IH189">
        <v>0</v>
      </c>
      <c r="II189">
        <v>0</v>
      </c>
      <c r="IJ189" t="s">
        <v>433</v>
      </c>
      <c r="IK189" t="s">
        <v>434</v>
      </c>
      <c r="IL189" t="s">
        <v>435</v>
      </c>
      <c r="IM189" t="s">
        <v>435</v>
      </c>
      <c r="IN189" t="s">
        <v>435</v>
      </c>
      <c r="IO189" t="s">
        <v>435</v>
      </c>
      <c r="IP189">
        <v>0</v>
      </c>
      <c r="IQ189">
        <v>100</v>
      </c>
      <c r="IR189">
        <v>100</v>
      </c>
      <c r="IS189">
        <v>-38.21</v>
      </c>
      <c r="IT189">
        <v>-4.0896</v>
      </c>
      <c r="IU189">
        <v>-16.20101556140452</v>
      </c>
      <c r="IV189">
        <v>-0.02477319321892663</v>
      </c>
      <c r="IW189">
        <v>7.220195862635366E-06</v>
      </c>
      <c r="IX189">
        <v>-1.200035831751892E-09</v>
      </c>
      <c r="IY189">
        <v>-1.772700294398243</v>
      </c>
      <c r="IZ189">
        <v>-0.1467083373758089</v>
      </c>
      <c r="JA189">
        <v>0.003522864546959643</v>
      </c>
      <c r="JB189">
        <v>-3.696506598922489E-05</v>
      </c>
      <c r="JC189">
        <v>4</v>
      </c>
      <c r="JD189">
        <v>1987</v>
      </c>
      <c r="JE189">
        <v>1</v>
      </c>
      <c r="JF189">
        <v>38</v>
      </c>
      <c r="JG189">
        <v>60.3</v>
      </c>
      <c r="JH189">
        <v>60.3</v>
      </c>
      <c r="JI189">
        <v>2.85645</v>
      </c>
      <c r="JJ189">
        <v>2.66724</v>
      </c>
      <c r="JK189">
        <v>1.49658</v>
      </c>
      <c r="JL189">
        <v>2.39258</v>
      </c>
      <c r="JM189">
        <v>1.54785</v>
      </c>
      <c r="JN189">
        <v>2.42798</v>
      </c>
      <c r="JO189">
        <v>41.9802</v>
      </c>
      <c r="JP189">
        <v>14.1145</v>
      </c>
      <c r="JQ189">
        <v>18</v>
      </c>
      <c r="JR189">
        <v>507.838</v>
      </c>
      <c r="JS189">
        <v>403.916</v>
      </c>
      <c r="JT189">
        <v>27.8432</v>
      </c>
      <c r="JU189">
        <v>46.3018</v>
      </c>
      <c r="JV189">
        <v>29.9989</v>
      </c>
      <c r="JW189">
        <v>45.9942</v>
      </c>
      <c r="JX189">
        <v>45.806</v>
      </c>
      <c r="JY189">
        <v>57.2934</v>
      </c>
      <c r="JZ189">
        <v>0</v>
      </c>
      <c r="KA189">
        <v>100</v>
      </c>
      <c r="KB189">
        <v>20.8953</v>
      </c>
      <c r="KC189">
        <v>1256.3</v>
      </c>
      <c r="KD189">
        <v>32.1164</v>
      </c>
      <c r="KE189">
        <v>98.07859999999999</v>
      </c>
      <c r="KF189">
        <v>91.6878</v>
      </c>
    </row>
    <row r="190" spans="1:292">
      <c r="A190">
        <v>172</v>
      </c>
      <c r="B190">
        <v>1694363277.5</v>
      </c>
      <c r="C190">
        <v>4768.5</v>
      </c>
      <c r="D190" t="s">
        <v>779</v>
      </c>
      <c r="E190" t="s">
        <v>780</v>
      </c>
      <c r="F190">
        <v>5</v>
      </c>
      <c r="G190" t="s">
        <v>428</v>
      </c>
      <c r="H190">
        <v>1694363270</v>
      </c>
      <c r="I190">
        <f>(J190)/1000</f>
        <v>0</v>
      </c>
      <c r="J190">
        <f>IF(DO190, AM190, AG190)</f>
        <v>0</v>
      </c>
      <c r="K190">
        <f>IF(DO190, AH190, AF190)</f>
        <v>0</v>
      </c>
      <c r="L190">
        <f>DQ190 - IF(AT190&gt;1, K190*DK190*100.0/(AV190*EE190), 0)</f>
        <v>0</v>
      </c>
      <c r="M190">
        <f>((S190-I190/2)*L190-K190)/(S190+I190/2)</f>
        <v>0</v>
      </c>
      <c r="N190">
        <f>M190*(DX190+DY190)/1000.0</f>
        <v>0</v>
      </c>
      <c r="O190">
        <f>(DQ190 - IF(AT190&gt;1, K190*DK190*100.0/(AV190*EE190), 0))*(DX190+DY190)/1000.0</f>
        <v>0</v>
      </c>
      <c r="P190">
        <f>2.0/((1/R190-1/Q190)+SIGN(R190)*SQRT((1/R190-1/Q190)*(1/R190-1/Q190) + 4*DL190/((DL190+1)*(DL190+1))*(2*1/R190*1/Q190-1/Q190*1/Q190)))</f>
        <v>0</v>
      </c>
      <c r="Q190">
        <f>IF(LEFT(DM190,1)&lt;&gt;"0",IF(LEFT(DM190,1)="1",3.0,DN190),$D$5+$E$5*(EE190*DX190/($K$5*1000))+$F$5*(EE190*DX190/($K$5*1000))*MAX(MIN(DK190,$J$5),$I$5)*MAX(MIN(DK190,$J$5),$I$5)+$G$5*MAX(MIN(DK190,$J$5),$I$5)*(EE190*DX190/($K$5*1000))+$H$5*(EE190*DX190/($K$5*1000))*(EE190*DX190/($K$5*1000)))</f>
        <v>0</v>
      </c>
      <c r="R190">
        <f>I190*(1000-(1000*0.61365*exp(17.502*V190/(240.97+V190))/(DX190+DY190)+DS190)/2)/(1000*0.61365*exp(17.502*V190/(240.97+V190))/(DX190+DY190)-DS190)</f>
        <v>0</v>
      </c>
      <c r="S190">
        <f>1/((DL190+1)/(P190/1.6)+1/(Q190/1.37)) + DL190/((DL190+1)/(P190/1.6) + DL190/(Q190/1.37))</f>
        <v>0</v>
      </c>
      <c r="T190">
        <f>(DG190*DJ190)</f>
        <v>0</v>
      </c>
      <c r="U190">
        <f>(DZ190+(T190+2*0.95*5.67E-8*(((DZ190+$B$9)+273)^4-(DZ190+273)^4)-44100*I190)/(1.84*29.3*Q190+8*0.95*5.67E-8*(DZ190+273)^3))</f>
        <v>0</v>
      </c>
      <c r="V190">
        <f>($C$9*EA190+$D$9*EB190+$E$9*U190)</f>
        <v>0</v>
      </c>
      <c r="W190">
        <f>0.61365*exp(17.502*V190/(240.97+V190))</f>
        <v>0</v>
      </c>
      <c r="X190">
        <f>(Y190/Z190*100)</f>
        <v>0</v>
      </c>
      <c r="Y190">
        <f>DS190*(DX190+DY190)/1000</f>
        <v>0</v>
      </c>
      <c r="Z190">
        <f>0.61365*exp(17.502*DZ190/(240.97+DZ190))</f>
        <v>0</v>
      </c>
      <c r="AA190">
        <f>(W190-DS190*(DX190+DY190)/1000)</f>
        <v>0</v>
      </c>
      <c r="AB190">
        <f>(-I190*44100)</f>
        <v>0</v>
      </c>
      <c r="AC190">
        <f>2*29.3*Q190*0.92*(DZ190-V190)</f>
        <v>0</v>
      </c>
      <c r="AD190">
        <f>2*0.95*5.67E-8*(((DZ190+$B$9)+273)^4-(V190+273)^4)</f>
        <v>0</v>
      </c>
      <c r="AE190">
        <f>T190+AD190+AB190+AC190</f>
        <v>0</v>
      </c>
      <c r="AF190">
        <f>DW190*AT190*(DR190-DQ190*(1000-AT190*DT190)/(1000-AT190*DS190))/(100*DK190)</f>
        <v>0</v>
      </c>
      <c r="AG190">
        <f>1000*DW190*AT190*(DS190-DT190)/(100*DK190*(1000-AT190*DS190))</f>
        <v>0</v>
      </c>
      <c r="AH190">
        <f>(AI190 - AJ190 - DX190*1E3/(8.314*(DZ190+273.15)) * AL190/DW190 * AK190) * DW190/(100*DK190) * (1000 - DT190)/1000</f>
        <v>0</v>
      </c>
      <c r="AI190">
        <v>1279.561942035177</v>
      </c>
      <c r="AJ190">
        <v>1261.293878787879</v>
      </c>
      <c r="AK190">
        <v>3.440178385067138</v>
      </c>
      <c r="AL190">
        <v>66.24914726502084</v>
      </c>
      <c r="AM190">
        <f>(AO190 - AN190 + DX190*1E3/(8.314*(DZ190+273.15)) * AQ190/DW190 * AP190) * DW190/(100*DK190) * 1000/(1000 - AO190)</f>
        <v>0</v>
      </c>
      <c r="AN190">
        <v>28.10445350757935</v>
      </c>
      <c r="AO190">
        <v>28.43208666666668</v>
      </c>
      <c r="AP190">
        <v>-2.749228508376761E-06</v>
      </c>
      <c r="AQ190">
        <v>100.9419130604213</v>
      </c>
      <c r="AR190">
        <v>0</v>
      </c>
      <c r="AS190">
        <v>0</v>
      </c>
      <c r="AT190">
        <f>IF(AR190*$H$15&gt;=AV190,1.0,(AV190/(AV190-AR190*$H$15)))</f>
        <v>0</v>
      </c>
      <c r="AU190">
        <f>(AT190-1)*100</f>
        <v>0</v>
      </c>
      <c r="AV190">
        <f>MAX(0,($B$15+$C$15*EE190)/(1+$D$15*EE190)*DX190/(DZ190+273)*$E$15)</f>
        <v>0</v>
      </c>
      <c r="AW190" t="s">
        <v>429</v>
      </c>
      <c r="AX190" t="s">
        <v>429</v>
      </c>
      <c r="AY190">
        <v>0</v>
      </c>
      <c r="AZ190">
        <v>0</v>
      </c>
      <c r="BA190">
        <f>1-AY190/AZ190</f>
        <v>0</v>
      </c>
      <c r="BB190">
        <v>0</v>
      </c>
      <c r="BC190" t="s">
        <v>429</v>
      </c>
      <c r="BD190" t="s">
        <v>429</v>
      </c>
      <c r="BE190">
        <v>0</v>
      </c>
      <c r="BF190">
        <v>0</v>
      </c>
      <c r="BG190">
        <f>1-BE190/BF190</f>
        <v>0</v>
      </c>
      <c r="BH190">
        <v>0.5</v>
      </c>
      <c r="BI190">
        <f>DH190</f>
        <v>0</v>
      </c>
      <c r="BJ190">
        <f>K190</f>
        <v>0</v>
      </c>
      <c r="BK190">
        <f>BG190*BH190*BI190</f>
        <v>0</v>
      </c>
      <c r="BL190">
        <f>(BJ190-BB190)/BI190</f>
        <v>0</v>
      </c>
      <c r="BM190">
        <f>(AZ190-BF190)/BF190</f>
        <v>0</v>
      </c>
      <c r="BN190">
        <f>AY190/(BA190+AY190/BF190)</f>
        <v>0</v>
      </c>
      <c r="BO190" t="s">
        <v>429</v>
      </c>
      <c r="BP190">
        <v>0</v>
      </c>
      <c r="BQ190">
        <f>IF(BP190&lt;&gt;0, BP190, BN190)</f>
        <v>0</v>
      </c>
      <c r="BR190">
        <f>1-BQ190/BF190</f>
        <v>0</v>
      </c>
      <c r="BS190">
        <f>(BF190-BE190)/(BF190-BQ190)</f>
        <v>0</v>
      </c>
      <c r="BT190">
        <f>(AZ190-BF190)/(AZ190-BQ190)</f>
        <v>0</v>
      </c>
      <c r="BU190">
        <f>(BF190-BE190)/(BF190-AY190)</f>
        <v>0</v>
      </c>
      <c r="BV190">
        <f>(AZ190-BF190)/(AZ190-AY190)</f>
        <v>0</v>
      </c>
      <c r="BW190">
        <f>(BS190*BQ190/BE190)</f>
        <v>0</v>
      </c>
      <c r="BX190">
        <f>(1-BW190)</f>
        <v>0</v>
      </c>
      <c r="DG190">
        <f>$B$13*EF190+$C$13*EG190+$F$13*ER190*(1-EU190)</f>
        <v>0</v>
      </c>
      <c r="DH190">
        <f>DG190*DI190</f>
        <v>0</v>
      </c>
      <c r="DI190">
        <f>($B$13*$D$11+$C$13*$D$11+$F$13*((FE190+EW190)/MAX(FE190+EW190+FF190, 0.1)*$I$11+FF190/MAX(FE190+EW190+FF190, 0.1)*$J$11))/($B$13+$C$13+$F$13)</f>
        <v>0</v>
      </c>
      <c r="DJ190">
        <f>($B$13*$K$11+$C$13*$K$11+$F$13*((FE190+EW190)/MAX(FE190+EW190+FF190, 0.1)*$P$11+FF190/MAX(FE190+EW190+FF190, 0.1)*$Q$11))/($B$13+$C$13+$F$13)</f>
        <v>0</v>
      </c>
      <c r="DK190">
        <v>0.28</v>
      </c>
      <c r="DL190">
        <v>0.5</v>
      </c>
      <c r="DM190" t="s">
        <v>430</v>
      </c>
      <c r="DN190">
        <v>2</v>
      </c>
      <c r="DO190" t="b">
        <v>1</v>
      </c>
      <c r="DP190">
        <v>1694363270</v>
      </c>
      <c r="DQ190">
        <v>1202.031111111111</v>
      </c>
      <c r="DR190">
        <v>1227.348148148148</v>
      </c>
      <c r="DS190">
        <v>28.44125185185185</v>
      </c>
      <c r="DT190">
        <v>28.10737407407408</v>
      </c>
      <c r="DU190">
        <v>1240.138148148148</v>
      </c>
      <c r="DV190">
        <v>32.53097407407407</v>
      </c>
      <c r="DW190">
        <v>499.9605555555556</v>
      </c>
      <c r="DX190">
        <v>84.5121</v>
      </c>
      <c r="DY190">
        <v>0.09992134074074076</v>
      </c>
      <c r="DZ190">
        <v>34.31677777777778</v>
      </c>
      <c r="EA190">
        <v>35.73344074074074</v>
      </c>
      <c r="EB190">
        <v>999.9000000000001</v>
      </c>
      <c r="EC190">
        <v>0</v>
      </c>
      <c r="ED190">
        <v>0</v>
      </c>
      <c r="EE190">
        <v>9998.956666666667</v>
      </c>
      <c r="EF190">
        <v>0</v>
      </c>
      <c r="EG190">
        <v>1523.431481481481</v>
      </c>
      <c r="EH190">
        <v>-25.31807777777778</v>
      </c>
      <c r="EI190">
        <v>1237.218148148148</v>
      </c>
      <c r="EJ190">
        <v>1262.843703703704</v>
      </c>
      <c r="EK190">
        <v>0.3338824074074074</v>
      </c>
      <c r="EL190">
        <v>1227.348148148148</v>
      </c>
      <c r="EM190">
        <v>28.10737407407408</v>
      </c>
      <c r="EN190">
        <v>2.403628888888889</v>
      </c>
      <c r="EO190">
        <v>2.375412222222222</v>
      </c>
      <c r="EP190">
        <v>20.38824444444445</v>
      </c>
      <c r="EQ190">
        <v>20.19712222222222</v>
      </c>
      <c r="ER190">
        <v>2000.027407407408</v>
      </c>
      <c r="ES190">
        <v>0.9800038888888888</v>
      </c>
      <c r="ET190">
        <v>0.01999582222222222</v>
      </c>
      <c r="EU190">
        <v>0</v>
      </c>
      <c r="EV190">
        <v>51.70082962962964</v>
      </c>
      <c r="EW190">
        <v>5.00078</v>
      </c>
      <c r="EX190">
        <v>3024.273703703704</v>
      </c>
      <c r="EY190">
        <v>16379.88518518519</v>
      </c>
      <c r="EZ190">
        <v>53.69896296296296</v>
      </c>
      <c r="FA190">
        <v>54.83533333333332</v>
      </c>
      <c r="FB190">
        <v>54.24514814814814</v>
      </c>
      <c r="FC190">
        <v>54.02292592592591</v>
      </c>
      <c r="FD190">
        <v>53.9834074074074</v>
      </c>
      <c r="FE190">
        <v>1955.137407407407</v>
      </c>
      <c r="FF190">
        <v>39.89000000000001</v>
      </c>
      <c r="FG190">
        <v>0</v>
      </c>
      <c r="FH190">
        <v>1694363277.8</v>
      </c>
      <c r="FI190">
        <v>0</v>
      </c>
      <c r="FJ190">
        <v>51.73059599999998</v>
      </c>
      <c r="FK190">
        <v>-0.8558384611741158</v>
      </c>
      <c r="FL190">
        <v>70.03307685055317</v>
      </c>
      <c r="FM190">
        <v>3025.7424</v>
      </c>
      <c r="FN190">
        <v>15</v>
      </c>
      <c r="FO190">
        <v>1694359657.1</v>
      </c>
      <c r="FP190" t="s">
        <v>630</v>
      </c>
      <c r="FQ190">
        <v>1694359653.1</v>
      </c>
      <c r="FR190">
        <v>1694359657.1</v>
      </c>
      <c r="FS190">
        <v>2</v>
      </c>
      <c r="FT190">
        <v>0.004</v>
      </c>
      <c r="FU190">
        <v>-0.08500000000000001</v>
      </c>
      <c r="FV190">
        <v>-25.919</v>
      </c>
      <c r="FW190">
        <v>-3.999</v>
      </c>
      <c r="FX190">
        <v>420</v>
      </c>
      <c r="FY190">
        <v>26</v>
      </c>
      <c r="FZ190">
        <v>0.38</v>
      </c>
      <c r="GA190">
        <v>0.08</v>
      </c>
      <c r="GB190">
        <v>-25.2985675</v>
      </c>
      <c r="GC190">
        <v>-0.6191133208254584</v>
      </c>
      <c r="GD190">
        <v>0.0769111252924438</v>
      </c>
      <c r="GE190">
        <v>0</v>
      </c>
      <c r="GF190">
        <v>0.33460365</v>
      </c>
      <c r="GG190">
        <v>-0.0199236472795508</v>
      </c>
      <c r="GH190">
        <v>0.002471740485467681</v>
      </c>
      <c r="GI190">
        <v>1</v>
      </c>
      <c r="GJ190">
        <v>1</v>
      </c>
      <c r="GK190">
        <v>2</v>
      </c>
      <c r="GL190" t="s">
        <v>432</v>
      </c>
      <c r="GM190">
        <v>3.10692</v>
      </c>
      <c r="GN190">
        <v>2.7582</v>
      </c>
      <c r="GO190">
        <v>0.169018</v>
      </c>
      <c r="GP190">
        <v>0.167978</v>
      </c>
      <c r="GQ190">
        <v>0.121134</v>
      </c>
      <c r="GR190">
        <v>0.109961</v>
      </c>
      <c r="GS190">
        <v>20823.1</v>
      </c>
      <c r="GT190">
        <v>19646.8</v>
      </c>
      <c r="GU190">
        <v>25651.5</v>
      </c>
      <c r="GV190">
        <v>23998.1</v>
      </c>
      <c r="GW190">
        <v>36276.9</v>
      </c>
      <c r="GX190">
        <v>31329.9</v>
      </c>
      <c r="GY190">
        <v>44896.9</v>
      </c>
      <c r="GZ190">
        <v>38052.8</v>
      </c>
      <c r="HA190">
        <v>1.72808</v>
      </c>
      <c r="HB190">
        <v>1.55477</v>
      </c>
      <c r="HC190">
        <v>-0.0837557</v>
      </c>
      <c r="HD190">
        <v>0</v>
      </c>
      <c r="HE190">
        <v>37.0872</v>
      </c>
      <c r="HF190">
        <v>999.9</v>
      </c>
      <c r="HG190">
        <v>44.6</v>
      </c>
      <c r="HH190">
        <v>37.5</v>
      </c>
      <c r="HI190">
        <v>34.1915</v>
      </c>
      <c r="HJ190">
        <v>61.3535</v>
      </c>
      <c r="HK190">
        <v>23.3894</v>
      </c>
      <c r="HL190">
        <v>1</v>
      </c>
      <c r="HM190">
        <v>1.708</v>
      </c>
      <c r="HN190">
        <v>9.28105</v>
      </c>
      <c r="HO190">
        <v>20.0592</v>
      </c>
      <c r="HP190">
        <v>5.20381</v>
      </c>
      <c r="HQ190">
        <v>11.9929</v>
      </c>
      <c r="HR190">
        <v>4.9593</v>
      </c>
      <c r="HS190">
        <v>3.27425</v>
      </c>
      <c r="HT190">
        <v>9999</v>
      </c>
      <c r="HU190">
        <v>9999</v>
      </c>
      <c r="HV190">
        <v>9999</v>
      </c>
      <c r="HW190">
        <v>156.1</v>
      </c>
      <c r="HX190">
        <v>1.86386</v>
      </c>
      <c r="HY190">
        <v>1.86005</v>
      </c>
      <c r="HZ190">
        <v>1.85838</v>
      </c>
      <c r="IA190">
        <v>1.85974</v>
      </c>
      <c r="IB190">
        <v>1.85974</v>
      </c>
      <c r="IC190">
        <v>1.85835</v>
      </c>
      <c r="ID190">
        <v>1.85743</v>
      </c>
      <c r="IE190">
        <v>1.85229</v>
      </c>
      <c r="IF190">
        <v>0</v>
      </c>
      <c r="IG190">
        <v>0</v>
      </c>
      <c r="IH190">
        <v>0</v>
      </c>
      <c r="II190">
        <v>0</v>
      </c>
      <c r="IJ190" t="s">
        <v>433</v>
      </c>
      <c r="IK190" t="s">
        <v>434</v>
      </c>
      <c r="IL190" t="s">
        <v>435</v>
      </c>
      <c r="IM190" t="s">
        <v>435</v>
      </c>
      <c r="IN190" t="s">
        <v>435</v>
      </c>
      <c r="IO190" t="s">
        <v>435</v>
      </c>
      <c r="IP190">
        <v>0</v>
      </c>
      <c r="IQ190">
        <v>100</v>
      </c>
      <c r="IR190">
        <v>100</v>
      </c>
      <c r="IS190">
        <v>-38.42</v>
      </c>
      <c r="IT190">
        <v>-4.0893</v>
      </c>
      <c r="IU190">
        <v>-16.20101556140452</v>
      </c>
      <c r="IV190">
        <v>-0.02477319321892663</v>
      </c>
      <c r="IW190">
        <v>7.220195862635366E-06</v>
      </c>
      <c r="IX190">
        <v>-1.200035831751892E-09</v>
      </c>
      <c r="IY190">
        <v>-1.772700294398243</v>
      </c>
      <c r="IZ190">
        <v>-0.1467083373758089</v>
      </c>
      <c r="JA190">
        <v>0.003522864546959643</v>
      </c>
      <c r="JB190">
        <v>-3.696506598922489E-05</v>
      </c>
      <c r="JC190">
        <v>4</v>
      </c>
      <c r="JD190">
        <v>1987</v>
      </c>
      <c r="JE190">
        <v>1</v>
      </c>
      <c r="JF190">
        <v>38</v>
      </c>
      <c r="JG190">
        <v>60.4</v>
      </c>
      <c r="JH190">
        <v>60.3</v>
      </c>
      <c r="JI190">
        <v>2.8833</v>
      </c>
      <c r="JJ190">
        <v>2.65869</v>
      </c>
      <c r="JK190">
        <v>1.49658</v>
      </c>
      <c r="JL190">
        <v>2.39136</v>
      </c>
      <c r="JM190">
        <v>1.54907</v>
      </c>
      <c r="JN190">
        <v>2.48657</v>
      </c>
      <c r="JO190">
        <v>41.9802</v>
      </c>
      <c r="JP190">
        <v>14.1145</v>
      </c>
      <c r="JQ190">
        <v>18</v>
      </c>
      <c r="JR190">
        <v>507.992</v>
      </c>
      <c r="JS190">
        <v>403.623</v>
      </c>
      <c r="JT190">
        <v>27.8307</v>
      </c>
      <c r="JU190">
        <v>46.2892</v>
      </c>
      <c r="JV190">
        <v>29.999</v>
      </c>
      <c r="JW190">
        <v>45.9867</v>
      </c>
      <c r="JX190">
        <v>45.7975</v>
      </c>
      <c r="JY190">
        <v>57.8473</v>
      </c>
      <c r="JZ190">
        <v>0</v>
      </c>
      <c r="KA190">
        <v>100</v>
      </c>
      <c r="KB190">
        <v>20.892</v>
      </c>
      <c r="KC190">
        <v>1276.34</v>
      </c>
      <c r="KD190">
        <v>32.1164</v>
      </c>
      <c r="KE190">
        <v>98.0809</v>
      </c>
      <c r="KF190">
        <v>91.6895</v>
      </c>
    </row>
    <row r="191" spans="1:292">
      <c r="A191">
        <v>173</v>
      </c>
      <c r="B191">
        <v>1694363282.5</v>
      </c>
      <c r="C191">
        <v>4773.5</v>
      </c>
      <c r="D191" t="s">
        <v>781</v>
      </c>
      <c r="E191" t="s">
        <v>782</v>
      </c>
      <c r="F191">
        <v>5</v>
      </c>
      <c r="G191" t="s">
        <v>428</v>
      </c>
      <c r="H191">
        <v>1694363274.714286</v>
      </c>
      <c r="I191">
        <f>(J191)/1000</f>
        <v>0</v>
      </c>
      <c r="J191">
        <f>IF(DO191, AM191, AG191)</f>
        <v>0</v>
      </c>
      <c r="K191">
        <f>IF(DO191, AH191, AF191)</f>
        <v>0</v>
      </c>
      <c r="L191">
        <f>DQ191 - IF(AT191&gt;1, K191*DK191*100.0/(AV191*EE191), 0)</f>
        <v>0</v>
      </c>
      <c r="M191">
        <f>((S191-I191/2)*L191-K191)/(S191+I191/2)</f>
        <v>0</v>
      </c>
      <c r="N191">
        <f>M191*(DX191+DY191)/1000.0</f>
        <v>0</v>
      </c>
      <c r="O191">
        <f>(DQ191 - IF(AT191&gt;1, K191*DK191*100.0/(AV191*EE191), 0))*(DX191+DY191)/1000.0</f>
        <v>0</v>
      </c>
      <c r="P191">
        <f>2.0/((1/R191-1/Q191)+SIGN(R191)*SQRT((1/R191-1/Q191)*(1/R191-1/Q191) + 4*DL191/((DL191+1)*(DL191+1))*(2*1/R191*1/Q191-1/Q191*1/Q191)))</f>
        <v>0</v>
      </c>
      <c r="Q191">
        <f>IF(LEFT(DM191,1)&lt;&gt;"0",IF(LEFT(DM191,1)="1",3.0,DN191),$D$5+$E$5*(EE191*DX191/($K$5*1000))+$F$5*(EE191*DX191/($K$5*1000))*MAX(MIN(DK191,$J$5),$I$5)*MAX(MIN(DK191,$J$5),$I$5)+$G$5*MAX(MIN(DK191,$J$5),$I$5)*(EE191*DX191/($K$5*1000))+$H$5*(EE191*DX191/($K$5*1000))*(EE191*DX191/($K$5*1000)))</f>
        <v>0</v>
      </c>
      <c r="R191">
        <f>I191*(1000-(1000*0.61365*exp(17.502*V191/(240.97+V191))/(DX191+DY191)+DS191)/2)/(1000*0.61365*exp(17.502*V191/(240.97+V191))/(DX191+DY191)-DS191)</f>
        <v>0</v>
      </c>
      <c r="S191">
        <f>1/((DL191+1)/(P191/1.6)+1/(Q191/1.37)) + DL191/((DL191+1)/(P191/1.6) + DL191/(Q191/1.37))</f>
        <v>0</v>
      </c>
      <c r="T191">
        <f>(DG191*DJ191)</f>
        <v>0</v>
      </c>
      <c r="U191">
        <f>(DZ191+(T191+2*0.95*5.67E-8*(((DZ191+$B$9)+273)^4-(DZ191+273)^4)-44100*I191)/(1.84*29.3*Q191+8*0.95*5.67E-8*(DZ191+273)^3))</f>
        <v>0</v>
      </c>
      <c r="V191">
        <f>($C$9*EA191+$D$9*EB191+$E$9*U191)</f>
        <v>0</v>
      </c>
      <c r="W191">
        <f>0.61365*exp(17.502*V191/(240.97+V191))</f>
        <v>0</v>
      </c>
      <c r="X191">
        <f>(Y191/Z191*100)</f>
        <v>0</v>
      </c>
      <c r="Y191">
        <f>DS191*(DX191+DY191)/1000</f>
        <v>0</v>
      </c>
      <c r="Z191">
        <f>0.61365*exp(17.502*DZ191/(240.97+DZ191))</f>
        <v>0</v>
      </c>
      <c r="AA191">
        <f>(W191-DS191*(DX191+DY191)/1000)</f>
        <v>0</v>
      </c>
      <c r="AB191">
        <f>(-I191*44100)</f>
        <v>0</v>
      </c>
      <c r="AC191">
        <f>2*29.3*Q191*0.92*(DZ191-V191)</f>
        <v>0</v>
      </c>
      <c r="AD191">
        <f>2*0.95*5.67E-8*(((DZ191+$B$9)+273)^4-(V191+273)^4)</f>
        <v>0</v>
      </c>
      <c r="AE191">
        <f>T191+AD191+AB191+AC191</f>
        <v>0</v>
      </c>
      <c r="AF191">
        <f>DW191*AT191*(DR191-DQ191*(1000-AT191*DT191)/(1000-AT191*DS191))/(100*DK191)</f>
        <v>0</v>
      </c>
      <c r="AG191">
        <f>1000*DW191*AT191*(DS191-DT191)/(100*DK191*(1000-AT191*DS191))</f>
        <v>0</v>
      </c>
      <c r="AH191">
        <f>(AI191 - AJ191 - DX191*1E3/(8.314*(DZ191+273.15)) * AL191/DW191 * AK191) * DW191/(100*DK191) * (1000 - DT191)/1000</f>
        <v>0</v>
      </c>
      <c r="AI191">
        <v>1296.779598144742</v>
      </c>
      <c r="AJ191">
        <v>1278.52696969697</v>
      </c>
      <c r="AK191">
        <v>3.461198237222866</v>
      </c>
      <c r="AL191">
        <v>66.24914726502084</v>
      </c>
      <c r="AM191">
        <f>(AO191 - AN191 + DX191*1E3/(8.314*(DZ191+273.15)) * AQ191/DW191 * AP191) * DW191/(100*DK191) * 1000/(1000 - AO191)</f>
        <v>0</v>
      </c>
      <c r="AN191">
        <v>28.10114652613172</v>
      </c>
      <c r="AO191">
        <v>28.42698848484848</v>
      </c>
      <c r="AP191">
        <v>-8.924843213562838E-06</v>
      </c>
      <c r="AQ191">
        <v>100.9419130604213</v>
      </c>
      <c r="AR191">
        <v>0</v>
      </c>
      <c r="AS191">
        <v>0</v>
      </c>
      <c r="AT191">
        <f>IF(AR191*$H$15&gt;=AV191,1.0,(AV191/(AV191-AR191*$H$15)))</f>
        <v>0</v>
      </c>
      <c r="AU191">
        <f>(AT191-1)*100</f>
        <v>0</v>
      </c>
      <c r="AV191">
        <f>MAX(0,($B$15+$C$15*EE191)/(1+$D$15*EE191)*DX191/(DZ191+273)*$E$15)</f>
        <v>0</v>
      </c>
      <c r="AW191" t="s">
        <v>429</v>
      </c>
      <c r="AX191" t="s">
        <v>429</v>
      </c>
      <c r="AY191">
        <v>0</v>
      </c>
      <c r="AZ191">
        <v>0</v>
      </c>
      <c r="BA191">
        <f>1-AY191/AZ191</f>
        <v>0</v>
      </c>
      <c r="BB191">
        <v>0</v>
      </c>
      <c r="BC191" t="s">
        <v>429</v>
      </c>
      <c r="BD191" t="s">
        <v>429</v>
      </c>
      <c r="BE191">
        <v>0</v>
      </c>
      <c r="BF191">
        <v>0</v>
      </c>
      <c r="BG191">
        <f>1-BE191/BF191</f>
        <v>0</v>
      </c>
      <c r="BH191">
        <v>0.5</v>
      </c>
      <c r="BI191">
        <f>DH191</f>
        <v>0</v>
      </c>
      <c r="BJ191">
        <f>K191</f>
        <v>0</v>
      </c>
      <c r="BK191">
        <f>BG191*BH191*BI191</f>
        <v>0</v>
      </c>
      <c r="BL191">
        <f>(BJ191-BB191)/BI191</f>
        <v>0</v>
      </c>
      <c r="BM191">
        <f>(AZ191-BF191)/BF191</f>
        <v>0</v>
      </c>
      <c r="BN191">
        <f>AY191/(BA191+AY191/BF191)</f>
        <v>0</v>
      </c>
      <c r="BO191" t="s">
        <v>429</v>
      </c>
      <c r="BP191">
        <v>0</v>
      </c>
      <c r="BQ191">
        <f>IF(BP191&lt;&gt;0, BP191, BN191)</f>
        <v>0</v>
      </c>
      <c r="BR191">
        <f>1-BQ191/BF191</f>
        <v>0</v>
      </c>
      <c r="BS191">
        <f>(BF191-BE191)/(BF191-BQ191)</f>
        <v>0</v>
      </c>
      <c r="BT191">
        <f>(AZ191-BF191)/(AZ191-BQ191)</f>
        <v>0</v>
      </c>
      <c r="BU191">
        <f>(BF191-BE191)/(BF191-AY191)</f>
        <v>0</v>
      </c>
      <c r="BV191">
        <f>(AZ191-BF191)/(AZ191-AY191)</f>
        <v>0</v>
      </c>
      <c r="BW191">
        <f>(BS191*BQ191/BE191)</f>
        <v>0</v>
      </c>
      <c r="BX191">
        <f>(1-BW191)</f>
        <v>0</v>
      </c>
      <c r="DG191">
        <f>$B$13*EF191+$C$13*EG191+$F$13*ER191*(1-EU191)</f>
        <v>0</v>
      </c>
      <c r="DH191">
        <f>DG191*DI191</f>
        <v>0</v>
      </c>
      <c r="DI191">
        <f>($B$13*$D$11+$C$13*$D$11+$F$13*((FE191+EW191)/MAX(FE191+EW191+FF191, 0.1)*$I$11+FF191/MAX(FE191+EW191+FF191, 0.1)*$J$11))/($B$13+$C$13+$F$13)</f>
        <v>0</v>
      </c>
      <c r="DJ191">
        <f>($B$13*$K$11+$C$13*$K$11+$F$13*((FE191+EW191)/MAX(FE191+EW191+FF191, 0.1)*$P$11+FF191/MAX(FE191+EW191+FF191, 0.1)*$Q$11))/($B$13+$C$13+$F$13)</f>
        <v>0</v>
      </c>
      <c r="DK191">
        <v>0.28</v>
      </c>
      <c r="DL191">
        <v>0.5</v>
      </c>
      <c r="DM191" t="s">
        <v>430</v>
      </c>
      <c r="DN191">
        <v>2</v>
      </c>
      <c r="DO191" t="b">
        <v>1</v>
      </c>
      <c r="DP191">
        <v>1694363274.714286</v>
      </c>
      <c r="DQ191">
        <v>1217.788928571429</v>
      </c>
      <c r="DR191">
        <v>1243.180357142857</v>
      </c>
      <c r="DS191">
        <v>28.43563214285714</v>
      </c>
      <c r="DT191">
        <v>28.10408214285715</v>
      </c>
      <c r="DU191">
        <v>1256.092857142857</v>
      </c>
      <c r="DV191">
        <v>32.52514285714285</v>
      </c>
      <c r="DW191">
        <v>499.9799285714286</v>
      </c>
      <c r="DX191">
        <v>84.51259285714285</v>
      </c>
      <c r="DY191">
        <v>0.09996862857142859</v>
      </c>
      <c r="DZ191">
        <v>34.30963571428571</v>
      </c>
      <c r="EA191">
        <v>35.72988214285714</v>
      </c>
      <c r="EB191">
        <v>999.9000000000002</v>
      </c>
      <c r="EC191">
        <v>0</v>
      </c>
      <c r="ED191">
        <v>0</v>
      </c>
      <c r="EE191">
        <v>9999.107857142857</v>
      </c>
      <c r="EF191">
        <v>0</v>
      </c>
      <c r="EG191">
        <v>1542.868571428571</v>
      </c>
      <c r="EH191">
        <v>-25.39214285714286</v>
      </c>
      <c r="EI191">
        <v>1253.430357142857</v>
      </c>
      <c r="EJ191">
        <v>1279.129642857143</v>
      </c>
      <c r="EK191">
        <v>0.3315497857142858</v>
      </c>
      <c r="EL191">
        <v>1243.180357142857</v>
      </c>
      <c r="EM191">
        <v>28.10408214285715</v>
      </c>
      <c r="EN191">
        <v>2.403167857142857</v>
      </c>
      <c r="EO191">
        <v>2.3751475</v>
      </c>
      <c r="EP191">
        <v>20.38513928571428</v>
      </c>
      <c r="EQ191">
        <v>20.195325</v>
      </c>
      <c r="ER191">
        <v>2000.006428571428</v>
      </c>
      <c r="ES191">
        <v>0.9800034999999999</v>
      </c>
      <c r="ET191">
        <v>0.0199962</v>
      </c>
      <c r="EU191">
        <v>0</v>
      </c>
      <c r="EV191">
        <v>51.71999999999999</v>
      </c>
      <c r="EW191">
        <v>5.00078</v>
      </c>
      <c r="EX191">
        <v>3031.489642857143</v>
      </c>
      <c r="EY191">
        <v>16379.71071428571</v>
      </c>
      <c r="EZ191">
        <v>53.68735714285714</v>
      </c>
      <c r="FA191">
        <v>54.81874999999998</v>
      </c>
      <c r="FB191">
        <v>54.23632142857142</v>
      </c>
      <c r="FC191">
        <v>54.00189285714286</v>
      </c>
      <c r="FD191">
        <v>53.97507142857142</v>
      </c>
      <c r="FE191">
        <v>1955.116428571428</v>
      </c>
      <c r="FF191">
        <v>39.89000000000001</v>
      </c>
      <c r="FG191">
        <v>0</v>
      </c>
      <c r="FH191">
        <v>1694363282.6</v>
      </c>
      <c r="FI191">
        <v>0</v>
      </c>
      <c r="FJ191">
        <v>51.71228800000001</v>
      </c>
      <c r="FK191">
        <v>0.08800768937758396</v>
      </c>
      <c r="FL191">
        <v>-15.93307704948313</v>
      </c>
      <c r="FM191">
        <v>3032.0116</v>
      </c>
      <c r="FN191">
        <v>15</v>
      </c>
      <c r="FO191">
        <v>1694359657.1</v>
      </c>
      <c r="FP191" t="s">
        <v>630</v>
      </c>
      <c r="FQ191">
        <v>1694359653.1</v>
      </c>
      <c r="FR191">
        <v>1694359657.1</v>
      </c>
      <c r="FS191">
        <v>2</v>
      </c>
      <c r="FT191">
        <v>0.004</v>
      </c>
      <c r="FU191">
        <v>-0.08500000000000001</v>
      </c>
      <c r="FV191">
        <v>-25.919</v>
      </c>
      <c r="FW191">
        <v>-3.999</v>
      </c>
      <c r="FX191">
        <v>420</v>
      </c>
      <c r="FY191">
        <v>26</v>
      </c>
      <c r="FZ191">
        <v>0.38</v>
      </c>
      <c r="GA191">
        <v>0.08</v>
      </c>
      <c r="GB191">
        <v>-25.3461375</v>
      </c>
      <c r="GC191">
        <v>-0.9463305816134959</v>
      </c>
      <c r="GD191">
        <v>0.09928746065717441</v>
      </c>
      <c r="GE191">
        <v>0</v>
      </c>
      <c r="GF191">
        <v>0.33294745</v>
      </c>
      <c r="GG191">
        <v>-0.03134260412757978</v>
      </c>
      <c r="GH191">
        <v>0.003366115431398635</v>
      </c>
      <c r="GI191">
        <v>1</v>
      </c>
      <c r="GJ191">
        <v>1</v>
      </c>
      <c r="GK191">
        <v>2</v>
      </c>
      <c r="GL191" t="s">
        <v>432</v>
      </c>
      <c r="GM191">
        <v>3.10702</v>
      </c>
      <c r="GN191">
        <v>2.75832</v>
      </c>
      <c r="GO191">
        <v>0.170422</v>
      </c>
      <c r="GP191">
        <v>0.169375</v>
      </c>
      <c r="GQ191">
        <v>0.121126</v>
      </c>
      <c r="GR191">
        <v>0.109956</v>
      </c>
      <c r="GS191">
        <v>20788.1</v>
      </c>
      <c r="GT191">
        <v>19614.3</v>
      </c>
      <c r="GU191">
        <v>25651.9</v>
      </c>
      <c r="GV191">
        <v>23998.8</v>
      </c>
      <c r="GW191">
        <v>36278.2</v>
      </c>
      <c r="GX191">
        <v>31331</v>
      </c>
      <c r="GY191">
        <v>44897.9</v>
      </c>
      <c r="GZ191">
        <v>38053.7</v>
      </c>
      <c r="HA191">
        <v>1.72845</v>
      </c>
      <c r="HB191">
        <v>1.5544</v>
      </c>
      <c r="HC191">
        <v>-0.0843406</v>
      </c>
      <c r="HD191">
        <v>0</v>
      </c>
      <c r="HE191">
        <v>37.0718</v>
      </c>
      <c r="HF191">
        <v>999.9</v>
      </c>
      <c r="HG191">
        <v>44.6</v>
      </c>
      <c r="HH191">
        <v>37.5</v>
      </c>
      <c r="HI191">
        <v>34.1909</v>
      </c>
      <c r="HJ191">
        <v>61.4535</v>
      </c>
      <c r="HK191">
        <v>23.1611</v>
      </c>
      <c r="HL191">
        <v>1</v>
      </c>
      <c r="HM191">
        <v>1.70678</v>
      </c>
      <c r="HN191">
        <v>9.28105</v>
      </c>
      <c r="HO191">
        <v>20.059</v>
      </c>
      <c r="HP191">
        <v>5.20591</v>
      </c>
      <c r="HQ191">
        <v>11.9935</v>
      </c>
      <c r="HR191">
        <v>4.95965</v>
      </c>
      <c r="HS191">
        <v>3.2745</v>
      </c>
      <c r="HT191">
        <v>9999</v>
      </c>
      <c r="HU191">
        <v>9999</v>
      </c>
      <c r="HV191">
        <v>9999</v>
      </c>
      <c r="HW191">
        <v>156.1</v>
      </c>
      <c r="HX191">
        <v>1.86386</v>
      </c>
      <c r="HY191">
        <v>1.86005</v>
      </c>
      <c r="HZ191">
        <v>1.85837</v>
      </c>
      <c r="IA191">
        <v>1.85974</v>
      </c>
      <c r="IB191">
        <v>1.85974</v>
      </c>
      <c r="IC191">
        <v>1.85835</v>
      </c>
      <c r="ID191">
        <v>1.85744</v>
      </c>
      <c r="IE191">
        <v>1.85228</v>
      </c>
      <c r="IF191">
        <v>0</v>
      </c>
      <c r="IG191">
        <v>0</v>
      </c>
      <c r="IH191">
        <v>0</v>
      </c>
      <c r="II191">
        <v>0</v>
      </c>
      <c r="IJ191" t="s">
        <v>433</v>
      </c>
      <c r="IK191" t="s">
        <v>434</v>
      </c>
      <c r="IL191" t="s">
        <v>435</v>
      </c>
      <c r="IM191" t="s">
        <v>435</v>
      </c>
      <c r="IN191" t="s">
        <v>435</v>
      </c>
      <c r="IO191" t="s">
        <v>435</v>
      </c>
      <c r="IP191">
        <v>0</v>
      </c>
      <c r="IQ191">
        <v>100</v>
      </c>
      <c r="IR191">
        <v>100</v>
      </c>
      <c r="IS191">
        <v>-38.63</v>
      </c>
      <c r="IT191">
        <v>-4.0891</v>
      </c>
      <c r="IU191">
        <v>-16.20101556140452</v>
      </c>
      <c r="IV191">
        <v>-0.02477319321892663</v>
      </c>
      <c r="IW191">
        <v>7.220195862635366E-06</v>
      </c>
      <c r="IX191">
        <v>-1.200035831751892E-09</v>
      </c>
      <c r="IY191">
        <v>-1.772700294398243</v>
      </c>
      <c r="IZ191">
        <v>-0.1467083373758089</v>
      </c>
      <c r="JA191">
        <v>0.003522864546959643</v>
      </c>
      <c r="JB191">
        <v>-3.696506598922489E-05</v>
      </c>
      <c r="JC191">
        <v>4</v>
      </c>
      <c r="JD191">
        <v>1987</v>
      </c>
      <c r="JE191">
        <v>1</v>
      </c>
      <c r="JF191">
        <v>38</v>
      </c>
      <c r="JG191">
        <v>60.5</v>
      </c>
      <c r="JH191">
        <v>60.4</v>
      </c>
      <c r="JI191">
        <v>2.91382</v>
      </c>
      <c r="JJ191">
        <v>2.66968</v>
      </c>
      <c r="JK191">
        <v>1.49658</v>
      </c>
      <c r="JL191">
        <v>2.39136</v>
      </c>
      <c r="JM191">
        <v>1.54907</v>
      </c>
      <c r="JN191">
        <v>2.38525</v>
      </c>
      <c r="JO191">
        <v>41.9802</v>
      </c>
      <c r="JP191">
        <v>14.1058</v>
      </c>
      <c r="JQ191">
        <v>18</v>
      </c>
      <c r="JR191">
        <v>508.189</v>
      </c>
      <c r="JS191">
        <v>403.341</v>
      </c>
      <c r="JT191">
        <v>27.8192</v>
      </c>
      <c r="JU191">
        <v>46.2787</v>
      </c>
      <c r="JV191">
        <v>29.999</v>
      </c>
      <c r="JW191">
        <v>45.9778</v>
      </c>
      <c r="JX191">
        <v>45.7883</v>
      </c>
      <c r="JY191">
        <v>58.4702</v>
      </c>
      <c r="JZ191">
        <v>0</v>
      </c>
      <c r="KA191">
        <v>100</v>
      </c>
      <c r="KB191">
        <v>20.8902</v>
      </c>
      <c r="KC191">
        <v>1289.72</v>
      </c>
      <c r="KD191">
        <v>32.1164</v>
      </c>
      <c r="KE191">
        <v>98.08280000000001</v>
      </c>
      <c r="KF191">
        <v>91.6919</v>
      </c>
    </row>
    <row r="192" spans="1:292">
      <c r="A192">
        <v>174</v>
      </c>
      <c r="B192">
        <v>1694363287.5</v>
      </c>
      <c r="C192">
        <v>4778.5</v>
      </c>
      <c r="D192" t="s">
        <v>783</v>
      </c>
      <c r="E192" t="s">
        <v>784</v>
      </c>
      <c r="F192">
        <v>5</v>
      </c>
      <c r="G192" t="s">
        <v>428</v>
      </c>
      <c r="H192">
        <v>1694363280</v>
      </c>
      <c r="I192">
        <f>(J192)/1000</f>
        <v>0</v>
      </c>
      <c r="J192">
        <f>IF(DO192, AM192, AG192)</f>
        <v>0</v>
      </c>
      <c r="K192">
        <f>IF(DO192, AH192, AF192)</f>
        <v>0</v>
      </c>
      <c r="L192">
        <f>DQ192 - IF(AT192&gt;1, K192*DK192*100.0/(AV192*EE192), 0)</f>
        <v>0</v>
      </c>
      <c r="M192">
        <f>((S192-I192/2)*L192-K192)/(S192+I192/2)</f>
        <v>0</v>
      </c>
      <c r="N192">
        <f>M192*(DX192+DY192)/1000.0</f>
        <v>0</v>
      </c>
      <c r="O192">
        <f>(DQ192 - IF(AT192&gt;1, K192*DK192*100.0/(AV192*EE192), 0))*(DX192+DY192)/1000.0</f>
        <v>0</v>
      </c>
      <c r="P192">
        <f>2.0/((1/R192-1/Q192)+SIGN(R192)*SQRT((1/R192-1/Q192)*(1/R192-1/Q192) + 4*DL192/((DL192+1)*(DL192+1))*(2*1/R192*1/Q192-1/Q192*1/Q192)))</f>
        <v>0</v>
      </c>
      <c r="Q192">
        <f>IF(LEFT(DM192,1)&lt;&gt;"0",IF(LEFT(DM192,1)="1",3.0,DN192),$D$5+$E$5*(EE192*DX192/($K$5*1000))+$F$5*(EE192*DX192/($K$5*1000))*MAX(MIN(DK192,$J$5),$I$5)*MAX(MIN(DK192,$J$5),$I$5)+$G$5*MAX(MIN(DK192,$J$5),$I$5)*(EE192*DX192/($K$5*1000))+$H$5*(EE192*DX192/($K$5*1000))*(EE192*DX192/($K$5*1000)))</f>
        <v>0</v>
      </c>
      <c r="R192">
        <f>I192*(1000-(1000*0.61365*exp(17.502*V192/(240.97+V192))/(DX192+DY192)+DS192)/2)/(1000*0.61365*exp(17.502*V192/(240.97+V192))/(DX192+DY192)-DS192)</f>
        <v>0</v>
      </c>
      <c r="S192">
        <f>1/((DL192+1)/(P192/1.6)+1/(Q192/1.37)) + DL192/((DL192+1)/(P192/1.6) + DL192/(Q192/1.37))</f>
        <v>0</v>
      </c>
      <c r="T192">
        <f>(DG192*DJ192)</f>
        <v>0</v>
      </c>
      <c r="U192">
        <f>(DZ192+(T192+2*0.95*5.67E-8*(((DZ192+$B$9)+273)^4-(DZ192+273)^4)-44100*I192)/(1.84*29.3*Q192+8*0.95*5.67E-8*(DZ192+273)^3))</f>
        <v>0</v>
      </c>
      <c r="V192">
        <f>($C$9*EA192+$D$9*EB192+$E$9*U192)</f>
        <v>0</v>
      </c>
      <c r="W192">
        <f>0.61365*exp(17.502*V192/(240.97+V192))</f>
        <v>0</v>
      </c>
      <c r="X192">
        <f>(Y192/Z192*100)</f>
        <v>0</v>
      </c>
      <c r="Y192">
        <f>DS192*(DX192+DY192)/1000</f>
        <v>0</v>
      </c>
      <c r="Z192">
        <f>0.61365*exp(17.502*DZ192/(240.97+DZ192))</f>
        <v>0</v>
      </c>
      <c r="AA192">
        <f>(W192-DS192*(DX192+DY192)/1000)</f>
        <v>0</v>
      </c>
      <c r="AB192">
        <f>(-I192*44100)</f>
        <v>0</v>
      </c>
      <c r="AC192">
        <f>2*29.3*Q192*0.92*(DZ192-V192)</f>
        <v>0</v>
      </c>
      <c r="AD192">
        <f>2*0.95*5.67E-8*(((DZ192+$B$9)+273)^4-(V192+273)^4)</f>
        <v>0</v>
      </c>
      <c r="AE192">
        <f>T192+AD192+AB192+AC192</f>
        <v>0</v>
      </c>
      <c r="AF192">
        <f>DW192*AT192*(DR192-DQ192*(1000-AT192*DT192)/(1000-AT192*DS192))/(100*DK192)</f>
        <v>0</v>
      </c>
      <c r="AG192">
        <f>1000*DW192*AT192*(DS192-DT192)/(100*DK192*(1000-AT192*DS192))</f>
        <v>0</v>
      </c>
      <c r="AH192">
        <f>(AI192 - AJ192 - DX192*1E3/(8.314*(DZ192+273.15)) * AL192/DW192 * AK192) * DW192/(100*DK192) * (1000 - DT192)/1000</f>
        <v>0</v>
      </c>
      <c r="AI192">
        <v>1313.954776644662</v>
      </c>
      <c r="AJ192">
        <v>1295.739636363636</v>
      </c>
      <c r="AK192">
        <v>3.443775953862187</v>
      </c>
      <c r="AL192">
        <v>66.24914726502084</v>
      </c>
      <c r="AM192">
        <f>(AO192 - AN192 + DX192*1E3/(8.314*(DZ192+273.15)) * AQ192/DW192 * AP192) * DW192/(100*DK192) * 1000/(1000 - AO192)</f>
        <v>0</v>
      </c>
      <c r="AN192">
        <v>28.09811315483915</v>
      </c>
      <c r="AO192">
        <v>28.41895878787878</v>
      </c>
      <c r="AP192">
        <v>-1.129633276578051E-05</v>
      </c>
      <c r="AQ192">
        <v>100.9419130604213</v>
      </c>
      <c r="AR192">
        <v>0</v>
      </c>
      <c r="AS192">
        <v>0</v>
      </c>
      <c r="AT192">
        <f>IF(AR192*$H$15&gt;=AV192,1.0,(AV192/(AV192-AR192*$H$15)))</f>
        <v>0</v>
      </c>
      <c r="AU192">
        <f>(AT192-1)*100</f>
        <v>0</v>
      </c>
      <c r="AV192">
        <f>MAX(0,($B$15+$C$15*EE192)/(1+$D$15*EE192)*DX192/(DZ192+273)*$E$15)</f>
        <v>0</v>
      </c>
      <c r="AW192" t="s">
        <v>429</v>
      </c>
      <c r="AX192" t="s">
        <v>429</v>
      </c>
      <c r="AY192">
        <v>0</v>
      </c>
      <c r="AZ192">
        <v>0</v>
      </c>
      <c r="BA192">
        <f>1-AY192/AZ192</f>
        <v>0</v>
      </c>
      <c r="BB192">
        <v>0</v>
      </c>
      <c r="BC192" t="s">
        <v>429</v>
      </c>
      <c r="BD192" t="s">
        <v>429</v>
      </c>
      <c r="BE192">
        <v>0</v>
      </c>
      <c r="BF192">
        <v>0</v>
      </c>
      <c r="BG192">
        <f>1-BE192/BF192</f>
        <v>0</v>
      </c>
      <c r="BH192">
        <v>0.5</v>
      </c>
      <c r="BI192">
        <f>DH192</f>
        <v>0</v>
      </c>
      <c r="BJ192">
        <f>K192</f>
        <v>0</v>
      </c>
      <c r="BK192">
        <f>BG192*BH192*BI192</f>
        <v>0</v>
      </c>
      <c r="BL192">
        <f>(BJ192-BB192)/BI192</f>
        <v>0</v>
      </c>
      <c r="BM192">
        <f>(AZ192-BF192)/BF192</f>
        <v>0</v>
      </c>
      <c r="BN192">
        <f>AY192/(BA192+AY192/BF192)</f>
        <v>0</v>
      </c>
      <c r="BO192" t="s">
        <v>429</v>
      </c>
      <c r="BP192">
        <v>0</v>
      </c>
      <c r="BQ192">
        <f>IF(BP192&lt;&gt;0, BP192, BN192)</f>
        <v>0</v>
      </c>
      <c r="BR192">
        <f>1-BQ192/BF192</f>
        <v>0</v>
      </c>
      <c r="BS192">
        <f>(BF192-BE192)/(BF192-BQ192)</f>
        <v>0</v>
      </c>
      <c r="BT192">
        <f>(AZ192-BF192)/(AZ192-BQ192)</f>
        <v>0</v>
      </c>
      <c r="BU192">
        <f>(BF192-BE192)/(BF192-AY192)</f>
        <v>0</v>
      </c>
      <c r="BV192">
        <f>(AZ192-BF192)/(AZ192-AY192)</f>
        <v>0</v>
      </c>
      <c r="BW192">
        <f>(BS192*BQ192/BE192)</f>
        <v>0</v>
      </c>
      <c r="BX192">
        <f>(1-BW192)</f>
        <v>0</v>
      </c>
      <c r="DG192">
        <f>$B$13*EF192+$C$13*EG192+$F$13*ER192*(1-EU192)</f>
        <v>0</v>
      </c>
      <c r="DH192">
        <f>DG192*DI192</f>
        <v>0</v>
      </c>
      <c r="DI192">
        <f>($B$13*$D$11+$C$13*$D$11+$F$13*((FE192+EW192)/MAX(FE192+EW192+FF192, 0.1)*$I$11+FF192/MAX(FE192+EW192+FF192, 0.1)*$J$11))/($B$13+$C$13+$F$13)</f>
        <v>0</v>
      </c>
      <c r="DJ192">
        <f>($B$13*$K$11+$C$13*$K$11+$F$13*((FE192+EW192)/MAX(FE192+EW192+FF192, 0.1)*$P$11+FF192/MAX(FE192+EW192+FF192, 0.1)*$Q$11))/($B$13+$C$13+$F$13)</f>
        <v>0</v>
      </c>
      <c r="DK192">
        <v>0.28</v>
      </c>
      <c r="DL192">
        <v>0.5</v>
      </c>
      <c r="DM192" t="s">
        <v>430</v>
      </c>
      <c r="DN192">
        <v>2</v>
      </c>
      <c r="DO192" t="b">
        <v>1</v>
      </c>
      <c r="DP192">
        <v>1694363280</v>
      </c>
      <c r="DQ192">
        <v>1235.473333333334</v>
      </c>
      <c r="DR192">
        <v>1260.913703703704</v>
      </c>
      <c r="DS192">
        <v>28.42856296296297</v>
      </c>
      <c r="DT192">
        <v>28.10085185185185</v>
      </c>
      <c r="DU192">
        <v>1273.997777777778</v>
      </c>
      <c r="DV192">
        <v>32.51781481481482</v>
      </c>
      <c r="DW192">
        <v>500.052074074074</v>
      </c>
      <c r="DX192">
        <v>84.51299629629629</v>
      </c>
      <c r="DY192">
        <v>0.1001326962962963</v>
      </c>
      <c r="DZ192">
        <v>34.29854444444445</v>
      </c>
      <c r="EA192">
        <v>35.72118888888889</v>
      </c>
      <c r="EB192">
        <v>999.9000000000001</v>
      </c>
      <c r="EC192">
        <v>0</v>
      </c>
      <c r="ED192">
        <v>0</v>
      </c>
      <c r="EE192">
        <v>9999.842592592593</v>
      </c>
      <c r="EF192">
        <v>0</v>
      </c>
      <c r="EG192">
        <v>1554.396296296296</v>
      </c>
      <c r="EH192">
        <v>-25.44071111111111</v>
      </c>
      <c r="EI192">
        <v>1271.624444444444</v>
      </c>
      <c r="EJ192">
        <v>1297.371851851852</v>
      </c>
      <c r="EK192">
        <v>0.3277145925925926</v>
      </c>
      <c r="EL192">
        <v>1260.913703703704</v>
      </c>
      <c r="EM192">
        <v>28.10085185185185</v>
      </c>
      <c r="EN192">
        <v>2.402582962962963</v>
      </c>
      <c r="EO192">
        <v>2.374885555555556</v>
      </c>
      <c r="EP192">
        <v>20.3811962962963</v>
      </c>
      <c r="EQ192">
        <v>20.19354444444444</v>
      </c>
      <c r="ER192">
        <v>2000.002222222222</v>
      </c>
      <c r="ES192">
        <v>0.9800033333333332</v>
      </c>
      <c r="ET192">
        <v>0.01999637777777778</v>
      </c>
      <c r="EU192">
        <v>0</v>
      </c>
      <c r="EV192">
        <v>51.74342962962963</v>
      </c>
      <c r="EW192">
        <v>5.00078</v>
      </c>
      <c r="EX192">
        <v>3038.38</v>
      </c>
      <c r="EY192">
        <v>16379.67407407407</v>
      </c>
      <c r="EZ192">
        <v>53.66877777777778</v>
      </c>
      <c r="FA192">
        <v>54.8028148148148</v>
      </c>
      <c r="FB192">
        <v>54.21259259259259</v>
      </c>
      <c r="FC192">
        <v>53.97655555555554</v>
      </c>
      <c r="FD192">
        <v>53.9534074074074</v>
      </c>
      <c r="FE192">
        <v>1955.112222222222</v>
      </c>
      <c r="FF192">
        <v>39.89000000000001</v>
      </c>
      <c r="FG192">
        <v>0</v>
      </c>
      <c r="FH192">
        <v>1694363287.4</v>
      </c>
      <c r="FI192">
        <v>0</v>
      </c>
      <c r="FJ192">
        <v>51.72908</v>
      </c>
      <c r="FK192">
        <v>0.5311615282171174</v>
      </c>
      <c r="FL192">
        <v>170.5107688150417</v>
      </c>
      <c r="FM192">
        <v>3038.6412</v>
      </c>
      <c r="FN192">
        <v>15</v>
      </c>
      <c r="FO192">
        <v>1694359657.1</v>
      </c>
      <c r="FP192" t="s">
        <v>630</v>
      </c>
      <c r="FQ192">
        <v>1694359653.1</v>
      </c>
      <c r="FR192">
        <v>1694359657.1</v>
      </c>
      <c r="FS192">
        <v>2</v>
      </c>
      <c r="FT192">
        <v>0.004</v>
      </c>
      <c r="FU192">
        <v>-0.08500000000000001</v>
      </c>
      <c r="FV192">
        <v>-25.919</v>
      </c>
      <c r="FW192">
        <v>-3.999</v>
      </c>
      <c r="FX192">
        <v>420</v>
      </c>
      <c r="FY192">
        <v>26</v>
      </c>
      <c r="FZ192">
        <v>0.38</v>
      </c>
      <c r="GA192">
        <v>0.08</v>
      </c>
      <c r="GB192">
        <v>-25.399955</v>
      </c>
      <c r="GC192">
        <v>-0.5753921200749622</v>
      </c>
      <c r="GD192">
        <v>0.08193903511147754</v>
      </c>
      <c r="GE192">
        <v>0</v>
      </c>
      <c r="GF192">
        <v>0.32988765</v>
      </c>
      <c r="GG192">
        <v>-0.04210734709193325</v>
      </c>
      <c r="GH192">
        <v>0.004192070643190549</v>
      </c>
      <c r="GI192">
        <v>1</v>
      </c>
      <c r="GJ192">
        <v>1</v>
      </c>
      <c r="GK192">
        <v>2</v>
      </c>
      <c r="GL192" t="s">
        <v>432</v>
      </c>
      <c r="GM192">
        <v>3.10675</v>
      </c>
      <c r="GN192">
        <v>2.75801</v>
      </c>
      <c r="GO192">
        <v>0.171812</v>
      </c>
      <c r="GP192">
        <v>0.170753</v>
      </c>
      <c r="GQ192">
        <v>0.12111</v>
      </c>
      <c r="GR192">
        <v>0.109951</v>
      </c>
      <c r="GS192">
        <v>20753.7</v>
      </c>
      <c r="GT192">
        <v>19582</v>
      </c>
      <c r="GU192">
        <v>25652.5</v>
      </c>
      <c r="GV192">
        <v>23999.2</v>
      </c>
      <c r="GW192">
        <v>36279.9</v>
      </c>
      <c r="GX192">
        <v>31331.8</v>
      </c>
      <c r="GY192">
        <v>44899.1</v>
      </c>
      <c r="GZ192">
        <v>38054.3</v>
      </c>
      <c r="HA192">
        <v>1.72808</v>
      </c>
      <c r="HB192">
        <v>1.55472</v>
      </c>
      <c r="HC192">
        <v>-0.084158</v>
      </c>
      <c r="HD192">
        <v>0</v>
      </c>
      <c r="HE192">
        <v>37.0595</v>
      </c>
      <c r="HF192">
        <v>999.9</v>
      </c>
      <c r="HG192">
        <v>44.6</v>
      </c>
      <c r="HH192">
        <v>37.5</v>
      </c>
      <c r="HI192">
        <v>34.1913</v>
      </c>
      <c r="HJ192">
        <v>61.4335</v>
      </c>
      <c r="HK192">
        <v>23.2412</v>
      </c>
      <c r="HL192">
        <v>1</v>
      </c>
      <c r="HM192">
        <v>1.70565</v>
      </c>
      <c r="HN192">
        <v>9.28105</v>
      </c>
      <c r="HO192">
        <v>20.0583</v>
      </c>
      <c r="HP192">
        <v>5.20336</v>
      </c>
      <c r="HQ192">
        <v>11.9936</v>
      </c>
      <c r="HR192">
        <v>4.9593</v>
      </c>
      <c r="HS192">
        <v>3.27408</v>
      </c>
      <c r="HT192">
        <v>9999</v>
      </c>
      <c r="HU192">
        <v>9999</v>
      </c>
      <c r="HV192">
        <v>9999</v>
      </c>
      <c r="HW192">
        <v>156.1</v>
      </c>
      <c r="HX192">
        <v>1.86386</v>
      </c>
      <c r="HY192">
        <v>1.86005</v>
      </c>
      <c r="HZ192">
        <v>1.85837</v>
      </c>
      <c r="IA192">
        <v>1.85974</v>
      </c>
      <c r="IB192">
        <v>1.85974</v>
      </c>
      <c r="IC192">
        <v>1.85836</v>
      </c>
      <c r="ID192">
        <v>1.85743</v>
      </c>
      <c r="IE192">
        <v>1.85228</v>
      </c>
      <c r="IF192">
        <v>0</v>
      </c>
      <c r="IG192">
        <v>0</v>
      </c>
      <c r="IH192">
        <v>0</v>
      </c>
      <c r="II192">
        <v>0</v>
      </c>
      <c r="IJ192" t="s">
        <v>433</v>
      </c>
      <c r="IK192" t="s">
        <v>434</v>
      </c>
      <c r="IL192" t="s">
        <v>435</v>
      </c>
      <c r="IM192" t="s">
        <v>435</v>
      </c>
      <c r="IN192" t="s">
        <v>435</v>
      </c>
      <c r="IO192" t="s">
        <v>435</v>
      </c>
      <c r="IP192">
        <v>0</v>
      </c>
      <c r="IQ192">
        <v>100</v>
      </c>
      <c r="IR192">
        <v>100</v>
      </c>
      <c r="IS192">
        <v>-38.83</v>
      </c>
      <c r="IT192">
        <v>-4.0889</v>
      </c>
      <c r="IU192">
        <v>-16.20101556140452</v>
      </c>
      <c r="IV192">
        <v>-0.02477319321892663</v>
      </c>
      <c r="IW192">
        <v>7.220195862635366E-06</v>
      </c>
      <c r="IX192">
        <v>-1.200035831751892E-09</v>
      </c>
      <c r="IY192">
        <v>-1.772700294398243</v>
      </c>
      <c r="IZ192">
        <v>-0.1467083373758089</v>
      </c>
      <c r="JA192">
        <v>0.003522864546959643</v>
      </c>
      <c r="JB192">
        <v>-3.696506598922489E-05</v>
      </c>
      <c r="JC192">
        <v>4</v>
      </c>
      <c r="JD192">
        <v>1987</v>
      </c>
      <c r="JE192">
        <v>1</v>
      </c>
      <c r="JF192">
        <v>38</v>
      </c>
      <c r="JG192">
        <v>60.6</v>
      </c>
      <c r="JH192">
        <v>60.5</v>
      </c>
      <c r="JI192">
        <v>2.94189</v>
      </c>
      <c r="JJ192">
        <v>2.65869</v>
      </c>
      <c r="JK192">
        <v>1.49658</v>
      </c>
      <c r="JL192">
        <v>2.39258</v>
      </c>
      <c r="JM192">
        <v>1.54907</v>
      </c>
      <c r="JN192">
        <v>2.47559</v>
      </c>
      <c r="JO192">
        <v>41.9802</v>
      </c>
      <c r="JP192">
        <v>14.1145</v>
      </c>
      <c r="JQ192">
        <v>18</v>
      </c>
      <c r="JR192">
        <v>507.878</v>
      </c>
      <c r="JS192">
        <v>403.501</v>
      </c>
      <c r="JT192">
        <v>27.8064</v>
      </c>
      <c r="JU192">
        <v>46.2661</v>
      </c>
      <c r="JV192">
        <v>29.999</v>
      </c>
      <c r="JW192">
        <v>45.9679</v>
      </c>
      <c r="JX192">
        <v>45.7798</v>
      </c>
      <c r="JY192">
        <v>59.0255</v>
      </c>
      <c r="JZ192">
        <v>0</v>
      </c>
      <c r="KA192">
        <v>100</v>
      </c>
      <c r="KB192">
        <v>20.886</v>
      </c>
      <c r="KC192">
        <v>1309.75</v>
      </c>
      <c r="KD192">
        <v>32.1164</v>
      </c>
      <c r="KE192">
        <v>98.0853</v>
      </c>
      <c r="KF192">
        <v>91.6935</v>
      </c>
    </row>
    <row r="193" spans="1:292">
      <c r="A193">
        <v>175</v>
      </c>
      <c r="B193">
        <v>1694363292.5</v>
      </c>
      <c r="C193">
        <v>4783.5</v>
      </c>
      <c r="D193" t="s">
        <v>785</v>
      </c>
      <c r="E193" t="s">
        <v>786</v>
      </c>
      <c r="F193">
        <v>5</v>
      </c>
      <c r="G193" t="s">
        <v>428</v>
      </c>
      <c r="H193">
        <v>1694363284.714286</v>
      </c>
      <c r="I193">
        <f>(J193)/1000</f>
        <v>0</v>
      </c>
      <c r="J193">
        <f>IF(DO193, AM193, AG193)</f>
        <v>0</v>
      </c>
      <c r="K193">
        <f>IF(DO193, AH193, AF193)</f>
        <v>0</v>
      </c>
      <c r="L193">
        <f>DQ193 - IF(AT193&gt;1, K193*DK193*100.0/(AV193*EE193), 0)</f>
        <v>0</v>
      </c>
      <c r="M193">
        <f>((S193-I193/2)*L193-K193)/(S193+I193/2)</f>
        <v>0</v>
      </c>
      <c r="N193">
        <f>M193*(DX193+DY193)/1000.0</f>
        <v>0</v>
      </c>
      <c r="O193">
        <f>(DQ193 - IF(AT193&gt;1, K193*DK193*100.0/(AV193*EE193), 0))*(DX193+DY193)/1000.0</f>
        <v>0</v>
      </c>
      <c r="P193">
        <f>2.0/((1/R193-1/Q193)+SIGN(R193)*SQRT((1/R193-1/Q193)*(1/R193-1/Q193) + 4*DL193/((DL193+1)*(DL193+1))*(2*1/R193*1/Q193-1/Q193*1/Q193)))</f>
        <v>0</v>
      </c>
      <c r="Q193">
        <f>IF(LEFT(DM193,1)&lt;&gt;"0",IF(LEFT(DM193,1)="1",3.0,DN193),$D$5+$E$5*(EE193*DX193/($K$5*1000))+$F$5*(EE193*DX193/($K$5*1000))*MAX(MIN(DK193,$J$5),$I$5)*MAX(MIN(DK193,$J$5),$I$5)+$G$5*MAX(MIN(DK193,$J$5),$I$5)*(EE193*DX193/($K$5*1000))+$H$5*(EE193*DX193/($K$5*1000))*(EE193*DX193/($K$5*1000)))</f>
        <v>0</v>
      </c>
      <c r="R193">
        <f>I193*(1000-(1000*0.61365*exp(17.502*V193/(240.97+V193))/(DX193+DY193)+DS193)/2)/(1000*0.61365*exp(17.502*V193/(240.97+V193))/(DX193+DY193)-DS193)</f>
        <v>0</v>
      </c>
      <c r="S193">
        <f>1/((DL193+1)/(P193/1.6)+1/(Q193/1.37)) + DL193/((DL193+1)/(P193/1.6) + DL193/(Q193/1.37))</f>
        <v>0</v>
      </c>
      <c r="T193">
        <f>(DG193*DJ193)</f>
        <v>0</v>
      </c>
      <c r="U193">
        <f>(DZ193+(T193+2*0.95*5.67E-8*(((DZ193+$B$9)+273)^4-(DZ193+273)^4)-44100*I193)/(1.84*29.3*Q193+8*0.95*5.67E-8*(DZ193+273)^3))</f>
        <v>0</v>
      </c>
      <c r="V193">
        <f>($C$9*EA193+$D$9*EB193+$E$9*U193)</f>
        <v>0</v>
      </c>
      <c r="W193">
        <f>0.61365*exp(17.502*V193/(240.97+V193))</f>
        <v>0</v>
      </c>
      <c r="X193">
        <f>(Y193/Z193*100)</f>
        <v>0</v>
      </c>
      <c r="Y193">
        <f>DS193*(DX193+DY193)/1000</f>
        <v>0</v>
      </c>
      <c r="Z193">
        <f>0.61365*exp(17.502*DZ193/(240.97+DZ193))</f>
        <v>0</v>
      </c>
      <c r="AA193">
        <f>(W193-DS193*(DX193+DY193)/1000)</f>
        <v>0</v>
      </c>
      <c r="AB193">
        <f>(-I193*44100)</f>
        <v>0</v>
      </c>
      <c r="AC193">
        <f>2*29.3*Q193*0.92*(DZ193-V193)</f>
        <v>0</v>
      </c>
      <c r="AD193">
        <f>2*0.95*5.67E-8*(((DZ193+$B$9)+273)^4-(V193+273)^4)</f>
        <v>0</v>
      </c>
      <c r="AE193">
        <f>T193+AD193+AB193+AC193</f>
        <v>0</v>
      </c>
      <c r="AF193">
        <f>DW193*AT193*(DR193-DQ193*(1000-AT193*DT193)/(1000-AT193*DS193))/(100*DK193)</f>
        <v>0</v>
      </c>
      <c r="AG193">
        <f>1000*DW193*AT193*(DS193-DT193)/(100*DK193*(1000-AT193*DS193))</f>
        <v>0</v>
      </c>
      <c r="AH193">
        <f>(AI193 - AJ193 - DX193*1E3/(8.314*(DZ193+273.15)) * AL193/DW193 * AK193) * DW193/(100*DK193) * (1000 - DT193)/1000</f>
        <v>0</v>
      </c>
      <c r="AI193">
        <v>1331.309579385134</v>
      </c>
      <c r="AJ193">
        <v>1313.022424242424</v>
      </c>
      <c r="AK193">
        <v>3.462110594505467</v>
      </c>
      <c r="AL193">
        <v>66.24914726502084</v>
      </c>
      <c r="AM193">
        <f>(AO193 - AN193 + DX193*1E3/(8.314*(DZ193+273.15)) * AQ193/DW193 * AP193) * DW193/(100*DK193) * 1000/(1000 - AO193)</f>
        <v>0</v>
      </c>
      <c r="AN193">
        <v>28.09564830281478</v>
      </c>
      <c r="AO193">
        <v>28.41569575757575</v>
      </c>
      <c r="AP193">
        <v>-4.314489420220767E-06</v>
      </c>
      <c r="AQ193">
        <v>100.9419130604213</v>
      </c>
      <c r="AR193">
        <v>0</v>
      </c>
      <c r="AS193">
        <v>0</v>
      </c>
      <c r="AT193">
        <f>IF(AR193*$H$15&gt;=AV193,1.0,(AV193/(AV193-AR193*$H$15)))</f>
        <v>0</v>
      </c>
      <c r="AU193">
        <f>(AT193-1)*100</f>
        <v>0</v>
      </c>
      <c r="AV193">
        <f>MAX(0,($B$15+$C$15*EE193)/(1+$D$15*EE193)*DX193/(DZ193+273)*$E$15)</f>
        <v>0</v>
      </c>
      <c r="AW193" t="s">
        <v>429</v>
      </c>
      <c r="AX193" t="s">
        <v>429</v>
      </c>
      <c r="AY193">
        <v>0</v>
      </c>
      <c r="AZ193">
        <v>0</v>
      </c>
      <c r="BA193">
        <f>1-AY193/AZ193</f>
        <v>0</v>
      </c>
      <c r="BB193">
        <v>0</v>
      </c>
      <c r="BC193" t="s">
        <v>429</v>
      </c>
      <c r="BD193" t="s">
        <v>429</v>
      </c>
      <c r="BE193">
        <v>0</v>
      </c>
      <c r="BF193">
        <v>0</v>
      </c>
      <c r="BG193">
        <f>1-BE193/BF193</f>
        <v>0</v>
      </c>
      <c r="BH193">
        <v>0.5</v>
      </c>
      <c r="BI193">
        <f>DH193</f>
        <v>0</v>
      </c>
      <c r="BJ193">
        <f>K193</f>
        <v>0</v>
      </c>
      <c r="BK193">
        <f>BG193*BH193*BI193</f>
        <v>0</v>
      </c>
      <c r="BL193">
        <f>(BJ193-BB193)/BI193</f>
        <v>0</v>
      </c>
      <c r="BM193">
        <f>(AZ193-BF193)/BF193</f>
        <v>0</v>
      </c>
      <c r="BN193">
        <f>AY193/(BA193+AY193/BF193)</f>
        <v>0</v>
      </c>
      <c r="BO193" t="s">
        <v>429</v>
      </c>
      <c r="BP193">
        <v>0</v>
      </c>
      <c r="BQ193">
        <f>IF(BP193&lt;&gt;0, BP193, BN193)</f>
        <v>0</v>
      </c>
      <c r="BR193">
        <f>1-BQ193/BF193</f>
        <v>0</v>
      </c>
      <c r="BS193">
        <f>(BF193-BE193)/(BF193-BQ193)</f>
        <v>0</v>
      </c>
      <c r="BT193">
        <f>(AZ193-BF193)/(AZ193-BQ193)</f>
        <v>0</v>
      </c>
      <c r="BU193">
        <f>(BF193-BE193)/(BF193-AY193)</f>
        <v>0</v>
      </c>
      <c r="BV193">
        <f>(AZ193-BF193)/(AZ193-AY193)</f>
        <v>0</v>
      </c>
      <c r="BW193">
        <f>(BS193*BQ193/BE193)</f>
        <v>0</v>
      </c>
      <c r="BX193">
        <f>(1-BW193)</f>
        <v>0</v>
      </c>
      <c r="DG193">
        <f>$B$13*EF193+$C$13*EG193+$F$13*ER193*(1-EU193)</f>
        <v>0</v>
      </c>
      <c r="DH193">
        <f>DG193*DI193</f>
        <v>0</v>
      </c>
      <c r="DI193">
        <f>($B$13*$D$11+$C$13*$D$11+$F$13*((FE193+EW193)/MAX(FE193+EW193+FF193, 0.1)*$I$11+FF193/MAX(FE193+EW193+FF193, 0.1)*$J$11))/($B$13+$C$13+$F$13)</f>
        <v>0</v>
      </c>
      <c r="DJ193">
        <f>($B$13*$K$11+$C$13*$K$11+$F$13*((FE193+EW193)/MAX(FE193+EW193+FF193, 0.1)*$P$11+FF193/MAX(FE193+EW193+FF193, 0.1)*$Q$11))/($B$13+$C$13+$F$13)</f>
        <v>0</v>
      </c>
      <c r="DK193">
        <v>0.28</v>
      </c>
      <c r="DL193">
        <v>0.5</v>
      </c>
      <c r="DM193" t="s">
        <v>430</v>
      </c>
      <c r="DN193">
        <v>2</v>
      </c>
      <c r="DO193" t="b">
        <v>1</v>
      </c>
      <c r="DP193">
        <v>1694363284.714286</v>
      </c>
      <c r="DQ193">
        <v>1251.258214285714</v>
      </c>
      <c r="DR193">
        <v>1276.717857142857</v>
      </c>
      <c r="DS193">
        <v>28.4231</v>
      </c>
      <c r="DT193">
        <v>28.09816428571429</v>
      </c>
      <c r="DU193">
        <v>1289.977142857143</v>
      </c>
      <c r="DV193">
        <v>32.51215357142857</v>
      </c>
      <c r="DW193">
        <v>500.0214642857143</v>
      </c>
      <c r="DX193">
        <v>84.51325357142858</v>
      </c>
      <c r="DY193">
        <v>0.1000389321428572</v>
      </c>
      <c r="DZ193">
        <v>34.28880357142857</v>
      </c>
      <c r="EA193">
        <v>35.71096071428571</v>
      </c>
      <c r="EB193">
        <v>999.9000000000002</v>
      </c>
      <c r="EC193">
        <v>0</v>
      </c>
      <c r="ED193">
        <v>0</v>
      </c>
      <c r="EE193">
        <v>10001.94464285714</v>
      </c>
      <c r="EF193">
        <v>0</v>
      </c>
      <c r="EG193">
        <v>1568.896785714285</v>
      </c>
      <c r="EH193">
        <v>-25.458925</v>
      </c>
      <c r="EI193">
        <v>1287.863928571429</v>
      </c>
      <c r="EJ193">
        <v>1313.627857142857</v>
      </c>
      <c r="EK193">
        <v>0.3249311785714286</v>
      </c>
      <c r="EL193">
        <v>1276.717857142857</v>
      </c>
      <c r="EM193">
        <v>28.09816428571429</v>
      </c>
      <c r="EN193">
        <v>2.402128571428572</v>
      </c>
      <c r="EO193">
        <v>2.374666785714286</v>
      </c>
      <c r="EP193">
        <v>20.37812857142857</v>
      </c>
      <c r="EQ193">
        <v>20.19205</v>
      </c>
      <c r="ER193">
        <v>1999.983571428571</v>
      </c>
      <c r="ES193">
        <v>0.9800030714285712</v>
      </c>
      <c r="ET193">
        <v>0.01999664285714286</v>
      </c>
      <c r="EU193">
        <v>0</v>
      </c>
      <c r="EV193">
        <v>51.75881428571428</v>
      </c>
      <c r="EW193">
        <v>5.00078</v>
      </c>
      <c r="EX193">
        <v>3056.221428571429</v>
      </c>
      <c r="EY193">
        <v>16379.51785714286</v>
      </c>
      <c r="EZ193">
        <v>53.65825</v>
      </c>
      <c r="FA193">
        <v>54.78542857142857</v>
      </c>
      <c r="FB193">
        <v>54.20274999999999</v>
      </c>
      <c r="FC193">
        <v>53.96185714285714</v>
      </c>
      <c r="FD193">
        <v>53.92828571428571</v>
      </c>
      <c r="FE193">
        <v>1955.093571428572</v>
      </c>
      <c r="FF193">
        <v>39.89000000000001</v>
      </c>
      <c r="FG193">
        <v>0</v>
      </c>
      <c r="FH193">
        <v>1694363292.2</v>
      </c>
      <c r="FI193">
        <v>0</v>
      </c>
      <c r="FJ193">
        <v>51.762456</v>
      </c>
      <c r="FK193">
        <v>0.1996923031776346</v>
      </c>
      <c r="FL193">
        <v>342.1100000402884</v>
      </c>
      <c r="FM193">
        <v>3057.568000000001</v>
      </c>
      <c r="FN193">
        <v>15</v>
      </c>
      <c r="FO193">
        <v>1694359657.1</v>
      </c>
      <c r="FP193" t="s">
        <v>630</v>
      </c>
      <c r="FQ193">
        <v>1694359653.1</v>
      </c>
      <c r="FR193">
        <v>1694359657.1</v>
      </c>
      <c r="FS193">
        <v>2</v>
      </c>
      <c r="FT193">
        <v>0.004</v>
      </c>
      <c r="FU193">
        <v>-0.08500000000000001</v>
      </c>
      <c r="FV193">
        <v>-25.919</v>
      </c>
      <c r="FW193">
        <v>-3.999</v>
      </c>
      <c r="FX193">
        <v>420</v>
      </c>
      <c r="FY193">
        <v>26</v>
      </c>
      <c r="FZ193">
        <v>0.38</v>
      </c>
      <c r="GA193">
        <v>0.08</v>
      </c>
      <c r="GB193">
        <v>-25.4422925</v>
      </c>
      <c r="GC193">
        <v>-0.2403298311443424</v>
      </c>
      <c r="GD193">
        <v>0.05821845664177285</v>
      </c>
      <c r="GE193">
        <v>0</v>
      </c>
      <c r="GF193">
        <v>0.327094375</v>
      </c>
      <c r="GG193">
        <v>-0.03738654033771195</v>
      </c>
      <c r="GH193">
        <v>0.003680364320875718</v>
      </c>
      <c r="GI193">
        <v>1</v>
      </c>
      <c r="GJ193">
        <v>1</v>
      </c>
      <c r="GK193">
        <v>2</v>
      </c>
      <c r="GL193" t="s">
        <v>432</v>
      </c>
      <c r="GM193">
        <v>3.10671</v>
      </c>
      <c r="GN193">
        <v>2.75794</v>
      </c>
      <c r="GO193">
        <v>0.173201</v>
      </c>
      <c r="GP193">
        <v>0.172131</v>
      </c>
      <c r="GQ193">
        <v>0.121102</v>
      </c>
      <c r="GR193">
        <v>0.10995</v>
      </c>
      <c r="GS193">
        <v>20719.3</v>
      </c>
      <c r="GT193">
        <v>19549.8</v>
      </c>
      <c r="GU193">
        <v>25653.1</v>
      </c>
      <c r="GV193">
        <v>23999.7</v>
      </c>
      <c r="GW193">
        <v>36281.4</v>
      </c>
      <c r="GX193">
        <v>31332.7</v>
      </c>
      <c r="GY193">
        <v>44900.4</v>
      </c>
      <c r="GZ193">
        <v>38055.3</v>
      </c>
      <c r="HA193">
        <v>1.72817</v>
      </c>
      <c r="HB193">
        <v>1.55518</v>
      </c>
      <c r="HC193">
        <v>-0.0837445</v>
      </c>
      <c r="HD193">
        <v>0</v>
      </c>
      <c r="HE193">
        <v>37.048</v>
      </c>
      <c r="HF193">
        <v>999.9</v>
      </c>
      <c r="HG193">
        <v>44.6</v>
      </c>
      <c r="HH193">
        <v>37.5</v>
      </c>
      <c r="HI193">
        <v>34.1926</v>
      </c>
      <c r="HJ193">
        <v>61.5635</v>
      </c>
      <c r="HK193">
        <v>23.2893</v>
      </c>
      <c r="HL193">
        <v>1</v>
      </c>
      <c r="HM193">
        <v>1.70441</v>
      </c>
      <c r="HN193">
        <v>9.28105</v>
      </c>
      <c r="HO193">
        <v>20.0589</v>
      </c>
      <c r="HP193">
        <v>5.20576</v>
      </c>
      <c r="HQ193">
        <v>11.9953</v>
      </c>
      <c r="HR193">
        <v>4.9595</v>
      </c>
      <c r="HS193">
        <v>3.2743</v>
      </c>
      <c r="HT193">
        <v>9999</v>
      </c>
      <c r="HU193">
        <v>9999</v>
      </c>
      <c r="HV193">
        <v>9999</v>
      </c>
      <c r="HW193">
        <v>156.1</v>
      </c>
      <c r="HX193">
        <v>1.86386</v>
      </c>
      <c r="HY193">
        <v>1.86005</v>
      </c>
      <c r="HZ193">
        <v>1.85837</v>
      </c>
      <c r="IA193">
        <v>1.85974</v>
      </c>
      <c r="IB193">
        <v>1.85974</v>
      </c>
      <c r="IC193">
        <v>1.85836</v>
      </c>
      <c r="ID193">
        <v>1.85743</v>
      </c>
      <c r="IE193">
        <v>1.85226</v>
      </c>
      <c r="IF193">
        <v>0</v>
      </c>
      <c r="IG193">
        <v>0</v>
      </c>
      <c r="IH193">
        <v>0</v>
      </c>
      <c r="II193">
        <v>0</v>
      </c>
      <c r="IJ193" t="s">
        <v>433</v>
      </c>
      <c r="IK193" t="s">
        <v>434</v>
      </c>
      <c r="IL193" t="s">
        <v>435</v>
      </c>
      <c r="IM193" t="s">
        <v>435</v>
      </c>
      <c r="IN193" t="s">
        <v>435</v>
      </c>
      <c r="IO193" t="s">
        <v>435</v>
      </c>
      <c r="IP193">
        <v>0</v>
      </c>
      <c r="IQ193">
        <v>100</v>
      </c>
      <c r="IR193">
        <v>100</v>
      </c>
      <c r="IS193">
        <v>-39.04</v>
      </c>
      <c r="IT193">
        <v>-4.0888</v>
      </c>
      <c r="IU193">
        <v>-16.20101556140452</v>
      </c>
      <c r="IV193">
        <v>-0.02477319321892663</v>
      </c>
      <c r="IW193">
        <v>7.220195862635366E-06</v>
      </c>
      <c r="IX193">
        <v>-1.200035831751892E-09</v>
      </c>
      <c r="IY193">
        <v>-1.772700294398243</v>
      </c>
      <c r="IZ193">
        <v>-0.1467083373758089</v>
      </c>
      <c r="JA193">
        <v>0.003522864546959643</v>
      </c>
      <c r="JB193">
        <v>-3.696506598922489E-05</v>
      </c>
      <c r="JC193">
        <v>4</v>
      </c>
      <c r="JD193">
        <v>1987</v>
      </c>
      <c r="JE193">
        <v>1</v>
      </c>
      <c r="JF193">
        <v>38</v>
      </c>
      <c r="JG193">
        <v>60.7</v>
      </c>
      <c r="JH193">
        <v>60.6</v>
      </c>
      <c r="JI193">
        <v>2.97363</v>
      </c>
      <c r="JJ193">
        <v>2.66113</v>
      </c>
      <c r="JK193">
        <v>1.49658</v>
      </c>
      <c r="JL193">
        <v>2.39136</v>
      </c>
      <c r="JM193">
        <v>1.54907</v>
      </c>
      <c r="JN193">
        <v>2.39014</v>
      </c>
      <c r="JO193">
        <v>41.9802</v>
      </c>
      <c r="JP193">
        <v>14.1058</v>
      </c>
      <c r="JQ193">
        <v>18</v>
      </c>
      <c r="JR193">
        <v>507.891</v>
      </c>
      <c r="JS193">
        <v>403.74</v>
      </c>
      <c r="JT193">
        <v>27.7949</v>
      </c>
      <c r="JU193">
        <v>46.2557</v>
      </c>
      <c r="JV193">
        <v>29.999</v>
      </c>
      <c r="JW193">
        <v>45.959</v>
      </c>
      <c r="JX193">
        <v>45.7712</v>
      </c>
      <c r="JY193">
        <v>59.6479</v>
      </c>
      <c r="JZ193">
        <v>0</v>
      </c>
      <c r="KA193">
        <v>100</v>
      </c>
      <c r="KB193">
        <v>20.8827</v>
      </c>
      <c r="KC193">
        <v>1323.17</v>
      </c>
      <c r="KD193">
        <v>32.1164</v>
      </c>
      <c r="KE193">
        <v>98.08799999999999</v>
      </c>
      <c r="KF193">
        <v>91.6956</v>
      </c>
    </row>
    <row r="194" spans="1:292">
      <c r="A194">
        <v>176</v>
      </c>
      <c r="B194">
        <v>1694363297</v>
      </c>
      <c r="C194">
        <v>4788</v>
      </c>
      <c r="D194" t="s">
        <v>787</v>
      </c>
      <c r="E194" t="s">
        <v>788</v>
      </c>
      <c r="F194">
        <v>5</v>
      </c>
      <c r="G194" t="s">
        <v>428</v>
      </c>
      <c r="H194">
        <v>1694363289.160714</v>
      </c>
      <c r="I194">
        <f>(J194)/1000</f>
        <v>0</v>
      </c>
      <c r="J194">
        <f>IF(DO194, AM194, AG194)</f>
        <v>0</v>
      </c>
      <c r="K194">
        <f>IF(DO194, AH194, AF194)</f>
        <v>0</v>
      </c>
      <c r="L194">
        <f>DQ194 - IF(AT194&gt;1, K194*DK194*100.0/(AV194*EE194), 0)</f>
        <v>0</v>
      </c>
      <c r="M194">
        <f>((S194-I194/2)*L194-K194)/(S194+I194/2)</f>
        <v>0</v>
      </c>
      <c r="N194">
        <f>M194*(DX194+DY194)/1000.0</f>
        <v>0</v>
      </c>
      <c r="O194">
        <f>(DQ194 - IF(AT194&gt;1, K194*DK194*100.0/(AV194*EE194), 0))*(DX194+DY194)/1000.0</f>
        <v>0</v>
      </c>
      <c r="P194">
        <f>2.0/((1/R194-1/Q194)+SIGN(R194)*SQRT((1/R194-1/Q194)*(1/R194-1/Q194) + 4*DL194/((DL194+1)*(DL194+1))*(2*1/R194*1/Q194-1/Q194*1/Q194)))</f>
        <v>0</v>
      </c>
      <c r="Q194">
        <f>IF(LEFT(DM194,1)&lt;&gt;"0",IF(LEFT(DM194,1)="1",3.0,DN194),$D$5+$E$5*(EE194*DX194/($K$5*1000))+$F$5*(EE194*DX194/($K$5*1000))*MAX(MIN(DK194,$J$5),$I$5)*MAX(MIN(DK194,$J$5),$I$5)+$G$5*MAX(MIN(DK194,$J$5),$I$5)*(EE194*DX194/($K$5*1000))+$H$5*(EE194*DX194/($K$5*1000))*(EE194*DX194/($K$5*1000)))</f>
        <v>0</v>
      </c>
      <c r="R194">
        <f>I194*(1000-(1000*0.61365*exp(17.502*V194/(240.97+V194))/(DX194+DY194)+DS194)/2)/(1000*0.61365*exp(17.502*V194/(240.97+V194))/(DX194+DY194)-DS194)</f>
        <v>0</v>
      </c>
      <c r="S194">
        <f>1/((DL194+1)/(P194/1.6)+1/(Q194/1.37)) + DL194/((DL194+1)/(P194/1.6) + DL194/(Q194/1.37))</f>
        <v>0</v>
      </c>
      <c r="T194">
        <f>(DG194*DJ194)</f>
        <v>0</v>
      </c>
      <c r="U194">
        <f>(DZ194+(T194+2*0.95*5.67E-8*(((DZ194+$B$9)+273)^4-(DZ194+273)^4)-44100*I194)/(1.84*29.3*Q194+8*0.95*5.67E-8*(DZ194+273)^3))</f>
        <v>0</v>
      </c>
      <c r="V194">
        <f>($C$9*EA194+$D$9*EB194+$E$9*U194)</f>
        <v>0</v>
      </c>
      <c r="W194">
        <f>0.61365*exp(17.502*V194/(240.97+V194))</f>
        <v>0</v>
      </c>
      <c r="X194">
        <f>(Y194/Z194*100)</f>
        <v>0</v>
      </c>
      <c r="Y194">
        <f>DS194*(DX194+DY194)/1000</f>
        <v>0</v>
      </c>
      <c r="Z194">
        <f>0.61365*exp(17.502*DZ194/(240.97+DZ194))</f>
        <v>0</v>
      </c>
      <c r="AA194">
        <f>(W194-DS194*(DX194+DY194)/1000)</f>
        <v>0</v>
      </c>
      <c r="AB194">
        <f>(-I194*44100)</f>
        <v>0</v>
      </c>
      <c r="AC194">
        <f>2*29.3*Q194*0.92*(DZ194-V194)</f>
        <v>0</v>
      </c>
      <c r="AD194">
        <f>2*0.95*5.67E-8*(((DZ194+$B$9)+273)^4-(V194+273)^4)</f>
        <v>0</v>
      </c>
      <c r="AE194">
        <f>T194+AD194+AB194+AC194</f>
        <v>0</v>
      </c>
      <c r="AF194">
        <f>DW194*AT194*(DR194-DQ194*(1000-AT194*DT194)/(1000-AT194*DS194))/(100*DK194)</f>
        <v>0</v>
      </c>
      <c r="AG194">
        <f>1000*DW194*AT194*(DS194-DT194)/(100*DK194*(1000-AT194*DS194))</f>
        <v>0</v>
      </c>
      <c r="AH194">
        <f>(AI194 - AJ194 - DX194*1E3/(8.314*(DZ194+273.15)) * AL194/DW194 * AK194) * DW194/(100*DK194) * (1000 - DT194)/1000</f>
        <v>0</v>
      </c>
      <c r="AI194">
        <v>1346.761372117774</v>
      </c>
      <c r="AJ194">
        <v>1328.588242424242</v>
      </c>
      <c r="AK194">
        <v>3.472782490411998</v>
      </c>
      <c r="AL194">
        <v>66.24914726502084</v>
      </c>
      <c r="AM194">
        <f>(AO194 - AN194 + DX194*1E3/(8.314*(DZ194+273.15)) * AQ194/DW194 * AP194) * DW194/(100*DK194) * 1000/(1000 - AO194)</f>
        <v>0</v>
      </c>
      <c r="AN194">
        <v>28.09353977172487</v>
      </c>
      <c r="AO194">
        <v>28.41274727272727</v>
      </c>
      <c r="AP194">
        <v>-2.214990552054222E-06</v>
      </c>
      <c r="AQ194">
        <v>100.9419130604213</v>
      </c>
      <c r="AR194">
        <v>0</v>
      </c>
      <c r="AS194">
        <v>0</v>
      </c>
      <c r="AT194">
        <f>IF(AR194*$H$15&gt;=AV194,1.0,(AV194/(AV194-AR194*$H$15)))</f>
        <v>0</v>
      </c>
      <c r="AU194">
        <f>(AT194-1)*100</f>
        <v>0</v>
      </c>
      <c r="AV194">
        <f>MAX(0,($B$15+$C$15*EE194)/(1+$D$15*EE194)*DX194/(DZ194+273)*$E$15)</f>
        <v>0</v>
      </c>
      <c r="AW194" t="s">
        <v>429</v>
      </c>
      <c r="AX194" t="s">
        <v>429</v>
      </c>
      <c r="AY194">
        <v>0</v>
      </c>
      <c r="AZ194">
        <v>0</v>
      </c>
      <c r="BA194">
        <f>1-AY194/AZ194</f>
        <v>0</v>
      </c>
      <c r="BB194">
        <v>0</v>
      </c>
      <c r="BC194" t="s">
        <v>429</v>
      </c>
      <c r="BD194" t="s">
        <v>429</v>
      </c>
      <c r="BE194">
        <v>0</v>
      </c>
      <c r="BF194">
        <v>0</v>
      </c>
      <c r="BG194">
        <f>1-BE194/BF194</f>
        <v>0</v>
      </c>
      <c r="BH194">
        <v>0.5</v>
      </c>
      <c r="BI194">
        <f>DH194</f>
        <v>0</v>
      </c>
      <c r="BJ194">
        <f>K194</f>
        <v>0</v>
      </c>
      <c r="BK194">
        <f>BG194*BH194*BI194</f>
        <v>0</v>
      </c>
      <c r="BL194">
        <f>(BJ194-BB194)/BI194</f>
        <v>0</v>
      </c>
      <c r="BM194">
        <f>(AZ194-BF194)/BF194</f>
        <v>0</v>
      </c>
      <c r="BN194">
        <f>AY194/(BA194+AY194/BF194)</f>
        <v>0</v>
      </c>
      <c r="BO194" t="s">
        <v>429</v>
      </c>
      <c r="BP194">
        <v>0</v>
      </c>
      <c r="BQ194">
        <f>IF(BP194&lt;&gt;0, BP194, BN194)</f>
        <v>0</v>
      </c>
      <c r="BR194">
        <f>1-BQ194/BF194</f>
        <v>0</v>
      </c>
      <c r="BS194">
        <f>(BF194-BE194)/(BF194-BQ194)</f>
        <v>0</v>
      </c>
      <c r="BT194">
        <f>(AZ194-BF194)/(AZ194-BQ194)</f>
        <v>0</v>
      </c>
      <c r="BU194">
        <f>(BF194-BE194)/(BF194-AY194)</f>
        <v>0</v>
      </c>
      <c r="BV194">
        <f>(AZ194-BF194)/(AZ194-AY194)</f>
        <v>0</v>
      </c>
      <c r="BW194">
        <f>(BS194*BQ194/BE194)</f>
        <v>0</v>
      </c>
      <c r="BX194">
        <f>(1-BW194)</f>
        <v>0</v>
      </c>
      <c r="DG194">
        <f>$B$13*EF194+$C$13*EG194+$F$13*ER194*(1-EU194)</f>
        <v>0</v>
      </c>
      <c r="DH194">
        <f>DG194*DI194</f>
        <v>0</v>
      </c>
      <c r="DI194">
        <f>($B$13*$D$11+$C$13*$D$11+$F$13*((FE194+EW194)/MAX(FE194+EW194+FF194, 0.1)*$I$11+FF194/MAX(FE194+EW194+FF194, 0.1)*$J$11))/($B$13+$C$13+$F$13)</f>
        <v>0</v>
      </c>
      <c r="DJ194">
        <f>($B$13*$K$11+$C$13*$K$11+$F$13*((FE194+EW194)/MAX(FE194+EW194+FF194, 0.1)*$P$11+FF194/MAX(FE194+EW194+FF194, 0.1)*$Q$11))/($B$13+$C$13+$F$13)</f>
        <v>0</v>
      </c>
      <c r="DK194">
        <v>0.28</v>
      </c>
      <c r="DL194">
        <v>0.5</v>
      </c>
      <c r="DM194" t="s">
        <v>430</v>
      </c>
      <c r="DN194">
        <v>2</v>
      </c>
      <c r="DO194" t="b">
        <v>1</v>
      </c>
      <c r="DP194">
        <v>1694363289.160714</v>
      </c>
      <c r="DQ194">
        <v>1266.171428571428</v>
      </c>
      <c r="DR194">
        <v>1291.620714285714</v>
      </c>
      <c r="DS194">
        <v>28.41861071428572</v>
      </c>
      <c r="DT194">
        <v>28.09583571428572</v>
      </c>
      <c r="DU194">
        <v>1305.073571428571</v>
      </c>
      <c r="DV194">
        <v>32.50750714285714</v>
      </c>
      <c r="DW194">
        <v>499.9715357142858</v>
      </c>
      <c r="DX194">
        <v>84.51332142857143</v>
      </c>
      <c r="DY194">
        <v>0.09995798928571427</v>
      </c>
      <c r="DZ194">
        <v>34.28090000000001</v>
      </c>
      <c r="EA194">
        <v>35.70427857142857</v>
      </c>
      <c r="EB194">
        <v>999.9000000000002</v>
      </c>
      <c r="EC194">
        <v>0</v>
      </c>
      <c r="ED194">
        <v>0</v>
      </c>
      <c r="EE194">
        <v>10007.18964285714</v>
      </c>
      <c r="EF194">
        <v>0</v>
      </c>
      <c r="EG194">
        <v>1603.277857142857</v>
      </c>
      <c r="EH194">
        <v>-25.44845</v>
      </c>
      <c r="EI194">
        <v>1303.206785714285</v>
      </c>
      <c r="EJ194">
        <v>1328.9575</v>
      </c>
      <c r="EK194">
        <v>0.3227738571428571</v>
      </c>
      <c r="EL194">
        <v>1291.620714285714</v>
      </c>
      <c r="EM194">
        <v>28.09583571428572</v>
      </c>
      <c r="EN194">
        <v>2.401751428571429</v>
      </c>
      <c r="EO194">
        <v>2.3744725</v>
      </c>
      <c r="EP194">
        <v>20.37558571428571</v>
      </c>
      <c r="EQ194">
        <v>20.19072857142857</v>
      </c>
      <c r="ER194">
        <v>1999.979285714286</v>
      </c>
      <c r="ES194">
        <v>0.9800029642857141</v>
      </c>
      <c r="ET194">
        <v>0.01999674642857143</v>
      </c>
      <c r="EU194">
        <v>0</v>
      </c>
      <c r="EV194">
        <v>51.74813571428571</v>
      </c>
      <c r="EW194">
        <v>5.00078</v>
      </c>
      <c r="EX194">
        <v>3077.527857142858</v>
      </c>
      <c r="EY194">
        <v>16379.48214285714</v>
      </c>
      <c r="EZ194">
        <v>53.64921428571427</v>
      </c>
      <c r="FA194">
        <v>54.76771428571429</v>
      </c>
      <c r="FB194">
        <v>54.1982857142857</v>
      </c>
      <c r="FC194">
        <v>53.94410714285714</v>
      </c>
      <c r="FD194">
        <v>53.91267857142856</v>
      </c>
      <c r="FE194">
        <v>1955.089285714286</v>
      </c>
      <c r="FF194">
        <v>39.89000000000001</v>
      </c>
      <c r="FG194">
        <v>0</v>
      </c>
      <c r="FH194">
        <v>1694363297</v>
      </c>
      <c r="FI194">
        <v>0</v>
      </c>
      <c r="FJ194">
        <v>51.72353999999999</v>
      </c>
      <c r="FK194">
        <v>-0.701392318159221</v>
      </c>
      <c r="FL194">
        <v>233.4153841779158</v>
      </c>
      <c r="FM194">
        <v>3079.541999999999</v>
      </c>
      <c r="FN194">
        <v>15</v>
      </c>
      <c r="FO194">
        <v>1694359657.1</v>
      </c>
      <c r="FP194" t="s">
        <v>630</v>
      </c>
      <c r="FQ194">
        <v>1694359653.1</v>
      </c>
      <c r="FR194">
        <v>1694359657.1</v>
      </c>
      <c r="FS194">
        <v>2</v>
      </c>
      <c r="FT194">
        <v>0.004</v>
      </c>
      <c r="FU194">
        <v>-0.08500000000000001</v>
      </c>
      <c r="FV194">
        <v>-25.919</v>
      </c>
      <c r="FW194">
        <v>-3.999</v>
      </c>
      <c r="FX194">
        <v>420</v>
      </c>
      <c r="FY194">
        <v>26</v>
      </c>
      <c r="FZ194">
        <v>0.38</v>
      </c>
      <c r="GA194">
        <v>0.08</v>
      </c>
      <c r="GB194">
        <v>-25.45383902439024</v>
      </c>
      <c r="GC194">
        <v>0.0413853658536921</v>
      </c>
      <c r="GD194">
        <v>0.0530266241367567</v>
      </c>
      <c r="GE194">
        <v>1</v>
      </c>
      <c r="GF194">
        <v>0.3241775609756097</v>
      </c>
      <c r="GG194">
        <v>-0.0309021742160276</v>
      </c>
      <c r="GH194">
        <v>0.003169697323772531</v>
      </c>
      <c r="GI194">
        <v>1</v>
      </c>
      <c r="GJ194">
        <v>2</v>
      </c>
      <c r="GK194">
        <v>2</v>
      </c>
      <c r="GL194" t="s">
        <v>484</v>
      </c>
      <c r="GM194">
        <v>3.10684</v>
      </c>
      <c r="GN194">
        <v>2.75828</v>
      </c>
      <c r="GO194">
        <v>0.174442</v>
      </c>
      <c r="GP194">
        <v>0.173364</v>
      </c>
      <c r="GQ194">
        <v>0.121096</v>
      </c>
      <c r="GR194">
        <v>0.109941</v>
      </c>
      <c r="GS194">
        <v>20688.5</v>
      </c>
      <c r="GT194">
        <v>19520.7</v>
      </c>
      <c r="GU194">
        <v>25653.7</v>
      </c>
      <c r="GV194">
        <v>23999.9</v>
      </c>
      <c r="GW194">
        <v>36282.4</v>
      </c>
      <c r="GX194">
        <v>31333.5</v>
      </c>
      <c r="GY194">
        <v>44901.1</v>
      </c>
      <c r="GZ194">
        <v>38055.7</v>
      </c>
      <c r="HA194">
        <v>1.7287</v>
      </c>
      <c r="HB194">
        <v>1.5554</v>
      </c>
      <c r="HC194">
        <v>-0.0828691</v>
      </c>
      <c r="HD194">
        <v>0</v>
      </c>
      <c r="HE194">
        <v>37.0404</v>
      </c>
      <c r="HF194">
        <v>999.9</v>
      </c>
      <c r="HG194">
        <v>44.6</v>
      </c>
      <c r="HH194">
        <v>37.5</v>
      </c>
      <c r="HI194">
        <v>34.1937</v>
      </c>
      <c r="HJ194">
        <v>61.3035</v>
      </c>
      <c r="HK194">
        <v>23.3574</v>
      </c>
      <c r="HL194">
        <v>1</v>
      </c>
      <c r="HM194">
        <v>1.70344</v>
      </c>
      <c r="HN194">
        <v>9.28105</v>
      </c>
      <c r="HO194">
        <v>20.0589</v>
      </c>
      <c r="HP194">
        <v>5.20456</v>
      </c>
      <c r="HQ194">
        <v>11.9938</v>
      </c>
      <c r="HR194">
        <v>4.95945</v>
      </c>
      <c r="HS194">
        <v>3.27415</v>
      </c>
      <c r="HT194">
        <v>9999</v>
      </c>
      <c r="HU194">
        <v>9999</v>
      </c>
      <c r="HV194">
        <v>9999</v>
      </c>
      <c r="HW194">
        <v>156.1</v>
      </c>
      <c r="HX194">
        <v>1.86386</v>
      </c>
      <c r="HY194">
        <v>1.86005</v>
      </c>
      <c r="HZ194">
        <v>1.85837</v>
      </c>
      <c r="IA194">
        <v>1.85974</v>
      </c>
      <c r="IB194">
        <v>1.85974</v>
      </c>
      <c r="IC194">
        <v>1.85837</v>
      </c>
      <c r="ID194">
        <v>1.85744</v>
      </c>
      <c r="IE194">
        <v>1.85228</v>
      </c>
      <c r="IF194">
        <v>0</v>
      </c>
      <c r="IG194">
        <v>0</v>
      </c>
      <c r="IH194">
        <v>0</v>
      </c>
      <c r="II194">
        <v>0</v>
      </c>
      <c r="IJ194" t="s">
        <v>433</v>
      </c>
      <c r="IK194" t="s">
        <v>434</v>
      </c>
      <c r="IL194" t="s">
        <v>435</v>
      </c>
      <c r="IM194" t="s">
        <v>435</v>
      </c>
      <c r="IN194" t="s">
        <v>435</v>
      </c>
      <c r="IO194" t="s">
        <v>435</v>
      </c>
      <c r="IP194">
        <v>0</v>
      </c>
      <c r="IQ194">
        <v>100</v>
      </c>
      <c r="IR194">
        <v>100</v>
      </c>
      <c r="IS194">
        <v>-39.23</v>
      </c>
      <c r="IT194">
        <v>-4.0886</v>
      </c>
      <c r="IU194">
        <v>-16.20101556140452</v>
      </c>
      <c r="IV194">
        <v>-0.02477319321892663</v>
      </c>
      <c r="IW194">
        <v>7.220195862635366E-06</v>
      </c>
      <c r="IX194">
        <v>-1.200035831751892E-09</v>
      </c>
      <c r="IY194">
        <v>-1.772700294398243</v>
      </c>
      <c r="IZ194">
        <v>-0.1467083373758089</v>
      </c>
      <c r="JA194">
        <v>0.003522864546959643</v>
      </c>
      <c r="JB194">
        <v>-3.696506598922489E-05</v>
      </c>
      <c r="JC194">
        <v>4</v>
      </c>
      <c r="JD194">
        <v>1987</v>
      </c>
      <c r="JE194">
        <v>1</v>
      </c>
      <c r="JF194">
        <v>38</v>
      </c>
      <c r="JG194">
        <v>60.7</v>
      </c>
      <c r="JH194">
        <v>60.7</v>
      </c>
      <c r="JI194">
        <v>2.99805</v>
      </c>
      <c r="JJ194">
        <v>2.65747</v>
      </c>
      <c r="JK194">
        <v>1.49658</v>
      </c>
      <c r="JL194">
        <v>2.39258</v>
      </c>
      <c r="JM194">
        <v>1.54907</v>
      </c>
      <c r="JN194">
        <v>2.45117</v>
      </c>
      <c r="JO194">
        <v>41.9802</v>
      </c>
      <c r="JP194">
        <v>14.1145</v>
      </c>
      <c r="JQ194">
        <v>18</v>
      </c>
      <c r="JR194">
        <v>508.189</v>
      </c>
      <c r="JS194">
        <v>403.845</v>
      </c>
      <c r="JT194">
        <v>27.7867</v>
      </c>
      <c r="JU194">
        <v>46.2442</v>
      </c>
      <c r="JV194">
        <v>29.999</v>
      </c>
      <c r="JW194">
        <v>45.9502</v>
      </c>
      <c r="JX194">
        <v>45.7641</v>
      </c>
      <c r="JY194">
        <v>60.1571</v>
      </c>
      <c r="JZ194">
        <v>0</v>
      </c>
      <c r="KA194">
        <v>100</v>
      </c>
      <c r="KB194">
        <v>20.8798</v>
      </c>
      <c r="KC194">
        <v>1336.53</v>
      </c>
      <c r="KD194">
        <v>32.1164</v>
      </c>
      <c r="KE194">
        <v>98.08969999999999</v>
      </c>
      <c r="KF194">
        <v>91.6965</v>
      </c>
    </row>
    <row r="195" spans="1:292">
      <c r="A195">
        <v>177</v>
      </c>
      <c r="B195">
        <v>1694363302</v>
      </c>
      <c r="C195">
        <v>4793</v>
      </c>
      <c r="D195" t="s">
        <v>789</v>
      </c>
      <c r="E195" t="s">
        <v>790</v>
      </c>
      <c r="F195">
        <v>5</v>
      </c>
      <c r="G195" t="s">
        <v>428</v>
      </c>
      <c r="H195">
        <v>1694363294.462963</v>
      </c>
      <c r="I195">
        <f>(J195)/1000</f>
        <v>0</v>
      </c>
      <c r="J195">
        <f>IF(DO195, AM195, AG195)</f>
        <v>0</v>
      </c>
      <c r="K195">
        <f>IF(DO195, AH195, AF195)</f>
        <v>0</v>
      </c>
      <c r="L195">
        <f>DQ195 - IF(AT195&gt;1, K195*DK195*100.0/(AV195*EE195), 0)</f>
        <v>0</v>
      </c>
      <c r="M195">
        <f>((S195-I195/2)*L195-K195)/(S195+I195/2)</f>
        <v>0</v>
      </c>
      <c r="N195">
        <f>M195*(DX195+DY195)/1000.0</f>
        <v>0</v>
      </c>
      <c r="O195">
        <f>(DQ195 - IF(AT195&gt;1, K195*DK195*100.0/(AV195*EE195), 0))*(DX195+DY195)/1000.0</f>
        <v>0</v>
      </c>
      <c r="P195">
        <f>2.0/((1/R195-1/Q195)+SIGN(R195)*SQRT((1/R195-1/Q195)*(1/R195-1/Q195) + 4*DL195/((DL195+1)*(DL195+1))*(2*1/R195*1/Q195-1/Q195*1/Q195)))</f>
        <v>0</v>
      </c>
      <c r="Q195">
        <f>IF(LEFT(DM195,1)&lt;&gt;"0",IF(LEFT(DM195,1)="1",3.0,DN195),$D$5+$E$5*(EE195*DX195/($K$5*1000))+$F$5*(EE195*DX195/($K$5*1000))*MAX(MIN(DK195,$J$5),$I$5)*MAX(MIN(DK195,$J$5),$I$5)+$G$5*MAX(MIN(DK195,$J$5),$I$5)*(EE195*DX195/($K$5*1000))+$H$5*(EE195*DX195/($K$5*1000))*(EE195*DX195/($K$5*1000)))</f>
        <v>0</v>
      </c>
      <c r="R195">
        <f>I195*(1000-(1000*0.61365*exp(17.502*V195/(240.97+V195))/(DX195+DY195)+DS195)/2)/(1000*0.61365*exp(17.502*V195/(240.97+V195))/(DX195+DY195)-DS195)</f>
        <v>0</v>
      </c>
      <c r="S195">
        <f>1/((DL195+1)/(P195/1.6)+1/(Q195/1.37)) + DL195/((DL195+1)/(P195/1.6) + DL195/(Q195/1.37))</f>
        <v>0</v>
      </c>
      <c r="T195">
        <f>(DG195*DJ195)</f>
        <v>0</v>
      </c>
      <c r="U195">
        <f>(DZ195+(T195+2*0.95*5.67E-8*(((DZ195+$B$9)+273)^4-(DZ195+273)^4)-44100*I195)/(1.84*29.3*Q195+8*0.95*5.67E-8*(DZ195+273)^3))</f>
        <v>0</v>
      </c>
      <c r="V195">
        <f>($C$9*EA195+$D$9*EB195+$E$9*U195)</f>
        <v>0</v>
      </c>
      <c r="W195">
        <f>0.61365*exp(17.502*V195/(240.97+V195))</f>
        <v>0</v>
      </c>
      <c r="X195">
        <f>(Y195/Z195*100)</f>
        <v>0</v>
      </c>
      <c r="Y195">
        <f>DS195*(DX195+DY195)/1000</f>
        <v>0</v>
      </c>
      <c r="Z195">
        <f>0.61365*exp(17.502*DZ195/(240.97+DZ195))</f>
        <v>0</v>
      </c>
      <c r="AA195">
        <f>(W195-DS195*(DX195+DY195)/1000)</f>
        <v>0</v>
      </c>
      <c r="AB195">
        <f>(-I195*44100)</f>
        <v>0</v>
      </c>
      <c r="AC195">
        <f>2*29.3*Q195*0.92*(DZ195-V195)</f>
        <v>0</v>
      </c>
      <c r="AD195">
        <f>2*0.95*5.67E-8*(((DZ195+$B$9)+273)^4-(V195+273)^4)</f>
        <v>0</v>
      </c>
      <c r="AE195">
        <f>T195+AD195+AB195+AC195</f>
        <v>0</v>
      </c>
      <c r="AF195">
        <f>DW195*AT195*(DR195-DQ195*(1000-AT195*DT195)/(1000-AT195*DS195))/(100*DK195)</f>
        <v>0</v>
      </c>
      <c r="AG195">
        <f>1000*DW195*AT195*(DS195-DT195)/(100*DK195*(1000-AT195*DS195))</f>
        <v>0</v>
      </c>
      <c r="AH195">
        <f>(AI195 - AJ195 - DX195*1E3/(8.314*(DZ195+273.15)) * AL195/DW195 * AK195) * DW195/(100*DK195) * (1000 - DT195)/1000</f>
        <v>0</v>
      </c>
      <c r="AI195">
        <v>1363.963856408244</v>
      </c>
      <c r="AJ195">
        <v>1345.809878787878</v>
      </c>
      <c r="AK195">
        <v>3.418861224465609</v>
      </c>
      <c r="AL195">
        <v>66.24914726502084</v>
      </c>
      <c r="AM195">
        <f>(AO195 - AN195 + DX195*1E3/(8.314*(DZ195+273.15)) * AQ195/DW195 * AP195) * DW195/(100*DK195) * 1000/(1000 - AO195)</f>
        <v>0</v>
      </c>
      <c r="AN195">
        <v>28.09039714006079</v>
      </c>
      <c r="AO195">
        <v>28.4043515151515</v>
      </c>
      <c r="AP195">
        <v>-1.731192749017076E-05</v>
      </c>
      <c r="AQ195">
        <v>100.9419130604213</v>
      </c>
      <c r="AR195">
        <v>0</v>
      </c>
      <c r="AS195">
        <v>0</v>
      </c>
      <c r="AT195">
        <f>IF(AR195*$H$15&gt;=AV195,1.0,(AV195/(AV195-AR195*$H$15)))</f>
        <v>0</v>
      </c>
      <c r="AU195">
        <f>(AT195-1)*100</f>
        <v>0</v>
      </c>
      <c r="AV195">
        <f>MAX(0,($B$15+$C$15*EE195)/(1+$D$15*EE195)*DX195/(DZ195+273)*$E$15)</f>
        <v>0</v>
      </c>
      <c r="AW195" t="s">
        <v>429</v>
      </c>
      <c r="AX195" t="s">
        <v>429</v>
      </c>
      <c r="AY195">
        <v>0</v>
      </c>
      <c r="AZ195">
        <v>0</v>
      </c>
      <c r="BA195">
        <f>1-AY195/AZ195</f>
        <v>0</v>
      </c>
      <c r="BB195">
        <v>0</v>
      </c>
      <c r="BC195" t="s">
        <v>429</v>
      </c>
      <c r="BD195" t="s">
        <v>429</v>
      </c>
      <c r="BE195">
        <v>0</v>
      </c>
      <c r="BF195">
        <v>0</v>
      </c>
      <c r="BG195">
        <f>1-BE195/BF195</f>
        <v>0</v>
      </c>
      <c r="BH195">
        <v>0.5</v>
      </c>
      <c r="BI195">
        <f>DH195</f>
        <v>0</v>
      </c>
      <c r="BJ195">
        <f>K195</f>
        <v>0</v>
      </c>
      <c r="BK195">
        <f>BG195*BH195*BI195</f>
        <v>0</v>
      </c>
      <c r="BL195">
        <f>(BJ195-BB195)/BI195</f>
        <v>0</v>
      </c>
      <c r="BM195">
        <f>(AZ195-BF195)/BF195</f>
        <v>0</v>
      </c>
      <c r="BN195">
        <f>AY195/(BA195+AY195/BF195)</f>
        <v>0</v>
      </c>
      <c r="BO195" t="s">
        <v>429</v>
      </c>
      <c r="BP195">
        <v>0</v>
      </c>
      <c r="BQ195">
        <f>IF(BP195&lt;&gt;0, BP195, BN195)</f>
        <v>0</v>
      </c>
      <c r="BR195">
        <f>1-BQ195/BF195</f>
        <v>0</v>
      </c>
      <c r="BS195">
        <f>(BF195-BE195)/(BF195-BQ195)</f>
        <v>0</v>
      </c>
      <c r="BT195">
        <f>(AZ195-BF195)/(AZ195-BQ195)</f>
        <v>0</v>
      </c>
      <c r="BU195">
        <f>(BF195-BE195)/(BF195-AY195)</f>
        <v>0</v>
      </c>
      <c r="BV195">
        <f>(AZ195-BF195)/(AZ195-AY195)</f>
        <v>0</v>
      </c>
      <c r="BW195">
        <f>(BS195*BQ195/BE195)</f>
        <v>0</v>
      </c>
      <c r="BX195">
        <f>(1-BW195)</f>
        <v>0</v>
      </c>
      <c r="DG195">
        <f>$B$13*EF195+$C$13*EG195+$F$13*ER195*(1-EU195)</f>
        <v>0</v>
      </c>
      <c r="DH195">
        <f>DG195*DI195</f>
        <v>0</v>
      </c>
      <c r="DI195">
        <f>($B$13*$D$11+$C$13*$D$11+$F$13*((FE195+EW195)/MAX(FE195+EW195+FF195, 0.1)*$I$11+FF195/MAX(FE195+EW195+FF195, 0.1)*$J$11))/($B$13+$C$13+$F$13)</f>
        <v>0</v>
      </c>
      <c r="DJ195">
        <f>($B$13*$K$11+$C$13*$K$11+$F$13*((FE195+EW195)/MAX(FE195+EW195+FF195, 0.1)*$P$11+FF195/MAX(FE195+EW195+FF195, 0.1)*$Q$11))/($B$13+$C$13+$F$13)</f>
        <v>0</v>
      </c>
      <c r="DK195">
        <v>0.28</v>
      </c>
      <c r="DL195">
        <v>0.5</v>
      </c>
      <c r="DM195" t="s">
        <v>430</v>
      </c>
      <c r="DN195">
        <v>2</v>
      </c>
      <c r="DO195" t="b">
        <v>1</v>
      </c>
      <c r="DP195">
        <v>1694363294.462963</v>
      </c>
      <c r="DQ195">
        <v>1283.984074074074</v>
      </c>
      <c r="DR195">
        <v>1309.393333333333</v>
      </c>
      <c r="DS195">
        <v>28.41318888888889</v>
      </c>
      <c r="DT195">
        <v>28.09302592592593</v>
      </c>
      <c r="DU195">
        <v>1323.102592592592</v>
      </c>
      <c r="DV195">
        <v>32.50188518518518</v>
      </c>
      <c r="DW195">
        <v>499.9305185185185</v>
      </c>
      <c r="DX195">
        <v>84.5131074074074</v>
      </c>
      <c r="DY195">
        <v>0.09991061481481482</v>
      </c>
      <c r="DZ195">
        <v>34.27299629629629</v>
      </c>
      <c r="EA195">
        <v>35.70125185185185</v>
      </c>
      <c r="EB195">
        <v>999.9000000000001</v>
      </c>
      <c r="EC195">
        <v>0</v>
      </c>
      <c r="ED195">
        <v>0</v>
      </c>
      <c r="EE195">
        <v>10004.28481481482</v>
      </c>
      <c r="EF195">
        <v>0</v>
      </c>
      <c r="EG195">
        <v>1632.584814814814</v>
      </c>
      <c r="EH195">
        <v>-25.40841481481482</v>
      </c>
      <c r="EI195">
        <v>1321.532962962963</v>
      </c>
      <c r="EJ195">
        <v>1347.23962962963</v>
      </c>
      <c r="EK195">
        <v>0.3201615185185185</v>
      </c>
      <c r="EL195">
        <v>1309.393333333333</v>
      </c>
      <c r="EM195">
        <v>28.09302592592593</v>
      </c>
      <c r="EN195">
        <v>2.401285555555555</v>
      </c>
      <c r="EO195">
        <v>2.374228888888889</v>
      </c>
      <c r="EP195">
        <v>20.37244074074074</v>
      </c>
      <c r="EQ195">
        <v>20.18907037037037</v>
      </c>
      <c r="ER195">
        <v>1999.968888888889</v>
      </c>
      <c r="ES195">
        <v>0.9800027777777777</v>
      </c>
      <c r="ET195">
        <v>0.01999692962962963</v>
      </c>
      <c r="EU195">
        <v>0</v>
      </c>
      <c r="EV195">
        <v>51.79108888888889</v>
      </c>
      <c r="EW195">
        <v>5.00078</v>
      </c>
      <c r="EX195">
        <v>3096.313703703703</v>
      </c>
      <c r="EY195">
        <v>16379.4</v>
      </c>
      <c r="EZ195">
        <v>53.63851851851851</v>
      </c>
      <c r="FA195">
        <v>54.75229629629629</v>
      </c>
      <c r="FB195">
        <v>54.18718518518519</v>
      </c>
      <c r="FC195">
        <v>53.93044444444444</v>
      </c>
      <c r="FD195">
        <v>53.89096296296294</v>
      </c>
      <c r="FE195">
        <v>1955.078888888889</v>
      </c>
      <c r="FF195">
        <v>39.89000000000001</v>
      </c>
      <c r="FG195">
        <v>0</v>
      </c>
      <c r="FH195">
        <v>1694363301.8</v>
      </c>
      <c r="FI195">
        <v>0</v>
      </c>
      <c r="FJ195">
        <v>51.76482799999999</v>
      </c>
      <c r="FK195">
        <v>0.4603538353734952</v>
      </c>
      <c r="FL195">
        <v>180.1953848164342</v>
      </c>
      <c r="FM195">
        <v>3096.5596</v>
      </c>
      <c r="FN195">
        <v>15</v>
      </c>
      <c r="FO195">
        <v>1694359657.1</v>
      </c>
      <c r="FP195" t="s">
        <v>630</v>
      </c>
      <c r="FQ195">
        <v>1694359653.1</v>
      </c>
      <c r="FR195">
        <v>1694359657.1</v>
      </c>
      <c r="FS195">
        <v>2</v>
      </c>
      <c r="FT195">
        <v>0.004</v>
      </c>
      <c r="FU195">
        <v>-0.08500000000000001</v>
      </c>
      <c r="FV195">
        <v>-25.919</v>
      </c>
      <c r="FW195">
        <v>-3.999</v>
      </c>
      <c r="FX195">
        <v>420</v>
      </c>
      <c r="FY195">
        <v>26</v>
      </c>
      <c r="FZ195">
        <v>0.38</v>
      </c>
      <c r="GA195">
        <v>0.08</v>
      </c>
      <c r="GB195">
        <v>-25.41498048780488</v>
      </c>
      <c r="GC195">
        <v>0.4327087108013652</v>
      </c>
      <c r="GD195">
        <v>0.08143871321133543</v>
      </c>
      <c r="GE195">
        <v>0</v>
      </c>
      <c r="GF195">
        <v>0.3217535609756098</v>
      </c>
      <c r="GG195">
        <v>-0.02915650871080095</v>
      </c>
      <c r="GH195">
        <v>0.003052666431800723</v>
      </c>
      <c r="GI195">
        <v>1</v>
      </c>
      <c r="GJ195">
        <v>1</v>
      </c>
      <c r="GK195">
        <v>2</v>
      </c>
      <c r="GL195" t="s">
        <v>432</v>
      </c>
      <c r="GM195">
        <v>3.10669</v>
      </c>
      <c r="GN195">
        <v>2.75805</v>
      </c>
      <c r="GO195">
        <v>0.175801</v>
      </c>
      <c r="GP195">
        <v>0.174703</v>
      </c>
      <c r="GQ195">
        <v>0.121075</v>
      </c>
      <c r="GR195">
        <v>0.109933</v>
      </c>
      <c r="GS195">
        <v>20654.9</v>
      </c>
      <c r="GT195">
        <v>19489.4</v>
      </c>
      <c r="GU195">
        <v>25654.3</v>
      </c>
      <c r="GV195">
        <v>24000.3</v>
      </c>
      <c r="GW195">
        <v>36283.9</v>
      </c>
      <c r="GX195">
        <v>31334.5</v>
      </c>
      <c r="GY195">
        <v>44901.8</v>
      </c>
      <c r="GZ195">
        <v>38056.5</v>
      </c>
      <c r="HA195">
        <v>1.7284</v>
      </c>
      <c r="HB195">
        <v>1.55607</v>
      </c>
      <c r="HC195">
        <v>-0.0834092</v>
      </c>
      <c r="HD195">
        <v>0</v>
      </c>
      <c r="HE195">
        <v>37.0334</v>
      </c>
      <c r="HF195">
        <v>999.9</v>
      </c>
      <c r="HG195">
        <v>44.6</v>
      </c>
      <c r="HH195">
        <v>37.5</v>
      </c>
      <c r="HI195">
        <v>34.1903</v>
      </c>
      <c r="HJ195">
        <v>61.2835</v>
      </c>
      <c r="HK195">
        <v>23.3093</v>
      </c>
      <c r="HL195">
        <v>1</v>
      </c>
      <c r="HM195">
        <v>1.7022</v>
      </c>
      <c r="HN195">
        <v>9.28105</v>
      </c>
      <c r="HO195">
        <v>20.0589</v>
      </c>
      <c r="HP195">
        <v>5.20486</v>
      </c>
      <c r="HQ195">
        <v>11.9936</v>
      </c>
      <c r="HR195">
        <v>4.9596</v>
      </c>
      <c r="HS195">
        <v>3.2744</v>
      </c>
      <c r="HT195">
        <v>9999</v>
      </c>
      <c r="HU195">
        <v>9999</v>
      </c>
      <c r="HV195">
        <v>9999</v>
      </c>
      <c r="HW195">
        <v>156.1</v>
      </c>
      <c r="HX195">
        <v>1.86386</v>
      </c>
      <c r="HY195">
        <v>1.86005</v>
      </c>
      <c r="HZ195">
        <v>1.85837</v>
      </c>
      <c r="IA195">
        <v>1.85974</v>
      </c>
      <c r="IB195">
        <v>1.85974</v>
      </c>
      <c r="IC195">
        <v>1.85837</v>
      </c>
      <c r="ID195">
        <v>1.85743</v>
      </c>
      <c r="IE195">
        <v>1.85227</v>
      </c>
      <c r="IF195">
        <v>0</v>
      </c>
      <c r="IG195">
        <v>0</v>
      </c>
      <c r="IH195">
        <v>0</v>
      </c>
      <c r="II195">
        <v>0</v>
      </c>
      <c r="IJ195" t="s">
        <v>433</v>
      </c>
      <c r="IK195" t="s">
        <v>434</v>
      </c>
      <c r="IL195" t="s">
        <v>435</v>
      </c>
      <c r="IM195" t="s">
        <v>435</v>
      </c>
      <c r="IN195" t="s">
        <v>435</v>
      </c>
      <c r="IO195" t="s">
        <v>435</v>
      </c>
      <c r="IP195">
        <v>0</v>
      </c>
      <c r="IQ195">
        <v>100</v>
      </c>
      <c r="IR195">
        <v>100</v>
      </c>
      <c r="IS195">
        <v>-39.42</v>
      </c>
      <c r="IT195">
        <v>-4.0883</v>
      </c>
      <c r="IU195">
        <v>-16.20101556140452</v>
      </c>
      <c r="IV195">
        <v>-0.02477319321892663</v>
      </c>
      <c r="IW195">
        <v>7.220195862635366E-06</v>
      </c>
      <c r="IX195">
        <v>-1.200035831751892E-09</v>
      </c>
      <c r="IY195">
        <v>-1.772700294398243</v>
      </c>
      <c r="IZ195">
        <v>-0.1467083373758089</v>
      </c>
      <c r="JA195">
        <v>0.003522864546959643</v>
      </c>
      <c r="JB195">
        <v>-3.696506598922489E-05</v>
      </c>
      <c r="JC195">
        <v>4</v>
      </c>
      <c r="JD195">
        <v>1987</v>
      </c>
      <c r="JE195">
        <v>1</v>
      </c>
      <c r="JF195">
        <v>38</v>
      </c>
      <c r="JG195">
        <v>60.8</v>
      </c>
      <c r="JH195">
        <v>60.7</v>
      </c>
      <c r="JI195">
        <v>3.02979</v>
      </c>
      <c r="JJ195">
        <v>2.66235</v>
      </c>
      <c r="JK195">
        <v>1.49658</v>
      </c>
      <c r="JL195">
        <v>2.39136</v>
      </c>
      <c r="JM195">
        <v>1.54907</v>
      </c>
      <c r="JN195">
        <v>2.43164</v>
      </c>
      <c r="JO195">
        <v>41.9802</v>
      </c>
      <c r="JP195">
        <v>14.0883</v>
      </c>
      <c r="JQ195">
        <v>18</v>
      </c>
      <c r="JR195">
        <v>507.938</v>
      </c>
      <c r="JS195">
        <v>404.223</v>
      </c>
      <c r="JT195">
        <v>27.7789</v>
      </c>
      <c r="JU195">
        <v>46.2339</v>
      </c>
      <c r="JV195">
        <v>29.999</v>
      </c>
      <c r="JW195">
        <v>45.942</v>
      </c>
      <c r="JX195">
        <v>45.7554</v>
      </c>
      <c r="JY195">
        <v>60.7743</v>
      </c>
      <c r="JZ195">
        <v>0</v>
      </c>
      <c r="KA195">
        <v>100</v>
      </c>
      <c r="KB195">
        <v>20.8759</v>
      </c>
      <c r="KC195">
        <v>1356.57</v>
      </c>
      <c r="KD195">
        <v>32.1164</v>
      </c>
      <c r="KE195">
        <v>98.0916</v>
      </c>
      <c r="KF195">
        <v>91.6983</v>
      </c>
    </row>
    <row r="196" spans="1:292">
      <c r="A196">
        <v>178</v>
      </c>
      <c r="B196">
        <v>1694363307</v>
      </c>
      <c r="C196">
        <v>4798</v>
      </c>
      <c r="D196" t="s">
        <v>791</v>
      </c>
      <c r="E196" t="s">
        <v>792</v>
      </c>
      <c r="F196">
        <v>5</v>
      </c>
      <c r="G196" t="s">
        <v>428</v>
      </c>
      <c r="H196">
        <v>1694363299.481482</v>
      </c>
      <c r="I196">
        <f>(J196)/1000</f>
        <v>0</v>
      </c>
      <c r="J196">
        <f>IF(DO196, AM196, AG196)</f>
        <v>0</v>
      </c>
      <c r="K196">
        <f>IF(DO196, AH196, AF196)</f>
        <v>0</v>
      </c>
      <c r="L196">
        <f>DQ196 - IF(AT196&gt;1, K196*DK196*100.0/(AV196*EE196), 0)</f>
        <v>0</v>
      </c>
      <c r="M196">
        <f>((S196-I196/2)*L196-K196)/(S196+I196/2)</f>
        <v>0</v>
      </c>
      <c r="N196">
        <f>M196*(DX196+DY196)/1000.0</f>
        <v>0</v>
      </c>
      <c r="O196">
        <f>(DQ196 - IF(AT196&gt;1, K196*DK196*100.0/(AV196*EE196), 0))*(DX196+DY196)/1000.0</f>
        <v>0</v>
      </c>
      <c r="P196">
        <f>2.0/((1/R196-1/Q196)+SIGN(R196)*SQRT((1/R196-1/Q196)*(1/R196-1/Q196) + 4*DL196/((DL196+1)*(DL196+1))*(2*1/R196*1/Q196-1/Q196*1/Q196)))</f>
        <v>0</v>
      </c>
      <c r="Q196">
        <f>IF(LEFT(DM196,1)&lt;&gt;"0",IF(LEFT(DM196,1)="1",3.0,DN196),$D$5+$E$5*(EE196*DX196/($K$5*1000))+$F$5*(EE196*DX196/($K$5*1000))*MAX(MIN(DK196,$J$5),$I$5)*MAX(MIN(DK196,$J$5),$I$5)+$G$5*MAX(MIN(DK196,$J$5),$I$5)*(EE196*DX196/($K$5*1000))+$H$5*(EE196*DX196/($K$5*1000))*(EE196*DX196/($K$5*1000)))</f>
        <v>0</v>
      </c>
      <c r="R196">
        <f>I196*(1000-(1000*0.61365*exp(17.502*V196/(240.97+V196))/(DX196+DY196)+DS196)/2)/(1000*0.61365*exp(17.502*V196/(240.97+V196))/(DX196+DY196)-DS196)</f>
        <v>0</v>
      </c>
      <c r="S196">
        <f>1/((DL196+1)/(P196/1.6)+1/(Q196/1.37)) + DL196/((DL196+1)/(P196/1.6) + DL196/(Q196/1.37))</f>
        <v>0</v>
      </c>
      <c r="T196">
        <f>(DG196*DJ196)</f>
        <v>0</v>
      </c>
      <c r="U196">
        <f>(DZ196+(T196+2*0.95*5.67E-8*(((DZ196+$B$9)+273)^4-(DZ196+273)^4)-44100*I196)/(1.84*29.3*Q196+8*0.95*5.67E-8*(DZ196+273)^3))</f>
        <v>0</v>
      </c>
      <c r="V196">
        <f>($C$9*EA196+$D$9*EB196+$E$9*U196)</f>
        <v>0</v>
      </c>
      <c r="W196">
        <f>0.61365*exp(17.502*V196/(240.97+V196))</f>
        <v>0</v>
      </c>
      <c r="X196">
        <f>(Y196/Z196*100)</f>
        <v>0</v>
      </c>
      <c r="Y196">
        <f>DS196*(DX196+DY196)/1000</f>
        <v>0</v>
      </c>
      <c r="Z196">
        <f>0.61365*exp(17.502*DZ196/(240.97+DZ196))</f>
        <v>0</v>
      </c>
      <c r="AA196">
        <f>(W196-DS196*(DX196+DY196)/1000)</f>
        <v>0</v>
      </c>
      <c r="AB196">
        <f>(-I196*44100)</f>
        <v>0</v>
      </c>
      <c r="AC196">
        <f>2*29.3*Q196*0.92*(DZ196-V196)</f>
        <v>0</v>
      </c>
      <c r="AD196">
        <f>2*0.95*5.67E-8*(((DZ196+$B$9)+273)^4-(V196+273)^4)</f>
        <v>0</v>
      </c>
      <c r="AE196">
        <f>T196+AD196+AB196+AC196</f>
        <v>0</v>
      </c>
      <c r="AF196">
        <f>DW196*AT196*(DR196-DQ196*(1000-AT196*DT196)/(1000-AT196*DS196))/(100*DK196)</f>
        <v>0</v>
      </c>
      <c r="AG196">
        <f>1000*DW196*AT196*(DS196-DT196)/(100*DK196*(1000-AT196*DS196))</f>
        <v>0</v>
      </c>
      <c r="AH196">
        <f>(AI196 - AJ196 - DX196*1E3/(8.314*(DZ196+273.15)) * AL196/DW196 * AK196) * DW196/(100*DK196) * (1000 - DT196)/1000</f>
        <v>0</v>
      </c>
      <c r="AI196">
        <v>1381.238436549796</v>
      </c>
      <c r="AJ196">
        <v>1363.002727272726</v>
      </c>
      <c r="AK196">
        <v>3.435797598340607</v>
      </c>
      <c r="AL196">
        <v>66.24914726502084</v>
      </c>
      <c r="AM196">
        <f>(AO196 - AN196 + DX196*1E3/(8.314*(DZ196+273.15)) * AQ196/DW196 * AP196) * DW196/(100*DK196) * 1000/(1000 - AO196)</f>
        <v>0</v>
      </c>
      <c r="AN196">
        <v>28.08363084093681</v>
      </c>
      <c r="AO196">
        <v>28.40325151515152</v>
      </c>
      <c r="AP196">
        <v>1.066231871492603E-06</v>
      </c>
      <c r="AQ196">
        <v>100.9419130604213</v>
      </c>
      <c r="AR196">
        <v>0</v>
      </c>
      <c r="AS196">
        <v>0</v>
      </c>
      <c r="AT196">
        <f>IF(AR196*$H$15&gt;=AV196,1.0,(AV196/(AV196-AR196*$H$15)))</f>
        <v>0</v>
      </c>
      <c r="AU196">
        <f>(AT196-1)*100</f>
        <v>0</v>
      </c>
      <c r="AV196">
        <f>MAX(0,($B$15+$C$15*EE196)/(1+$D$15*EE196)*DX196/(DZ196+273)*$E$15)</f>
        <v>0</v>
      </c>
      <c r="AW196" t="s">
        <v>429</v>
      </c>
      <c r="AX196" t="s">
        <v>429</v>
      </c>
      <c r="AY196">
        <v>0</v>
      </c>
      <c r="AZ196">
        <v>0</v>
      </c>
      <c r="BA196">
        <f>1-AY196/AZ196</f>
        <v>0</v>
      </c>
      <c r="BB196">
        <v>0</v>
      </c>
      <c r="BC196" t="s">
        <v>429</v>
      </c>
      <c r="BD196" t="s">
        <v>429</v>
      </c>
      <c r="BE196">
        <v>0</v>
      </c>
      <c r="BF196">
        <v>0</v>
      </c>
      <c r="BG196">
        <f>1-BE196/BF196</f>
        <v>0</v>
      </c>
      <c r="BH196">
        <v>0.5</v>
      </c>
      <c r="BI196">
        <f>DH196</f>
        <v>0</v>
      </c>
      <c r="BJ196">
        <f>K196</f>
        <v>0</v>
      </c>
      <c r="BK196">
        <f>BG196*BH196*BI196</f>
        <v>0</v>
      </c>
      <c r="BL196">
        <f>(BJ196-BB196)/BI196</f>
        <v>0</v>
      </c>
      <c r="BM196">
        <f>(AZ196-BF196)/BF196</f>
        <v>0</v>
      </c>
      <c r="BN196">
        <f>AY196/(BA196+AY196/BF196)</f>
        <v>0</v>
      </c>
      <c r="BO196" t="s">
        <v>429</v>
      </c>
      <c r="BP196">
        <v>0</v>
      </c>
      <c r="BQ196">
        <f>IF(BP196&lt;&gt;0, BP196, BN196)</f>
        <v>0</v>
      </c>
      <c r="BR196">
        <f>1-BQ196/BF196</f>
        <v>0</v>
      </c>
      <c r="BS196">
        <f>(BF196-BE196)/(BF196-BQ196)</f>
        <v>0</v>
      </c>
      <c r="BT196">
        <f>(AZ196-BF196)/(AZ196-BQ196)</f>
        <v>0</v>
      </c>
      <c r="BU196">
        <f>(BF196-BE196)/(BF196-AY196)</f>
        <v>0</v>
      </c>
      <c r="BV196">
        <f>(AZ196-BF196)/(AZ196-AY196)</f>
        <v>0</v>
      </c>
      <c r="BW196">
        <f>(BS196*BQ196/BE196)</f>
        <v>0</v>
      </c>
      <c r="BX196">
        <f>(1-BW196)</f>
        <v>0</v>
      </c>
      <c r="DG196">
        <f>$B$13*EF196+$C$13*EG196+$F$13*ER196*(1-EU196)</f>
        <v>0</v>
      </c>
      <c r="DH196">
        <f>DG196*DI196</f>
        <v>0</v>
      </c>
      <c r="DI196">
        <f>($B$13*$D$11+$C$13*$D$11+$F$13*((FE196+EW196)/MAX(FE196+EW196+FF196, 0.1)*$I$11+FF196/MAX(FE196+EW196+FF196, 0.1)*$J$11))/($B$13+$C$13+$F$13)</f>
        <v>0</v>
      </c>
      <c r="DJ196">
        <f>($B$13*$K$11+$C$13*$K$11+$F$13*((FE196+EW196)/MAX(FE196+EW196+FF196, 0.1)*$P$11+FF196/MAX(FE196+EW196+FF196, 0.1)*$Q$11))/($B$13+$C$13+$F$13)</f>
        <v>0</v>
      </c>
      <c r="DK196">
        <v>0.28</v>
      </c>
      <c r="DL196">
        <v>0.5</v>
      </c>
      <c r="DM196" t="s">
        <v>430</v>
      </c>
      <c r="DN196">
        <v>2</v>
      </c>
      <c r="DO196" t="b">
        <v>1</v>
      </c>
      <c r="DP196">
        <v>1694363299.481482</v>
      </c>
      <c r="DQ196">
        <v>1300.817037037037</v>
      </c>
      <c r="DR196">
        <v>1326.202222222222</v>
      </c>
      <c r="DS196">
        <v>28.40858518518518</v>
      </c>
      <c r="DT196">
        <v>28.08874074074074</v>
      </c>
      <c r="DU196">
        <v>1340.137777777778</v>
      </c>
      <c r="DV196">
        <v>32.49712592592592</v>
      </c>
      <c r="DW196">
        <v>499.964</v>
      </c>
      <c r="DX196">
        <v>84.51308148148148</v>
      </c>
      <c r="DY196">
        <v>0.09994438518518518</v>
      </c>
      <c r="DZ196">
        <v>34.26472222222223</v>
      </c>
      <c r="EA196">
        <v>35.68914444444444</v>
      </c>
      <c r="EB196">
        <v>999.9000000000001</v>
      </c>
      <c r="EC196">
        <v>0</v>
      </c>
      <c r="ED196">
        <v>0</v>
      </c>
      <c r="EE196">
        <v>10001.43592592593</v>
      </c>
      <c r="EF196">
        <v>0</v>
      </c>
      <c r="EG196">
        <v>1655.339259259259</v>
      </c>
      <c r="EH196">
        <v>-25.38542222222222</v>
      </c>
      <c r="EI196">
        <v>1338.851481481481</v>
      </c>
      <c r="EJ196">
        <v>1364.528888888889</v>
      </c>
      <c r="EK196">
        <v>0.3198507037037037</v>
      </c>
      <c r="EL196">
        <v>1326.202222222222</v>
      </c>
      <c r="EM196">
        <v>28.08874074074074</v>
      </c>
      <c r="EN196">
        <v>2.400896666666666</v>
      </c>
      <c r="EO196">
        <v>2.373865925925926</v>
      </c>
      <c r="EP196">
        <v>20.36981851851852</v>
      </c>
      <c r="EQ196">
        <v>20.1866</v>
      </c>
      <c r="ER196">
        <v>1999.95962962963</v>
      </c>
      <c r="ES196">
        <v>0.9800026666666666</v>
      </c>
      <c r="ET196">
        <v>0.01999703333333333</v>
      </c>
      <c r="EU196">
        <v>0</v>
      </c>
      <c r="EV196">
        <v>51.79045925925925</v>
      </c>
      <c r="EW196">
        <v>5.00078</v>
      </c>
      <c r="EX196">
        <v>3102.549259259259</v>
      </c>
      <c r="EY196">
        <v>16379.33333333333</v>
      </c>
      <c r="EZ196">
        <v>53.62225925925924</v>
      </c>
      <c r="FA196">
        <v>54.75</v>
      </c>
      <c r="FB196">
        <v>54.18266666666667</v>
      </c>
      <c r="FC196">
        <v>53.92114814814813</v>
      </c>
      <c r="FD196">
        <v>53.87703703703703</v>
      </c>
      <c r="FE196">
        <v>1955.06962962963</v>
      </c>
      <c r="FF196">
        <v>39.89000000000001</v>
      </c>
      <c r="FG196">
        <v>0</v>
      </c>
      <c r="FH196">
        <v>1694363307.2</v>
      </c>
      <c r="FI196">
        <v>0</v>
      </c>
      <c r="FJ196">
        <v>51.75060769230769</v>
      </c>
      <c r="FK196">
        <v>0.2833914415492308</v>
      </c>
      <c r="FL196">
        <v>-7.043418747942495</v>
      </c>
      <c r="FM196">
        <v>3102.719999999999</v>
      </c>
      <c r="FN196">
        <v>15</v>
      </c>
      <c r="FO196">
        <v>1694359657.1</v>
      </c>
      <c r="FP196" t="s">
        <v>630</v>
      </c>
      <c r="FQ196">
        <v>1694359653.1</v>
      </c>
      <c r="FR196">
        <v>1694359657.1</v>
      </c>
      <c r="FS196">
        <v>2</v>
      </c>
      <c r="FT196">
        <v>0.004</v>
      </c>
      <c r="FU196">
        <v>-0.08500000000000001</v>
      </c>
      <c r="FV196">
        <v>-25.919</v>
      </c>
      <c r="FW196">
        <v>-3.999</v>
      </c>
      <c r="FX196">
        <v>420</v>
      </c>
      <c r="FY196">
        <v>26</v>
      </c>
      <c r="FZ196">
        <v>0.38</v>
      </c>
      <c r="GA196">
        <v>0.08</v>
      </c>
      <c r="GB196">
        <v>-25.3990487804878</v>
      </c>
      <c r="GC196">
        <v>0.3558020905923274</v>
      </c>
      <c r="GD196">
        <v>0.08805109692243764</v>
      </c>
      <c r="GE196">
        <v>0</v>
      </c>
      <c r="GF196">
        <v>0.3204510731707317</v>
      </c>
      <c r="GG196">
        <v>-0.01348254355400672</v>
      </c>
      <c r="GH196">
        <v>0.002084894749525087</v>
      </c>
      <c r="GI196">
        <v>1</v>
      </c>
      <c r="GJ196">
        <v>1</v>
      </c>
      <c r="GK196">
        <v>2</v>
      </c>
      <c r="GL196" t="s">
        <v>432</v>
      </c>
      <c r="GM196">
        <v>3.10683</v>
      </c>
      <c r="GN196">
        <v>2.75799</v>
      </c>
      <c r="GO196">
        <v>0.177151</v>
      </c>
      <c r="GP196">
        <v>0.176059</v>
      </c>
      <c r="GQ196">
        <v>0.121074</v>
      </c>
      <c r="GR196">
        <v>0.109913</v>
      </c>
      <c r="GS196">
        <v>20621.3</v>
      </c>
      <c r="GT196">
        <v>19457.8</v>
      </c>
      <c r="GU196">
        <v>25654.7</v>
      </c>
      <c r="GV196">
        <v>24001</v>
      </c>
      <c r="GW196">
        <v>36285</v>
      </c>
      <c r="GX196">
        <v>31335.8</v>
      </c>
      <c r="GY196">
        <v>44903</v>
      </c>
      <c r="GZ196">
        <v>38057</v>
      </c>
      <c r="HA196">
        <v>1.72868</v>
      </c>
      <c r="HB196">
        <v>1.55617</v>
      </c>
      <c r="HC196">
        <v>-0.0848435</v>
      </c>
      <c r="HD196">
        <v>0</v>
      </c>
      <c r="HE196">
        <v>37.0273</v>
      </c>
      <c r="HF196">
        <v>999.9</v>
      </c>
      <c r="HG196">
        <v>44.6</v>
      </c>
      <c r="HH196">
        <v>37.5</v>
      </c>
      <c r="HI196">
        <v>34.19</v>
      </c>
      <c r="HJ196">
        <v>61.1135</v>
      </c>
      <c r="HK196">
        <v>23.2532</v>
      </c>
      <c r="HL196">
        <v>1</v>
      </c>
      <c r="HM196">
        <v>1.70118</v>
      </c>
      <c r="HN196">
        <v>9.28105</v>
      </c>
      <c r="HO196">
        <v>20.0591</v>
      </c>
      <c r="HP196">
        <v>5.20516</v>
      </c>
      <c r="HQ196">
        <v>11.9929</v>
      </c>
      <c r="HR196">
        <v>4.9595</v>
      </c>
      <c r="HS196">
        <v>3.27435</v>
      </c>
      <c r="HT196">
        <v>9999</v>
      </c>
      <c r="HU196">
        <v>9999</v>
      </c>
      <c r="HV196">
        <v>9999</v>
      </c>
      <c r="HW196">
        <v>156.1</v>
      </c>
      <c r="HX196">
        <v>1.86386</v>
      </c>
      <c r="HY196">
        <v>1.86005</v>
      </c>
      <c r="HZ196">
        <v>1.85838</v>
      </c>
      <c r="IA196">
        <v>1.85974</v>
      </c>
      <c r="IB196">
        <v>1.85974</v>
      </c>
      <c r="IC196">
        <v>1.85835</v>
      </c>
      <c r="ID196">
        <v>1.85744</v>
      </c>
      <c r="IE196">
        <v>1.85227</v>
      </c>
      <c r="IF196">
        <v>0</v>
      </c>
      <c r="IG196">
        <v>0</v>
      </c>
      <c r="IH196">
        <v>0</v>
      </c>
      <c r="II196">
        <v>0</v>
      </c>
      <c r="IJ196" t="s">
        <v>433</v>
      </c>
      <c r="IK196" t="s">
        <v>434</v>
      </c>
      <c r="IL196" t="s">
        <v>435</v>
      </c>
      <c r="IM196" t="s">
        <v>435</v>
      </c>
      <c r="IN196" t="s">
        <v>435</v>
      </c>
      <c r="IO196" t="s">
        <v>435</v>
      </c>
      <c r="IP196">
        <v>0</v>
      </c>
      <c r="IQ196">
        <v>100</v>
      </c>
      <c r="IR196">
        <v>100</v>
      </c>
      <c r="IS196">
        <v>-39.62</v>
      </c>
      <c r="IT196">
        <v>-4.0883</v>
      </c>
      <c r="IU196">
        <v>-16.20101556140452</v>
      </c>
      <c r="IV196">
        <v>-0.02477319321892663</v>
      </c>
      <c r="IW196">
        <v>7.220195862635366E-06</v>
      </c>
      <c r="IX196">
        <v>-1.200035831751892E-09</v>
      </c>
      <c r="IY196">
        <v>-1.772700294398243</v>
      </c>
      <c r="IZ196">
        <v>-0.1467083373758089</v>
      </c>
      <c r="JA196">
        <v>0.003522864546959643</v>
      </c>
      <c r="JB196">
        <v>-3.696506598922489E-05</v>
      </c>
      <c r="JC196">
        <v>4</v>
      </c>
      <c r="JD196">
        <v>1987</v>
      </c>
      <c r="JE196">
        <v>1</v>
      </c>
      <c r="JF196">
        <v>38</v>
      </c>
      <c r="JG196">
        <v>60.9</v>
      </c>
      <c r="JH196">
        <v>60.8</v>
      </c>
      <c r="JI196">
        <v>3.05664</v>
      </c>
      <c r="JJ196">
        <v>2.65503</v>
      </c>
      <c r="JK196">
        <v>1.49658</v>
      </c>
      <c r="JL196">
        <v>2.39136</v>
      </c>
      <c r="JM196">
        <v>1.54907</v>
      </c>
      <c r="JN196">
        <v>2.48047</v>
      </c>
      <c r="JO196">
        <v>42.0065</v>
      </c>
      <c r="JP196">
        <v>14.1145</v>
      </c>
      <c r="JQ196">
        <v>18</v>
      </c>
      <c r="JR196">
        <v>508.068</v>
      </c>
      <c r="JS196">
        <v>404.247</v>
      </c>
      <c r="JT196">
        <v>27.7719</v>
      </c>
      <c r="JU196">
        <v>46.2231</v>
      </c>
      <c r="JV196">
        <v>29.999</v>
      </c>
      <c r="JW196">
        <v>45.9332</v>
      </c>
      <c r="JX196">
        <v>45.7476</v>
      </c>
      <c r="JY196">
        <v>61.3263</v>
      </c>
      <c r="JZ196">
        <v>0</v>
      </c>
      <c r="KA196">
        <v>100</v>
      </c>
      <c r="KB196">
        <v>20.8736</v>
      </c>
      <c r="KC196">
        <v>1369.92</v>
      </c>
      <c r="KD196">
        <v>32.1164</v>
      </c>
      <c r="KE196">
        <v>98.0939</v>
      </c>
      <c r="KF196">
        <v>91.70010000000001</v>
      </c>
    </row>
    <row r="197" spans="1:292">
      <c r="A197">
        <v>179</v>
      </c>
      <c r="B197">
        <v>1694363312</v>
      </c>
      <c r="C197">
        <v>4803</v>
      </c>
      <c r="D197" t="s">
        <v>793</v>
      </c>
      <c r="E197" t="s">
        <v>794</v>
      </c>
      <c r="F197">
        <v>5</v>
      </c>
      <c r="G197" t="s">
        <v>428</v>
      </c>
      <c r="H197">
        <v>1694363304.5</v>
      </c>
      <c r="I197">
        <f>(J197)/1000</f>
        <v>0</v>
      </c>
      <c r="J197">
        <f>IF(DO197, AM197, AG197)</f>
        <v>0</v>
      </c>
      <c r="K197">
        <f>IF(DO197, AH197, AF197)</f>
        <v>0</v>
      </c>
      <c r="L197">
        <f>DQ197 - IF(AT197&gt;1, K197*DK197*100.0/(AV197*EE197), 0)</f>
        <v>0</v>
      </c>
      <c r="M197">
        <f>((S197-I197/2)*L197-K197)/(S197+I197/2)</f>
        <v>0</v>
      </c>
      <c r="N197">
        <f>M197*(DX197+DY197)/1000.0</f>
        <v>0</v>
      </c>
      <c r="O197">
        <f>(DQ197 - IF(AT197&gt;1, K197*DK197*100.0/(AV197*EE197), 0))*(DX197+DY197)/1000.0</f>
        <v>0</v>
      </c>
      <c r="P197">
        <f>2.0/((1/R197-1/Q197)+SIGN(R197)*SQRT((1/R197-1/Q197)*(1/R197-1/Q197) + 4*DL197/((DL197+1)*(DL197+1))*(2*1/R197*1/Q197-1/Q197*1/Q197)))</f>
        <v>0</v>
      </c>
      <c r="Q197">
        <f>IF(LEFT(DM197,1)&lt;&gt;"0",IF(LEFT(DM197,1)="1",3.0,DN197),$D$5+$E$5*(EE197*DX197/($K$5*1000))+$F$5*(EE197*DX197/($K$5*1000))*MAX(MIN(DK197,$J$5),$I$5)*MAX(MIN(DK197,$J$5),$I$5)+$G$5*MAX(MIN(DK197,$J$5),$I$5)*(EE197*DX197/($K$5*1000))+$H$5*(EE197*DX197/($K$5*1000))*(EE197*DX197/($K$5*1000)))</f>
        <v>0</v>
      </c>
      <c r="R197">
        <f>I197*(1000-(1000*0.61365*exp(17.502*V197/(240.97+V197))/(DX197+DY197)+DS197)/2)/(1000*0.61365*exp(17.502*V197/(240.97+V197))/(DX197+DY197)-DS197)</f>
        <v>0</v>
      </c>
      <c r="S197">
        <f>1/((DL197+1)/(P197/1.6)+1/(Q197/1.37)) + DL197/((DL197+1)/(P197/1.6) + DL197/(Q197/1.37))</f>
        <v>0</v>
      </c>
      <c r="T197">
        <f>(DG197*DJ197)</f>
        <v>0</v>
      </c>
      <c r="U197">
        <f>(DZ197+(T197+2*0.95*5.67E-8*(((DZ197+$B$9)+273)^4-(DZ197+273)^4)-44100*I197)/(1.84*29.3*Q197+8*0.95*5.67E-8*(DZ197+273)^3))</f>
        <v>0</v>
      </c>
      <c r="V197">
        <f>($C$9*EA197+$D$9*EB197+$E$9*U197)</f>
        <v>0</v>
      </c>
      <c r="W197">
        <f>0.61365*exp(17.502*V197/(240.97+V197))</f>
        <v>0</v>
      </c>
      <c r="X197">
        <f>(Y197/Z197*100)</f>
        <v>0</v>
      </c>
      <c r="Y197">
        <f>DS197*(DX197+DY197)/1000</f>
        <v>0</v>
      </c>
      <c r="Z197">
        <f>0.61365*exp(17.502*DZ197/(240.97+DZ197))</f>
        <v>0</v>
      </c>
      <c r="AA197">
        <f>(W197-DS197*(DX197+DY197)/1000)</f>
        <v>0</v>
      </c>
      <c r="AB197">
        <f>(-I197*44100)</f>
        <v>0</v>
      </c>
      <c r="AC197">
        <f>2*29.3*Q197*0.92*(DZ197-V197)</f>
        <v>0</v>
      </c>
      <c r="AD197">
        <f>2*0.95*5.67E-8*(((DZ197+$B$9)+273)^4-(V197+273)^4)</f>
        <v>0</v>
      </c>
      <c r="AE197">
        <f>T197+AD197+AB197+AC197</f>
        <v>0</v>
      </c>
      <c r="AF197">
        <f>DW197*AT197*(DR197-DQ197*(1000-AT197*DT197)/(1000-AT197*DS197))/(100*DK197)</f>
        <v>0</v>
      </c>
      <c r="AG197">
        <f>1000*DW197*AT197*(DS197-DT197)/(100*DK197*(1000-AT197*DS197))</f>
        <v>0</v>
      </c>
      <c r="AH197">
        <f>(AI197 - AJ197 - DX197*1E3/(8.314*(DZ197+273.15)) * AL197/DW197 * AK197) * DW197/(100*DK197) * (1000 - DT197)/1000</f>
        <v>0</v>
      </c>
      <c r="AI197">
        <v>1398.334289037891</v>
      </c>
      <c r="AJ197">
        <v>1380.356909090909</v>
      </c>
      <c r="AK197">
        <v>3.48396218278913</v>
      </c>
      <c r="AL197">
        <v>66.24914726502084</v>
      </c>
      <c r="AM197">
        <f>(AO197 - AN197 + DX197*1E3/(8.314*(DZ197+273.15)) * AQ197/DW197 * AP197) * DW197/(100*DK197) * 1000/(1000 - AO197)</f>
        <v>0</v>
      </c>
      <c r="AN197">
        <v>28.07641647724529</v>
      </c>
      <c r="AO197">
        <v>28.39636424242423</v>
      </c>
      <c r="AP197">
        <v>-1.163267863251354E-05</v>
      </c>
      <c r="AQ197">
        <v>100.9419130604213</v>
      </c>
      <c r="AR197">
        <v>0</v>
      </c>
      <c r="AS197">
        <v>0</v>
      </c>
      <c r="AT197">
        <f>IF(AR197*$H$15&gt;=AV197,1.0,(AV197/(AV197-AR197*$H$15)))</f>
        <v>0</v>
      </c>
      <c r="AU197">
        <f>(AT197-1)*100</f>
        <v>0</v>
      </c>
      <c r="AV197">
        <f>MAX(0,($B$15+$C$15*EE197)/(1+$D$15*EE197)*DX197/(DZ197+273)*$E$15)</f>
        <v>0</v>
      </c>
      <c r="AW197" t="s">
        <v>429</v>
      </c>
      <c r="AX197" t="s">
        <v>429</v>
      </c>
      <c r="AY197">
        <v>0</v>
      </c>
      <c r="AZ197">
        <v>0</v>
      </c>
      <c r="BA197">
        <f>1-AY197/AZ197</f>
        <v>0</v>
      </c>
      <c r="BB197">
        <v>0</v>
      </c>
      <c r="BC197" t="s">
        <v>429</v>
      </c>
      <c r="BD197" t="s">
        <v>429</v>
      </c>
      <c r="BE197">
        <v>0</v>
      </c>
      <c r="BF197">
        <v>0</v>
      </c>
      <c r="BG197">
        <f>1-BE197/BF197</f>
        <v>0</v>
      </c>
      <c r="BH197">
        <v>0.5</v>
      </c>
      <c r="BI197">
        <f>DH197</f>
        <v>0</v>
      </c>
      <c r="BJ197">
        <f>K197</f>
        <v>0</v>
      </c>
      <c r="BK197">
        <f>BG197*BH197*BI197</f>
        <v>0</v>
      </c>
      <c r="BL197">
        <f>(BJ197-BB197)/BI197</f>
        <v>0</v>
      </c>
      <c r="BM197">
        <f>(AZ197-BF197)/BF197</f>
        <v>0</v>
      </c>
      <c r="BN197">
        <f>AY197/(BA197+AY197/BF197)</f>
        <v>0</v>
      </c>
      <c r="BO197" t="s">
        <v>429</v>
      </c>
      <c r="BP197">
        <v>0</v>
      </c>
      <c r="BQ197">
        <f>IF(BP197&lt;&gt;0, BP197, BN197)</f>
        <v>0</v>
      </c>
      <c r="BR197">
        <f>1-BQ197/BF197</f>
        <v>0</v>
      </c>
      <c r="BS197">
        <f>(BF197-BE197)/(BF197-BQ197)</f>
        <v>0</v>
      </c>
      <c r="BT197">
        <f>(AZ197-BF197)/(AZ197-BQ197)</f>
        <v>0</v>
      </c>
      <c r="BU197">
        <f>(BF197-BE197)/(BF197-AY197)</f>
        <v>0</v>
      </c>
      <c r="BV197">
        <f>(AZ197-BF197)/(AZ197-AY197)</f>
        <v>0</v>
      </c>
      <c r="BW197">
        <f>(BS197*BQ197/BE197)</f>
        <v>0</v>
      </c>
      <c r="BX197">
        <f>(1-BW197)</f>
        <v>0</v>
      </c>
      <c r="DG197">
        <f>$B$13*EF197+$C$13*EG197+$F$13*ER197*(1-EU197)</f>
        <v>0</v>
      </c>
      <c r="DH197">
        <f>DG197*DI197</f>
        <v>0</v>
      </c>
      <c r="DI197">
        <f>($B$13*$D$11+$C$13*$D$11+$F$13*((FE197+EW197)/MAX(FE197+EW197+FF197, 0.1)*$I$11+FF197/MAX(FE197+EW197+FF197, 0.1)*$J$11))/($B$13+$C$13+$F$13)</f>
        <v>0</v>
      </c>
      <c r="DJ197">
        <f>($B$13*$K$11+$C$13*$K$11+$F$13*((FE197+EW197)/MAX(FE197+EW197+FF197, 0.1)*$P$11+FF197/MAX(FE197+EW197+FF197, 0.1)*$Q$11))/($B$13+$C$13+$F$13)</f>
        <v>0</v>
      </c>
      <c r="DK197">
        <v>0.28</v>
      </c>
      <c r="DL197">
        <v>0.5</v>
      </c>
      <c r="DM197" t="s">
        <v>430</v>
      </c>
      <c r="DN197">
        <v>2</v>
      </c>
      <c r="DO197" t="b">
        <v>1</v>
      </c>
      <c r="DP197">
        <v>1694363304.5</v>
      </c>
      <c r="DQ197">
        <v>1317.647037037037</v>
      </c>
      <c r="DR197">
        <v>1342.987407407407</v>
      </c>
      <c r="DS197">
        <v>28.40345185185185</v>
      </c>
      <c r="DT197">
        <v>28.08312962962962</v>
      </c>
      <c r="DU197">
        <v>1357.169259259259</v>
      </c>
      <c r="DV197">
        <v>32.49180740740741</v>
      </c>
      <c r="DW197">
        <v>499.997962962963</v>
      </c>
      <c r="DX197">
        <v>84.51285185185186</v>
      </c>
      <c r="DY197">
        <v>0.09997998518518519</v>
      </c>
      <c r="DZ197">
        <v>34.25891481481482</v>
      </c>
      <c r="EA197">
        <v>35.67787777777778</v>
      </c>
      <c r="EB197">
        <v>999.9000000000001</v>
      </c>
      <c r="EC197">
        <v>0</v>
      </c>
      <c r="ED197">
        <v>0</v>
      </c>
      <c r="EE197">
        <v>9997.805185185185</v>
      </c>
      <c r="EF197">
        <v>0</v>
      </c>
      <c r="EG197">
        <v>1656.072222222222</v>
      </c>
      <c r="EH197">
        <v>-25.34039259259259</v>
      </c>
      <c r="EI197">
        <v>1356.167037037037</v>
      </c>
      <c r="EJ197">
        <v>1381.791481481481</v>
      </c>
      <c r="EK197">
        <v>0.3203265185185185</v>
      </c>
      <c r="EL197">
        <v>1342.987407407407</v>
      </c>
      <c r="EM197">
        <v>28.08312962962962</v>
      </c>
      <c r="EN197">
        <v>2.400456296296296</v>
      </c>
      <c r="EO197">
        <v>2.373385185185185</v>
      </c>
      <c r="EP197">
        <v>20.36684814814815</v>
      </c>
      <c r="EQ197">
        <v>20.18332222222222</v>
      </c>
      <c r="ER197">
        <v>1999.955185185185</v>
      </c>
      <c r="ES197">
        <v>0.9800025555555555</v>
      </c>
      <c r="ET197">
        <v>0.01999714444444444</v>
      </c>
      <c r="EU197">
        <v>0</v>
      </c>
      <c r="EV197">
        <v>51.82050370370371</v>
      </c>
      <c r="EW197">
        <v>5.00078</v>
      </c>
      <c r="EX197">
        <v>3105.676666666667</v>
      </c>
      <c r="EY197">
        <v>16379.30740740741</v>
      </c>
      <c r="EZ197">
        <v>53.61074074074073</v>
      </c>
      <c r="FA197">
        <v>54.74299999999999</v>
      </c>
      <c r="FB197">
        <v>54.1734074074074</v>
      </c>
      <c r="FC197">
        <v>53.90718518518519</v>
      </c>
      <c r="FD197">
        <v>53.87466666666666</v>
      </c>
      <c r="FE197">
        <v>1955.063333333333</v>
      </c>
      <c r="FF197">
        <v>39.89000000000001</v>
      </c>
      <c r="FG197">
        <v>0</v>
      </c>
      <c r="FH197">
        <v>1694363312</v>
      </c>
      <c r="FI197">
        <v>0</v>
      </c>
      <c r="FJ197">
        <v>51.7918076923077</v>
      </c>
      <c r="FK197">
        <v>-0.6025982890642105</v>
      </c>
      <c r="FL197">
        <v>9.612649691248594</v>
      </c>
      <c r="FM197">
        <v>3105.491923076923</v>
      </c>
      <c r="FN197">
        <v>15</v>
      </c>
      <c r="FO197">
        <v>1694359657.1</v>
      </c>
      <c r="FP197" t="s">
        <v>630</v>
      </c>
      <c r="FQ197">
        <v>1694359653.1</v>
      </c>
      <c r="FR197">
        <v>1694359657.1</v>
      </c>
      <c r="FS197">
        <v>2</v>
      </c>
      <c r="FT197">
        <v>0.004</v>
      </c>
      <c r="FU197">
        <v>-0.08500000000000001</v>
      </c>
      <c r="FV197">
        <v>-25.919</v>
      </c>
      <c r="FW197">
        <v>-3.999</v>
      </c>
      <c r="FX197">
        <v>420</v>
      </c>
      <c r="FY197">
        <v>26</v>
      </c>
      <c r="FZ197">
        <v>0.38</v>
      </c>
      <c r="GA197">
        <v>0.08</v>
      </c>
      <c r="GB197">
        <v>-25.370305</v>
      </c>
      <c r="GC197">
        <v>0.3178378986867251</v>
      </c>
      <c r="GD197">
        <v>0.08170457744214814</v>
      </c>
      <c r="GE197">
        <v>0</v>
      </c>
      <c r="GF197">
        <v>0.320389825</v>
      </c>
      <c r="GG197">
        <v>0.007185039399623733</v>
      </c>
      <c r="GH197">
        <v>0.00207947977734216</v>
      </c>
      <c r="GI197">
        <v>1</v>
      </c>
      <c r="GJ197">
        <v>1</v>
      </c>
      <c r="GK197">
        <v>2</v>
      </c>
      <c r="GL197" t="s">
        <v>432</v>
      </c>
      <c r="GM197">
        <v>3.10678</v>
      </c>
      <c r="GN197">
        <v>2.75834</v>
      </c>
      <c r="GO197">
        <v>0.178505</v>
      </c>
      <c r="GP197">
        <v>0.1774</v>
      </c>
      <c r="GQ197">
        <v>0.121058</v>
      </c>
      <c r="GR197">
        <v>0.109904</v>
      </c>
      <c r="GS197">
        <v>20587.7</v>
      </c>
      <c r="GT197">
        <v>19426.3</v>
      </c>
      <c r="GU197">
        <v>25655.3</v>
      </c>
      <c r="GV197">
        <v>24001.4</v>
      </c>
      <c r="GW197">
        <v>36286.4</v>
      </c>
      <c r="GX197">
        <v>31336.8</v>
      </c>
      <c r="GY197">
        <v>44903.7</v>
      </c>
      <c r="GZ197">
        <v>38057.8</v>
      </c>
      <c r="HA197">
        <v>1.72878</v>
      </c>
      <c r="HB197">
        <v>1.55638</v>
      </c>
      <c r="HC197">
        <v>-0.0836141</v>
      </c>
      <c r="HD197">
        <v>0</v>
      </c>
      <c r="HE197">
        <v>37.0239</v>
      </c>
      <c r="HF197">
        <v>999.9</v>
      </c>
      <c r="HG197">
        <v>44.6</v>
      </c>
      <c r="HH197">
        <v>37.5</v>
      </c>
      <c r="HI197">
        <v>34.1918</v>
      </c>
      <c r="HJ197">
        <v>61.6035</v>
      </c>
      <c r="HK197">
        <v>23.2692</v>
      </c>
      <c r="HL197">
        <v>1</v>
      </c>
      <c r="HM197">
        <v>1.70014</v>
      </c>
      <c r="HN197">
        <v>9.28105</v>
      </c>
      <c r="HO197">
        <v>20.0595</v>
      </c>
      <c r="HP197">
        <v>5.20501</v>
      </c>
      <c r="HQ197">
        <v>11.9923</v>
      </c>
      <c r="HR197">
        <v>4.95945</v>
      </c>
      <c r="HS197">
        <v>3.27443</v>
      </c>
      <c r="HT197">
        <v>9999</v>
      </c>
      <c r="HU197">
        <v>9999</v>
      </c>
      <c r="HV197">
        <v>9999</v>
      </c>
      <c r="HW197">
        <v>156.1</v>
      </c>
      <c r="HX197">
        <v>1.86386</v>
      </c>
      <c r="HY197">
        <v>1.86005</v>
      </c>
      <c r="HZ197">
        <v>1.85837</v>
      </c>
      <c r="IA197">
        <v>1.85974</v>
      </c>
      <c r="IB197">
        <v>1.85974</v>
      </c>
      <c r="IC197">
        <v>1.85835</v>
      </c>
      <c r="ID197">
        <v>1.85745</v>
      </c>
      <c r="IE197">
        <v>1.85227</v>
      </c>
      <c r="IF197">
        <v>0</v>
      </c>
      <c r="IG197">
        <v>0</v>
      </c>
      <c r="IH197">
        <v>0</v>
      </c>
      <c r="II197">
        <v>0</v>
      </c>
      <c r="IJ197" t="s">
        <v>433</v>
      </c>
      <c r="IK197" t="s">
        <v>434</v>
      </c>
      <c r="IL197" t="s">
        <v>435</v>
      </c>
      <c r="IM197" t="s">
        <v>435</v>
      </c>
      <c r="IN197" t="s">
        <v>435</v>
      </c>
      <c r="IO197" t="s">
        <v>435</v>
      </c>
      <c r="IP197">
        <v>0</v>
      </c>
      <c r="IQ197">
        <v>100</v>
      </c>
      <c r="IR197">
        <v>100</v>
      </c>
      <c r="IS197">
        <v>-39.82</v>
      </c>
      <c r="IT197">
        <v>-4.0881</v>
      </c>
      <c r="IU197">
        <v>-16.20101556140452</v>
      </c>
      <c r="IV197">
        <v>-0.02477319321892663</v>
      </c>
      <c r="IW197">
        <v>7.220195862635366E-06</v>
      </c>
      <c r="IX197">
        <v>-1.200035831751892E-09</v>
      </c>
      <c r="IY197">
        <v>-1.772700294398243</v>
      </c>
      <c r="IZ197">
        <v>-0.1467083373758089</v>
      </c>
      <c r="JA197">
        <v>0.003522864546959643</v>
      </c>
      <c r="JB197">
        <v>-3.696506598922489E-05</v>
      </c>
      <c r="JC197">
        <v>4</v>
      </c>
      <c r="JD197">
        <v>1987</v>
      </c>
      <c r="JE197">
        <v>1</v>
      </c>
      <c r="JF197">
        <v>38</v>
      </c>
      <c r="JG197">
        <v>61</v>
      </c>
      <c r="JH197">
        <v>60.9</v>
      </c>
      <c r="JI197">
        <v>3.08716</v>
      </c>
      <c r="JJ197">
        <v>2.66968</v>
      </c>
      <c r="JK197">
        <v>1.49658</v>
      </c>
      <c r="JL197">
        <v>2.39258</v>
      </c>
      <c r="JM197">
        <v>1.54907</v>
      </c>
      <c r="JN197">
        <v>2.36084</v>
      </c>
      <c r="JO197">
        <v>42.0065</v>
      </c>
      <c r="JP197">
        <v>14.0795</v>
      </c>
      <c r="JQ197">
        <v>18</v>
      </c>
      <c r="JR197">
        <v>508.082</v>
      </c>
      <c r="JS197">
        <v>404.33</v>
      </c>
      <c r="JT197">
        <v>27.7648</v>
      </c>
      <c r="JU197">
        <v>46.2129</v>
      </c>
      <c r="JV197">
        <v>29.999</v>
      </c>
      <c r="JW197">
        <v>45.9244</v>
      </c>
      <c r="JX197">
        <v>45.7393</v>
      </c>
      <c r="JY197">
        <v>61.9296</v>
      </c>
      <c r="JZ197">
        <v>0</v>
      </c>
      <c r="KA197">
        <v>100</v>
      </c>
      <c r="KB197">
        <v>20.8717</v>
      </c>
      <c r="KC197">
        <v>1389.96</v>
      </c>
      <c r="KD197">
        <v>32.1164</v>
      </c>
      <c r="KE197">
        <v>98.09569999999999</v>
      </c>
      <c r="KF197">
        <v>91.7017</v>
      </c>
    </row>
    <row r="198" spans="1:292">
      <c r="A198">
        <v>180</v>
      </c>
      <c r="B198">
        <v>1694363317</v>
      </c>
      <c r="C198">
        <v>4808</v>
      </c>
      <c r="D198" t="s">
        <v>795</v>
      </c>
      <c r="E198" t="s">
        <v>796</v>
      </c>
      <c r="F198">
        <v>5</v>
      </c>
      <c r="G198" t="s">
        <v>428</v>
      </c>
      <c r="H198">
        <v>1694363309.214286</v>
      </c>
      <c r="I198">
        <f>(J198)/1000</f>
        <v>0</v>
      </c>
      <c r="J198">
        <f>IF(DO198, AM198, AG198)</f>
        <v>0</v>
      </c>
      <c r="K198">
        <f>IF(DO198, AH198, AF198)</f>
        <v>0</v>
      </c>
      <c r="L198">
        <f>DQ198 - IF(AT198&gt;1, K198*DK198*100.0/(AV198*EE198), 0)</f>
        <v>0</v>
      </c>
      <c r="M198">
        <f>((S198-I198/2)*L198-K198)/(S198+I198/2)</f>
        <v>0</v>
      </c>
      <c r="N198">
        <f>M198*(DX198+DY198)/1000.0</f>
        <v>0</v>
      </c>
      <c r="O198">
        <f>(DQ198 - IF(AT198&gt;1, K198*DK198*100.0/(AV198*EE198), 0))*(DX198+DY198)/1000.0</f>
        <v>0</v>
      </c>
      <c r="P198">
        <f>2.0/((1/R198-1/Q198)+SIGN(R198)*SQRT((1/R198-1/Q198)*(1/R198-1/Q198) + 4*DL198/((DL198+1)*(DL198+1))*(2*1/R198*1/Q198-1/Q198*1/Q198)))</f>
        <v>0</v>
      </c>
      <c r="Q198">
        <f>IF(LEFT(DM198,1)&lt;&gt;"0",IF(LEFT(DM198,1)="1",3.0,DN198),$D$5+$E$5*(EE198*DX198/($K$5*1000))+$F$5*(EE198*DX198/($K$5*1000))*MAX(MIN(DK198,$J$5),$I$5)*MAX(MIN(DK198,$J$5),$I$5)+$G$5*MAX(MIN(DK198,$J$5),$I$5)*(EE198*DX198/($K$5*1000))+$H$5*(EE198*DX198/($K$5*1000))*(EE198*DX198/($K$5*1000)))</f>
        <v>0</v>
      </c>
      <c r="R198">
        <f>I198*(1000-(1000*0.61365*exp(17.502*V198/(240.97+V198))/(DX198+DY198)+DS198)/2)/(1000*0.61365*exp(17.502*V198/(240.97+V198))/(DX198+DY198)-DS198)</f>
        <v>0</v>
      </c>
      <c r="S198">
        <f>1/((DL198+1)/(P198/1.6)+1/(Q198/1.37)) + DL198/((DL198+1)/(P198/1.6) + DL198/(Q198/1.37))</f>
        <v>0</v>
      </c>
      <c r="T198">
        <f>(DG198*DJ198)</f>
        <v>0</v>
      </c>
      <c r="U198">
        <f>(DZ198+(T198+2*0.95*5.67E-8*(((DZ198+$B$9)+273)^4-(DZ198+273)^4)-44100*I198)/(1.84*29.3*Q198+8*0.95*5.67E-8*(DZ198+273)^3))</f>
        <v>0</v>
      </c>
      <c r="V198">
        <f>($C$9*EA198+$D$9*EB198+$E$9*U198)</f>
        <v>0</v>
      </c>
      <c r="W198">
        <f>0.61365*exp(17.502*V198/(240.97+V198))</f>
        <v>0</v>
      </c>
      <c r="X198">
        <f>(Y198/Z198*100)</f>
        <v>0</v>
      </c>
      <c r="Y198">
        <f>DS198*(DX198+DY198)/1000</f>
        <v>0</v>
      </c>
      <c r="Z198">
        <f>0.61365*exp(17.502*DZ198/(240.97+DZ198))</f>
        <v>0</v>
      </c>
      <c r="AA198">
        <f>(W198-DS198*(DX198+DY198)/1000)</f>
        <v>0</v>
      </c>
      <c r="AB198">
        <f>(-I198*44100)</f>
        <v>0</v>
      </c>
      <c r="AC198">
        <f>2*29.3*Q198*0.92*(DZ198-V198)</f>
        <v>0</v>
      </c>
      <c r="AD198">
        <f>2*0.95*5.67E-8*(((DZ198+$B$9)+273)^4-(V198+273)^4)</f>
        <v>0</v>
      </c>
      <c r="AE198">
        <f>T198+AD198+AB198+AC198</f>
        <v>0</v>
      </c>
      <c r="AF198">
        <f>DW198*AT198*(DR198-DQ198*(1000-AT198*DT198)/(1000-AT198*DS198))/(100*DK198)</f>
        <v>0</v>
      </c>
      <c r="AG198">
        <f>1000*DW198*AT198*(DS198-DT198)/(100*DK198*(1000-AT198*DS198))</f>
        <v>0</v>
      </c>
      <c r="AH198">
        <f>(AI198 - AJ198 - DX198*1E3/(8.314*(DZ198+273.15)) * AL198/DW198 * AK198) * DW198/(100*DK198) * (1000 - DT198)/1000</f>
        <v>0</v>
      </c>
      <c r="AI198">
        <v>1415.890669329172</v>
      </c>
      <c r="AJ198">
        <v>1397.563515151515</v>
      </c>
      <c r="AK198">
        <v>3.436083720787168</v>
      </c>
      <c r="AL198">
        <v>66.24914726502084</v>
      </c>
      <c r="AM198">
        <f>(AO198 - AN198 + DX198*1E3/(8.314*(DZ198+273.15)) * AQ198/DW198 * AP198) * DW198/(100*DK198) * 1000/(1000 - AO198)</f>
        <v>0</v>
      </c>
      <c r="AN198">
        <v>28.07474348912347</v>
      </c>
      <c r="AO198">
        <v>28.3899690909091</v>
      </c>
      <c r="AP198">
        <v>-5.36286341442601E-06</v>
      </c>
      <c r="AQ198">
        <v>100.9419130604213</v>
      </c>
      <c r="AR198">
        <v>0</v>
      </c>
      <c r="AS198">
        <v>0</v>
      </c>
      <c r="AT198">
        <f>IF(AR198*$H$15&gt;=AV198,1.0,(AV198/(AV198-AR198*$H$15)))</f>
        <v>0</v>
      </c>
      <c r="AU198">
        <f>(AT198-1)*100</f>
        <v>0</v>
      </c>
      <c r="AV198">
        <f>MAX(0,($B$15+$C$15*EE198)/(1+$D$15*EE198)*DX198/(DZ198+273)*$E$15)</f>
        <v>0</v>
      </c>
      <c r="AW198" t="s">
        <v>429</v>
      </c>
      <c r="AX198" t="s">
        <v>429</v>
      </c>
      <c r="AY198">
        <v>0</v>
      </c>
      <c r="AZ198">
        <v>0</v>
      </c>
      <c r="BA198">
        <f>1-AY198/AZ198</f>
        <v>0</v>
      </c>
      <c r="BB198">
        <v>0</v>
      </c>
      <c r="BC198" t="s">
        <v>429</v>
      </c>
      <c r="BD198" t="s">
        <v>429</v>
      </c>
      <c r="BE198">
        <v>0</v>
      </c>
      <c r="BF198">
        <v>0</v>
      </c>
      <c r="BG198">
        <f>1-BE198/BF198</f>
        <v>0</v>
      </c>
      <c r="BH198">
        <v>0.5</v>
      </c>
      <c r="BI198">
        <f>DH198</f>
        <v>0</v>
      </c>
      <c r="BJ198">
        <f>K198</f>
        <v>0</v>
      </c>
      <c r="BK198">
        <f>BG198*BH198*BI198</f>
        <v>0</v>
      </c>
      <c r="BL198">
        <f>(BJ198-BB198)/BI198</f>
        <v>0</v>
      </c>
      <c r="BM198">
        <f>(AZ198-BF198)/BF198</f>
        <v>0</v>
      </c>
      <c r="BN198">
        <f>AY198/(BA198+AY198/BF198)</f>
        <v>0</v>
      </c>
      <c r="BO198" t="s">
        <v>429</v>
      </c>
      <c r="BP198">
        <v>0</v>
      </c>
      <c r="BQ198">
        <f>IF(BP198&lt;&gt;0, BP198, BN198)</f>
        <v>0</v>
      </c>
      <c r="BR198">
        <f>1-BQ198/BF198</f>
        <v>0</v>
      </c>
      <c r="BS198">
        <f>(BF198-BE198)/(BF198-BQ198)</f>
        <v>0</v>
      </c>
      <c r="BT198">
        <f>(AZ198-BF198)/(AZ198-BQ198)</f>
        <v>0</v>
      </c>
      <c r="BU198">
        <f>(BF198-BE198)/(BF198-AY198)</f>
        <v>0</v>
      </c>
      <c r="BV198">
        <f>(AZ198-BF198)/(AZ198-AY198)</f>
        <v>0</v>
      </c>
      <c r="BW198">
        <f>(BS198*BQ198/BE198)</f>
        <v>0</v>
      </c>
      <c r="BX198">
        <f>(1-BW198)</f>
        <v>0</v>
      </c>
      <c r="DG198">
        <f>$B$13*EF198+$C$13*EG198+$F$13*ER198*(1-EU198)</f>
        <v>0</v>
      </c>
      <c r="DH198">
        <f>DG198*DI198</f>
        <v>0</v>
      </c>
      <c r="DI198">
        <f>($B$13*$D$11+$C$13*$D$11+$F$13*((FE198+EW198)/MAX(FE198+EW198+FF198, 0.1)*$I$11+FF198/MAX(FE198+EW198+FF198, 0.1)*$J$11))/($B$13+$C$13+$F$13)</f>
        <v>0</v>
      </c>
      <c r="DJ198">
        <f>($B$13*$K$11+$C$13*$K$11+$F$13*((FE198+EW198)/MAX(FE198+EW198+FF198, 0.1)*$P$11+FF198/MAX(FE198+EW198+FF198, 0.1)*$Q$11))/($B$13+$C$13+$F$13)</f>
        <v>0</v>
      </c>
      <c r="DK198">
        <v>0.28</v>
      </c>
      <c r="DL198">
        <v>0.5</v>
      </c>
      <c r="DM198" t="s">
        <v>430</v>
      </c>
      <c r="DN198">
        <v>2</v>
      </c>
      <c r="DO198" t="b">
        <v>1</v>
      </c>
      <c r="DP198">
        <v>1694363309.214286</v>
      </c>
      <c r="DQ198">
        <v>1333.444642857143</v>
      </c>
      <c r="DR198">
        <v>1358.833214285715</v>
      </c>
      <c r="DS198">
        <v>28.39867142857143</v>
      </c>
      <c r="DT198">
        <v>28.07831785714286</v>
      </c>
      <c r="DU198">
        <v>1373.155</v>
      </c>
      <c r="DV198">
        <v>32.48685714285714</v>
      </c>
      <c r="DW198">
        <v>500.0150714285714</v>
      </c>
      <c r="DX198">
        <v>84.51284285714287</v>
      </c>
      <c r="DY198">
        <v>0.09999711071428571</v>
      </c>
      <c r="DZ198">
        <v>34.25419642857143</v>
      </c>
      <c r="EA198">
        <v>35.67200357142857</v>
      </c>
      <c r="EB198">
        <v>999.9000000000002</v>
      </c>
      <c r="EC198">
        <v>0</v>
      </c>
      <c r="ED198">
        <v>0</v>
      </c>
      <c r="EE198">
        <v>10001.67857142857</v>
      </c>
      <c r="EF198">
        <v>0</v>
      </c>
      <c r="EG198">
        <v>1661.170714285714</v>
      </c>
      <c r="EH198">
        <v>-25.389125</v>
      </c>
      <c r="EI198">
        <v>1372.419285714285</v>
      </c>
      <c r="EJ198">
        <v>1398.088571428571</v>
      </c>
      <c r="EK198">
        <v>0.3203512857142857</v>
      </c>
      <c r="EL198">
        <v>1358.833214285715</v>
      </c>
      <c r="EM198">
        <v>28.07831785714286</v>
      </c>
      <c r="EN198">
        <v>2.400053214285714</v>
      </c>
      <c r="EO198">
        <v>2.372978928571428</v>
      </c>
      <c r="EP198">
        <v>20.36412857142857</v>
      </c>
      <c r="EQ198">
        <v>20.18055714285714</v>
      </c>
      <c r="ER198">
        <v>1999.95</v>
      </c>
      <c r="ES198">
        <v>0.9800024285714285</v>
      </c>
      <c r="ET198">
        <v>0.01999727142857143</v>
      </c>
      <c r="EU198">
        <v>0</v>
      </c>
      <c r="EV198">
        <v>51.74682142857142</v>
      </c>
      <c r="EW198">
        <v>5.00078</v>
      </c>
      <c r="EX198">
        <v>3101.942142857143</v>
      </c>
      <c r="EY198">
        <v>16379.25714285714</v>
      </c>
      <c r="EZ198">
        <v>53.59128571428571</v>
      </c>
      <c r="FA198">
        <v>54.72749999999998</v>
      </c>
      <c r="FB198">
        <v>54.16282142857143</v>
      </c>
      <c r="FC198">
        <v>53.88592857142857</v>
      </c>
      <c r="FD198">
        <v>53.86785714285712</v>
      </c>
      <c r="FE198">
        <v>1955.055714285714</v>
      </c>
      <c r="FF198">
        <v>39.89000000000001</v>
      </c>
      <c r="FG198">
        <v>0</v>
      </c>
      <c r="FH198">
        <v>1694363316.8</v>
      </c>
      <c r="FI198">
        <v>0</v>
      </c>
      <c r="FJ198">
        <v>51.73459999999999</v>
      </c>
      <c r="FK198">
        <v>-0.3794461633316975</v>
      </c>
      <c r="FL198">
        <v>-11.44239315736739</v>
      </c>
      <c r="FM198">
        <v>3102.458076923077</v>
      </c>
      <c r="FN198">
        <v>15</v>
      </c>
      <c r="FO198">
        <v>1694359657.1</v>
      </c>
      <c r="FP198" t="s">
        <v>630</v>
      </c>
      <c r="FQ198">
        <v>1694359653.1</v>
      </c>
      <c r="FR198">
        <v>1694359657.1</v>
      </c>
      <c r="FS198">
        <v>2</v>
      </c>
      <c r="FT198">
        <v>0.004</v>
      </c>
      <c r="FU198">
        <v>-0.08500000000000001</v>
      </c>
      <c r="FV198">
        <v>-25.919</v>
      </c>
      <c r="FW198">
        <v>-3.999</v>
      </c>
      <c r="FX198">
        <v>420</v>
      </c>
      <c r="FY198">
        <v>26</v>
      </c>
      <c r="FZ198">
        <v>0.38</v>
      </c>
      <c r="GA198">
        <v>0.08</v>
      </c>
      <c r="GB198">
        <v>-25.3717475</v>
      </c>
      <c r="GC198">
        <v>-0.3917189493433019</v>
      </c>
      <c r="GD198">
        <v>0.0882475381738775</v>
      </c>
      <c r="GE198">
        <v>0</v>
      </c>
      <c r="GF198">
        <v>0.3200509</v>
      </c>
      <c r="GG198">
        <v>0.003384675422138222</v>
      </c>
      <c r="GH198">
        <v>0.002226276743803431</v>
      </c>
      <c r="GI198">
        <v>1</v>
      </c>
      <c r="GJ198">
        <v>1</v>
      </c>
      <c r="GK198">
        <v>2</v>
      </c>
      <c r="GL198" t="s">
        <v>432</v>
      </c>
      <c r="GM198">
        <v>3.1067</v>
      </c>
      <c r="GN198">
        <v>2.75806</v>
      </c>
      <c r="GO198">
        <v>0.179837</v>
      </c>
      <c r="GP198">
        <v>0.178719</v>
      </c>
      <c r="GQ198">
        <v>0.121044</v>
      </c>
      <c r="GR198">
        <v>0.109901</v>
      </c>
      <c r="GS198">
        <v>20554.5</v>
      </c>
      <c r="GT198">
        <v>19395.5</v>
      </c>
      <c r="GU198">
        <v>25655.8</v>
      </c>
      <c r="GV198">
        <v>24001.9</v>
      </c>
      <c r="GW198">
        <v>36287.6</v>
      </c>
      <c r="GX198">
        <v>31337.9</v>
      </c>
      <c r="GY198">
        <v>44904.4</v>
      </c>
      <c r="GZ198">
        <v>38058.8</v>
      </c>
      <c r="HA198">
        <v>1.72905</v>
      </c>
      <c r="HB198">
        <v>1.5565</v>
      </c>
      <c r="HC198">
        <v>-0.0836514</v>
      </c>
      <c r="HD198">
        <v>0</v>
      </c>
      <c r="HE198">
        <v>37.0195</v>
      </c>
      <c r="HF198">
        <v>999.9</v>
      </c>
      <c r="HG198">
        <v>44.5</v>
      </c>
      <c r="HH198">
        <v>37.5</v>
      </c>
      <c r="HI198">
        <v>34.1158</v>
      </c>
      <c r="HJ198">
        <v>61.6435</v>
      </c>
      <c r="HK198">
        <v>23.4335</v>
      </c>
      <c r="HL198">
        <v>1</v>
      </c>
      <c r="HM198">
        <v>1.6991</v>
      </c>
      <c r="HN198">
        <v>9.28105</v>
      </c>
      <c r="HO198">
        <v>20.0589</v>
      </c>
      <c r="HP198">
        <v>5.20501</v>
      </c>
      <c r="HQ198">
        <v>11.9929</v>
      </c>
      <c r="HR198">
        <v>4.9591</v>
      </c>
      <c r="HS198">
        <v>3.27423</v>
      </c>
      <c r="HT198">
        <v>9999</v>
      </c>
      <c r="HU198">
        <v>9999</v>
      </c>
      <c r="HV198">
        <v>9999</v>
      </c>
      <c r="HW198">
        <v>156.1</v>
      </c>
      <c r="HX198">
        <v>1.86386</v>
      </c>
      <c r="HY198">
        <v>1.86006</v>
      </c>
      <c r="HZ198">
        <v>1.85837</v>
      </c>
      <c r="IA198">
        <v>1.85974</v>
      </c>
      <c r="IB198">
        <v>1.85974</v>
      </c>
      <c r="IC198">
        <v>1.85834</v>
      </c>
      <c r="ID198">
        <v>1.85745</v>
      </c>
      <c r="IE198">
        <v>1.85226</v>
      </c>
      <c r="IF198">
        <v>0</v>
      </c>
      <c r="IG198">
        <v>0</v>
      </c>
      <c r="IH198">
        <v>0</v>
      </c>
      <c r="II198">
        <v>0</v>
      </c>
      <c r="IJ198" t="s">
        <v>433</v>
      </c>
      <c r="IK198" t="s">
        <v>434</v>
      </c>
      <c r="IL198" t="s">
        <v>435</v>
      </c>
      <c r="IM198" t="s">
        <v>435</v>
      </c>
      <c r="IN198" t="s">
        <v>435</v>
      </c>
      <c r="IO198" t="s">
        <v>435</v>
      </c>
      <c r="IP198">
        <v>0</v>
      </c>
      <c r="IQ198">
        <v>100</v>
      </c>
      <c r="IR198">
        <v>100</v>
      </c>
      <c r="IS198">
        <v>-40.02</v>
      </c>
      <c r="IT198">
        <v>-4.0878</v>
      </c>
      <c r="IU198">
        <v>-16.20101556140452</v>
      </c>
      <c r="IV198">
        <v>-0.02477319321892663</v>
      </c>
      <c r="IW198">
        <v>7.220195862635366E-06</v>
      </c>
      <c r="IX198">
        <v>-1.200035831751892E-09</v>
      </c>
      <c r="IY198">
        <v>-1.772700294398243</v>
      </c>
      <c r="IZ198">
        <v>-0.1467083373758089</v>
      </c>
      <c r="JA198">
        <v>0.003522864546959643</v>
      </c>
      <c r="JB198">
        <v>-3.696506598922489E-05</v>
      </c>
      <c r="JC198">
        <v>4</v>
      </c>
      <c r="JD198">
        <v>1987</v>
      </c>
      <c r="JE198">
        <v>1</v>
      </c>
      <c r="JF198">
        <v>38</v>
      </c>
      <c r="JG198">
        <v>61.1</v>
      </c>
      <c r="JH198">
        <v>61</v>
      </c>
      <c r="JI198">
        <v>3.11401</v>
      </c>
      <c r="JJ198">
        <v>2.66113</v>
      </c>
      <c r="JK198">
        <v>1.49658</v>
      </c>
      <c r="JL198">
        <v>2.39258</v>
      </c>
      <c r="JM198">
        <v>1.54907</v>
      </c>
      <c r="JN198">
        <v>2.4707</v>
      </c>
      <c r="JO198">
        <v>42.0065</v>
      </c>
      <c r="JP198">
        <v>14.1058</v>
      </c>
      <c r="JQ198">
        <v>18</v>
      </c>
      <c r="JR198">
        <v>508.209</v>
      </c>
      <c r="JS198">
        <v>404.364</v>
      </c>
      <c r="JT198">
        <v>27.7575</v>
      </c>
      <c r="JU198">
        <v>46.2026</v>
      </c>
      <c r="JV198">
        <v>29.9991</v>
      </c>
      <c r="JW198">
        <v>45.915</v>
      </c>
      <c r="JX198">
        <v>45.7306</v>
      </c>
      <c r="JY198">
        <v>62.4806</v>
      </c>
      <c r="JZ198">
        <v>0</v>
      </c>
      <c r="KA198">
        <v>100</v>
      </c>
      <c r="KB198">
        <v>20.8672</v>
      </c>
      <c r="KC198">
        <v>1403.31</v>
      </c>
      <c r="KD198">
        <v>32.1164</v>
      </c>
      <c r="KE198">
        <v>98.0973</v>
      </c>
      <c r="KF198">
        <v>91.70399999999999</v>
      </c>
    </row>
    <row r="199" spans="1:292">
      <c r="A199">
        <v>181</v>
      </c>
      <c r="B199">
        <v>1694363322</v>
      </c>
      <c r="C199">
        <v>4813</v>
      </c>
      <c r="D199" t="s">
        <v>797</v>
      </c>
      <c r="E199" t="s">
        <v>798</v>
      </c>
      <c r="F199">
        <v>5</v>
      </c>
      <c r="G199" t="s">
        <v>428</v>
      </c>
      <c r="H199">
        <v>1694363314.5</v>
      </c>
      <c r="I199">
        <f>(J199)/1000</f>
        <v>0</v>
      </c>
      <c r="J199">
        <f>IF(DO199, AM199, AG199)</f>
        <v>0</v>
      </c>
      <c r="K199">
        <f>IF(DO199, AH199, AF199)</f>
        <v>0</v>
      </c>
      <c r="L199">
        <f>DQ199 - IF(AT199&gt;1, K199*DK199*100.0/(AV199*EE199), 0)</f>
        <v>0</v>
      </c>
      <c r="M199">
        <f>((S199-I199/2)*L199-K199)/(S199+I199/2)</f>
        <v>0</v>
      </c>
      <c r="N199">
        <f>M199*(DX199+DY199)/1000.0</f>
        <v>0</v>
      </c>
      <c r="O199">
        <f>(DQ199 - IF(AT199&gt;1, K199*DK199*100.0/(AV199*EE199), 0))*(DX199+DY199)/1000.0</f>
        <v>0</v>
      </c>
      <c r="P199">
        <f>2.0/((1/R199-1/Q199)+SIGN(R199)*SQRT((1/R199-1/Q199)*(1/R199-1/Q199) + 4*DL199/((DL199+1)*(DL199+1))*(2*1/R199*1/Q199-1/Q199*1/Q199)))</f>
        <v>0</v>
      </c>
      <c r="Q199">
        <f>IF(LEFT(DM199,1)&lt;&gt;"0",IF(LEFT(DM199,1)="1",3.0,DN199),$D$5+$E$5*(EE199*DX199/($K$5*1000))+$F$5*(EE199*DX199/($K$5*1000))*MAX(MIN(DK199,$J$5),$I$5)*MAX(MIN(DK199,$J$5),$I$5)+$G$5*MAX(MIN(DK199,$J$5),$I$5)*(EE199*DX199/($K$5*1000))+$H$5*(EE199*DX199/($K$5*1000))*(EE199*DX199/($K$5*1000)))</f>
        <v>0</v>
      </c>
      <c r="R199">
        <f>I199*(1000-(1000*0.61365*exp(17.502*V199/(240.97+V199))/(DX199+DY199)+DS199)/2)/(1000*0.61365*exp(17.502*V199/(240.97+V199))/(DX199+DY199)-DS199)</f>
        <v>0</v>
      </c>
      <c r="S199">
        <f>1/((DL199+1)/(P199/1.6)+1/(Q199/1.37)) + DL199/((DL199+1)/(P199/1.6) + DL199/(Q199/1.37))</f>
        <v>0</v>
      </c>
      <c r="T199">
        <f>(DG199*DJ199)</f>
        <v>0</v>
      </c>
      <c r="U199">
        <f>(DZ199+(T199+2*0.95*5.67E-8*(((DZ199+$B$9)+273)^4-(DZ199+273)^4)-44100*I199)/(1.84*29.3*Q199+8*0.95*5.67E-8*(DZ199+273)^3))</f>
        <v>0</v>
      </c>
      <c r="V199">
        <f>($C$9*EA199+$D$9*EB199+$E$9*U199)</f>
        <v>0</v>
      </c>
      <c r="W199">
        <f>0.61365*exp(17.502*V199/(240.97+V199))</f>
        <v>0</v>
      </c>
      <c r="X199">
        <f>(Y199/Z199*100)</f>
        <v>0</v>
      </c>
      <c r="Y199">
        <f>DS199*(DX199+DY199)/1000</f>
        <v>0</v>
      </c>
      <c r="Z199">
        <f>0.61365*exp(17.502*DZ199/(240.97+DZ199))</f>
        <v>0</v>
      </c>
      <c r="AA199">
        <f>(W199-DS199*(DX199+DY199)/1000)</f>
        <v>0</v>
      </c>
      <c r="AB199">
        <f>(-I199*44100)</f>
        <v>0</v>
      </c>
      <c r="AC199">
        <f>2*29.3*Q199*0.92*(DZ199-V199)</f>
        <v>0</v>
      </c>
      <c r="AD199">
        <f>2*0.95*5.67E-8*(((DZ199+$B$9)+273)^4-(V199+273)^4)</f>
        <v>0</v>
      </c>
      <c r="AE199">
        <f>T199+AD199+AB199+AC199</f>
        <v>0</v>
      </c>
      <c r="AF199">
        <f>DW199*AT199*(DR199-DQ199*(1000-AT199*DT199)/(1000-AT199*DS199))/(100*DK199)</f>
        <v>0</v>
      </c>
      <c r="AG199">
        <f>1000*DW199*AT199*(DS199-DT199)/(100*DK199*(1000-AT199*DS199))</f>
        <v>0</v>
      </c>
      <c r="AH199">
        <f>(AI199 - AJ199 - DX199*1E3/(8.314*(DZ199+273.15)) * AL199/DW199 * AK199) * DW199/(100*DK199) * (1000 - DT199)/1000</f>
        <v>0</v>
      </c>
      <c r="AI199">
        <v>1432.802768756182</v>
      </c>
      <c r="AJ199">
        <v>1414.56606060606</v>
      </c>
      <c r="AK199">
        <v>3.397926980198445</v>
      </c>
      <c r="AL199">
        <v>66.24914726502084</v>
      </c>
      <c r="AM199">
        <f>(AO199 - AN199 + DX199*1E3/(8.314*(DZ199+273.15)) * AQ199/DW199 * AP199) * DW199/(100*DK199) * 1000/(1000 - AO199)</f>
        <v>0</v>
      </c>
      <c r="AN199">
        <v>28.07029825867504</v>
      </c>
      <c r="AO199">
        <v>28.38396909090909</v>
      </c>
      <c r="AP199">
        <v>-5.433381130162975E-06</v>
      </c>
      <c r="AQ199">
        <v>100.9419130604213</v>
      </c>
      <c r="AR199">
        <v>0</v>
      </c>
      <c r="AS199">
        <v>0</v>
      </c>
      <c r="AT199">
        <f>IF(AR199*$H$15&gt;=AV199,1.0,(AV199/(AV199-AR199*$H$15)))</f>
        <v>0</v>
      </c>
      <c r="AU199">
        <f>(AT199-1)*100</f>
        <v>0</v>
      </c>
      <c r="AV199">
        <f>MAX(0,($B$15+$C$15*EE199)/(1+$D$15*EE199)*DX199/(DZ199+273)*$E$15)</f>
        <v>0</v>
      </c>
      <c r="AW199" t="s">
        <v>429</v>
      </c>
      <c r="AX199" t="s">
        <v>429</v>
      </c>
      <c r="AY199">
        <v>0</v>
      </c>
      <c r="AZ199">
        <v>0</v>
      </c>
      <c r="BA199">
        <f>1-AY199/AZ199</f>
        <v>0</v>
      </c>
      <c r="BB199">
        <v>0</v>
      </c>
      <c r="BC199" t="s">
        <v>429</v>
      </c>
      <c r="BD199" t="s">
        <v>429</v>
      </c>
      <c r="BE199">
        <v>0</v>
      </c>
      <c r="BF199">
        <v>0</v>
      </c>
      <c r="BG199">
        <f>1-BE199/BF199</f>
        <v>0</v>
      </c>
      <c r="BH199">
        <v>0.5</v>
      </c>
      <c r="BI199">
        <f>DH199</f>
        <v>0</v>
      </c>
      <c r="BJ199">
        <f>K199</f>
        <v>0</v>
      </c>
      <c r="BK199">
        <f>BG199*BH199*BI199</f>
        <v>0</v>
      </c>
      <c r="BL199">
        <f>(BJ199-BB199)/BI199</f>
        <v>0</v>
      </c>
      <c r="BM199">
        <f>(AZ199-BF199)/BF199</f>
        <v>0</v>
      </c>
      <c r="BN199">
        <f>AY199/(BA199+AY199/BF199)</f>
        <v>0</v>
      </c>
      <c r="BO199" t="s">
        <v>429</v>
      </c>
      <c r="BP199">
        <v>0</v>
      </c>
      <c r="BQ199">
        <f>IF(BP199&lt;&gt;0, BP199, BN199)</f>
        <v>0</v>
      </c>
      <c r="BR199">
        <f>1-BQ199/BF199</f>
        <v>0</v>
      </c>
      <c r="BS199">
        <f>(BF199-BE199)/(BF199-BQ199)</f>
        <v>0</v>
      </c>
      <c r="BT199">
        <f>(AZ199-BF199)/(AZ199-BQ199)</f>
        <v>0</v>
      </c>
      <c r="BU199">
        <f>(BF199-BE199)/(BF199-AY199)</f>
        <v>0</v>
      </c>
      <c r="BV199">
        <f>(AZ199-BF199)/(AZ199-AY199)</f>
        <v>0</v>
      </c>
      <c r="BW199">
        <f>(BS199*BQ199/BE199)</f>
        <v>0</v>
      </c>
      <c r="BX199">
        <f>(1-BW199)</f>
        <v>0</v>
      </c>
      <c r="DG199">
        <f>$B$13*EF199+$C$13*EG199+$F$13*ER199*(1-EU199)</f>
        <v>0</v>
      </c>
      <c r="DH199">
        <f>DG199*DI199</f>
        <v>0</v>
      </c>
      <c r="DI199">
        <f>($B$13*$D$11+$C$13*$D$11+$F$13*((FE199+EW199)/MAX(FE199+EW199+FF199, 0.1)*$I$11+FF199/MAX(FE199+EW199+FF199, 0.1)*$J$11))/($B$13+$C$13+$F$13)</f>
        <v>0</v>
      </c>
      <c r="DJ199">
        <f>($B$13*$K$11+$C$13*$K$11+$F$13*((FE199+EW199)/MAX(FE199+EW199+FF199, 0.1)*$P$11+FF199/MAX(FE199+EW199+FF199, 0.1)*$Q$11))/($B$13+$C$13+$F$13)</f>
        <v>0</v>
      </c>
      <c r="DK199">
        <v>0.28</v>
      </c>
      <c r="DL199">
        <v>0.5</v>
      </c>
      <c r="DM199" t="s">
        <v>430</v>
      </c>
      <c r="DN199">
        <v>2</v>
      </c>
      <c r="DO199" t="b">
        <v>1</v>
      </c>
      <c r="DP199">
        <v>1694363314.5</v>
      </c>
      <c r="DQ199">
        <v>1351.132592592592</v>
      </c>
      <c r="DR199">
        <v>1376.527037037037</v>
      </c>
      <c r="DS199">
        <v>28.39252222222222</v>
      </c>
      <c r="DT199">
        <v>28.07348518518518</v>
      </c>
      <c r="DU199">
        <v>1391.053333333334</v>
      </c>
      <c r="DV199">
        <v>32.48048518518518</v>
      </c>
      <c r="DW199">
        <v>500.0148148148149</v>
      </c>
      <c r="DX199">
        <v>84.51304444444446</v>
      </c>
      <c r="DY199">
        <v>0.1000308518518519</v>
      </c>
      <c r="DZ199">
        <v>34.25054444444444</v>
      </c>
      <c r="EA199">
        <v>35.67168148148148</v>
      </c>
      <c r="EB199">
        <v>999.9000000000001</v>
      </c>
      <c r="EC199">
        <v>0</v>
      </c>
      <c r="ED199">
        <v>0</v>
      </c>
      <c r="EE199">
        <v>10006.08740740741</v>
      </c>
      <c r="EF199">
        <v>0</v>
      </c>
      <c r="EG199">
        <v>1660.02037037037</v>
      </c>
      <c r="EH199">
        <v>-25.39514074074074</v>
      </c>
      <c r="EI199">
        <v>1390.615185185185</v>
      </c>
      <c r="EJ199">
        <v>1416.287407407408</v>
      </c>
      <c r="EK199">
        <v>0.3190336296296297</v>
      </c>
      <c r="EL199">
        <v>1376.527037037037</v>
      </c>
      <c r="EM199">
        <v>28.07348518518518</v>
      </c>
      <c r="EN199">
        <v>2.399539259259259</v>
      </c>
      <c r="EO199">
        <v>2.372576666666666</v>
      </c>
      <c r="EP199">
        <v>20.36065925925926</v>
      </c>
      <c r="EQ199">
        <v>20.17781111111111</v>
      </c>
      <c r="ER199">
        <v>1999.972222222222</v>
      </c>
      <c r="ES199">
        <v>0.9800025555555555</v>
      </c>
      <c r="ET199">
        <v>0.01999714814814815</v>
      </c>
      <c r="EU199">
        <v>0</v>
      </c>
      <c r="EV199">
        <v>51.74315185185184</v>
      </c>
      <c r="EW199">
        <v>5.00078</v>
      </c>
      <c r="EX199">
        <v>3106.953333333333</v>
      </c>
      <c r="EY199">
        <v>16379.42962962963</v>
      </c>
      <c r="EZ199">
        <v>53.58318518518518</v>
      </c>
      <c r="FA199">
        <v>54.71033333333332</v>
      </c>
      <c r="FB199">
        <v>54.15722222222222</v>
      </c>
      <c r="FC199">
        <v>53.87007407407406</v>
      </c>
      <c r="FD199">
        <v>53.87459259259258</v>
      </c>
      <c r="FE199">
        <v>1955.075555555555</v>
      </c>
      <c r="FF199">
        <v>39.89000000000001</v>
      </c>
      <c r="FG199">
        <v>0</v>
      </c>
      <c r="FH199">
        <v>1694363322.2</v>
      </c>
      <c r="FI199">
        <v>0</v>
      </c>
      <c r="FJ199">
        <v>51.72188399999999</v>
      </c>
      <c r="FK199">
        <v>-0.0410230913895518</v>
      </c>
      <c r="FL199">
        <v>65.57615385422511</v>
      </c>
      <c r="FM199">
        <v>3108.2936</v>
      </c>
      <c r="FN199">
        <v>15</v>
      </c>
      <c r="FO199">
        <v>1694359657.1</v>
      </c>
      <c r="FP199" t="s">
        <v>630</v>
      </c>
      <c r="FQ199">
        <v>1694359653.1</v>
      </c>
      <c r="FR199">
        <v>1694359657.1</v>
      </c>
      <c r="FS199">
        <v>2</v>
      </c>
      <c r="FT199">
        <v>0.004</v>
      </c>
      <c r="FU199">
        <v>-0.08500000000000001</v>
      </c>
      <c r="FV199">
        <v>-25.919</v>
      </c>
      <c r="FW199">
        <v>-3.999</v>
      </c>
      <c r="FX199">
        <v>420</v>
      </c>
      <c r="FY199">
        <v>26</v>
      </c>
      <c r="FZ199">
        <v>0.38</v>
      </c>
      <c r="GA199">
        <v>0.08</v>
      </c>
      <c r="GB199">
        <v>-25.37998</v>
      </c>
      <c r="GC199">
        <v>-0.2521846153845678</v>
      </c>
      <c r="GD199">
        <v>0.09315303323027101</v>
      </c>
      <c r="GE199">
        <v>0</v>
      </c>
      <c r="GF199">
        <v>0.3194413</v>
      </c>
      <c r="GG199">
        <v>-0.01431323076923189</v>
      </c>
      <c r="GH199">
        <v>0.002641291371658951</v>
      </c>
      <c r="GI199">
        <v>1</v>
      </c>
      <c r="GJ199">
        <v>1</v>
      </c>
      <c r="GK199">
        <v>2</v>
      </c>
      <c r="GL199" t="s">
        <v>432</v>
      </c>
      <c r="GM199">
        <v>3.10674</v>
      </c>
      <c r="GN199">
        <v>2.7581</v>
      </c>
      <c r="GO199">
        <v>0.181146</v>
      </c>
      <c r="GP199">
        <v>0.180042</v>
      </c>
      <c r="GQ199">
        <v>0.121033</v>
      </c>
      <c r="GR199">
        <v>0.109888</v>
      </c>
      <c r="GS199">
        <v>20521.9</v>
      </c>
      <c r="GT199">
        <v>19364.4</v>
      </c>
      <c r="GU199">
        <v>25656.1</v>
      </c>
      <c r="GV199">
        <v>24002.2</v>
      </c>
      <c r="GW199">
        <v>36289</v>
      </c>
      <c r="GX199">
        <v>31338.9</v>
      </c>
      <c r="GY199">
        <v>44905.5</v>
      </c>
      <c r="GZ199">
        <v>38059.4</v>
      </c>
      <c r="HA199">
        <v>1.72892</v>
      </c>
      <c r="HB199">
        <v>1.55655</v>
      </c>
      <c r="HC199">
        <v>-0.08285049999999999</v>
      </c>
      <c r="HD199">
        <v>0</v>
      </c>
      <c r="HE199">
        <v>37.0142</v>
      </c>
      <c r="HF199">
        <v>999.9</v>
      </c>
      <c r="HG199">
        <v>44.5</v>
      </c>
      <c r="HH199">
        <v>37.5</v>
      </c>
      <c r="HI199">
        <v>34.1136</v>
      </c>
      <c r="HJ199">
        <v>61.5035</v>
      </c>
      <c r="HK199">
        <v>23.3854</v>
      </c>
      <c r="HL199">
        <v>1</v>
      </c>
      <c r="HM199">
        <v>1.69807</v>
      </c>
      <c r="HN199">
        <v>9.28105</v>
      </c>
      <c r="HO199">
        <v>20.0588</v>
      </c>
      <c r="HP199">
        <v>5.20561</v>
      </c>
      <c r="HQ199">
        <v>11.9929</v>
      </c>
      <c r="HR199">
        <v>4.9594</v>
      </c>
      <c r="HS199">
        <v>3.27428</v>
      </c>
      <c r="HT199">
        <v>9999</v>
      </c>
      <c r="HU199">
        <v>9999</v>
      </c>
      <c r="HV199">
        <v>9999</v>
      </c>
      <c r="HW199">
        <v>156.1</v>
      </c>
      <c r="HX199">
        <v>1.86386</v>
      </c>
      <c r="HY199">
        <v>1.86006</v>
      </c>
      <c r="HZ199">
        <v>1.85839</v>
      </c>
      <c r="IA199">
        <v>1.85974</v>
      </c>
      <c r="IB199">
        <v>1.85974</v>
      </c>
      <c r="IC199">
        <v>1.85835</v>
      </c>
      <c r="ID199">
        <v>1.85745</v>
      </c>
      <c r="IE199">
        <v>1.85228</v>
      </c>
      <c r="IF199">
        <v>0</v>
      </c>
      <c r="IG199">
        <v>0</v>
      </c>
      <c r="IH199">
        <v>0</v>
      </c>
      <c r="II199">
        <v>0</v>
      </c>
      <c r="IJ199" t="s">
        <v>433</v>
      </c>
      <c r="IK199" t="s">
        <v>434</v>
      </c>
      <c r="IL199" t="s">
        <v>435</v>
      </c>
      <c r="IM199" t="s">
        <v>435</v>
      </c>
      <c r="IN199" t="s">
        <v>435</v>
      </c>
      <c r="IO199" t="s">
        <v>435</v>
      </c>
      <c r="IP199">
        <v>0</v>
      </c>
      <c r="IQ199">
        <v>100</v>
      </c>
      <c r="IR199">
        <v>100</v>
      </c>
      <c r="IS199">
        <v>-40.22</v>
      </c>
      <c r="IT199">
        <v>-4.0877</v>
      </c>
      <c r="IU199">
        <v>-16.20101556140452</v>
      </c>
      <c r="IV199">
        <v>-0.02477319321892663</v>
      </c>
      <c r="IW199">
        <v>7.220195862635366E-06</v>
      </c>
      <c r="IX199">
        <v>-1.200035831751892E-09</v>
      </c>
      <c r="IY199">
        <v>-1.772700294398243</v>
      </c>
      <c r="IZ199">
        <v>-0.1467083373758089</v>
      </c>
      <c r="JA199">
        <v>0.003522864546959643</v>
      </c>
      <c r="JB199">
        <v>-3.696506598922489E-05</v>
      </c>
      <c r="JC199">
        <v>4</v>
      </c>
      <c r="JD199">
        <v>1987</v>
      </c>
      <c r="JE199">
        <v>1</v>
      </c>
      <c r="JF199">
        <v>38</v>
      </c>
      <c r="JG199">
        <v>61.1</v>
      </c>
      <c r="JH199">
        <v>61.1</v>
      </c>
      <c r="JI199">
        <v>3.14331</v>
      </c>
      <c r="JJ199">
        <v>2.65381</v>
      </c>
      <c r="JK199">
        <v>1.49658</v>
      </c>
      <c r="JL199">
        <v>2.39258</v>
      </c>
      <c r="JM199">
        <v>1.54907</v>
      </c>
      <c r="JN199">
        <v>2.44019</v>
      </c>
      <c r="JO199">
        <v>42.0065</v>
      </c>
      <c r="JP199">
        <v>14.0883</v>
      </c>
      <c r="JQ199">
        <v>18</v>
      </c>
      <c r="JR199">
        <v>508.075</v>
      </c>
      <c r="JS199">
        <v>404.357</v>
      </c>
      <c r="JT199">
        <v>27.7505</v>
      </c>
      <c r="JU199">
        <v>46.1912</v>
      </c>
      <c r="JV199">
        <v>29.9991</v>
      </c>
      <c r="JW199">
        <v>45.9068</v>
      </c>
      <c r="JX199">
        <v>45.7228</v>
      </c>
      <c r="JY199">
        <v>63.0812</v>
      </c>
      <c r="JZ199">
        <v>0</v>
      </c>
      <c r="KA199">
        <v>100</v>
      </c>
      <c r="KB199">
        <v>20.8658</v>
      </c>
      <c r="KC199">
        <v>1423.35</v>
      </c>
      <c r="KD199">
        <v>32.1164</v>
      </c>
      <c r="KE199">
        <v>98.0992</v>
      </c>
      <c r="KF199">
        <v>91.7054</v>
      </c>
    </row>
    <row r="200" spans="1:292">
      <c r="A200">
        <v>182</v>
      </c>
      <c r="B200">
        <v>1694363327</v>
      </c>
      <c r="C200">
        <v>4818</v>
      </c>
      <c r="D200" t="s">
        <v>799</v>
      </c>
      <c r="E200" t="s">
        <v>800</v>
      </c>
      <c r="F200">
        <v>5</v>
      </c>
      <c r="G200" t="s">
        <v>428</v>
      </c>
      <c r="H200">
        <v>1694363319.214286</v>
      </c>
      <c r="I200">
        <f>(J200)/1000</f>
        <v>0</v>
      </c>
      <c r="J200">
        <f>IF(DO200, AM200, AG200)</f>
        <v>0</v>
      </c>
      <c r="K200">
        <f>IF(DO200, AH200, AF200)</f>
        <v>0</v>
      </c>
      <c r="L200">
        <f>DQ200 - IF(AT200&gt;1, K200*DK200*100.0/(AV200*EE200), 0)</f>
        <v>0</v>
      </c>
      <c r="M200">
        <f>((S200-I200/2)*L200-K200)/(S200+I200/2)</f>
        <v>0</v>
      </c>
      <c r="N200">
        <f>M200*(DX200+DY200)/1000.0</f>
        <v>0</v>
      </c>
      <c r="O200">
        <f>(DQ200 - IF(AT200&gt;1, K200*DK200*100.0/(AV200*EE200), 0))*(DX200+DY200)/1000.0</f>
        <v>0</v>
      </c>
      <c r="P200">
        <f>2.0/((1/R200-1/Q200)+SIGN(R200)*SQRT((1/R200-1/Q200)*(1/R200-1/Q200) + 4*DL200/((DL200+1)*(DL200+1))*(2*1/R200*1/Q200-1/Q200*1/Q200)))</f>
        <v>0</v>
      </c>
      <c r="Q200">
        <f>IF(LEFT(DM200,1)&lt;&gt;"0",IF(LEFT(DM200,1)="1",3.0,DN200),$D$5+$E$5*(EE200*DX200/($K$5*1000))+$F$5*(EE200*DX200/($K$5*1000))*MAX(MIN(DK200,$J$5),$I$5)*MAX(MIN(DK200,$J$5),$I$5)+$G$5*MAX(MIN(DK200,$J$5),$I$5)*(EE200*DX200/($K$5*1000))+$H$5*(EE200*DX200/($K$5*1000))*(EE200*DX200/($K$5*1000)))</f>
        <v>0</v>
      </c>
      <c r="R200">
        <f>I200*(1000-(1000*0.61365*exp(17.502*V200/(240.97+V200))/(DX200+DY200)+DS200)/2)/(1000*0.61365*exp(17.502*V200/(240.97+V200))/(DX200+DY200)-DS200)</f>
        <v>0</v>
      </c>
      <c r="S200">
        <f>1/((DL200+1)/(P200/1.6)+1/(Q200/1.37)) + DL200/((DL200+1)/(P200/1.6) + DL200/(Q200/1.37))</f>
        <v>0</v>
      </c>
      <c r="T200">
        <f>(DG200*DJ200)</f>
        <v>0</v>
      </c>
      <c r="U200">
        <f>(DZ200+(T200+2*0.95*5.67E-8*(((DZ200+$B$9)+273)^4-(DZ200+273)^4)-44100*I200)/(1.84*29.3*Q200+8*0.95*5.67E-8*(DZ200+273)^3))</f>
        <v>0</v>
      </c>
      <c r="V200">
        <f>($C$9*EA200+$D$9*EB200+$E$9*U200)</f>
        <v>0</v>
      </c>
      <c r="W200">
        <f>0.61365*exp(17.502*V200/(240.97+V200))</f>
        <v>0</v>
      </c>
      <c r="X200">
        <f>(Y200/Z200*100)</f>
        <v>0</v>
      </c>
      <c r="Y200">
        <f>DS200*(DX200+DY200)/1000</f>
        <v>0</v>
      </c>
      <c r="Z200">
        <f>0.61365*exp(17.502*DZ200/(240.97+DZ200))</f>
        <v>0</v>
      </c>
      <c r="AA200">
        <f>(W200-DS200*(DX200+DY200)/1000)</f>
        <v>0</v>
      </c>
      <c r="AB200">
        <f>(-I200*44100)</f>
        <v>0</v>
      </c>
      <c r="AC200">
        <f>2*29.3*Q200*0.92*(DZ200-V200)</f>
        <v>0</v>
      </c>
      <c r="AD200">
        <f>2*0.95*5.67E-8*(((DZ200+$B$9)+273)^4-(V200+273)^4)</f>
        <v>0</v>
      </c>
      <c r="AE200">
        <f>T200+AD200+AB200+AC200</f>
        <v>0</v>
      </c>
      <c r="AF200">
        <f>DW200*AT200*(DR200-DQ200*(1000-AT200*DT200)/(1000-AT200*DS200))/(100*DK200)</f>
        <v>0</v>
      </c>
      <c r="AG200">
        <f>1000*DW200*AT200*(DS200-DT200)/(100*DK200*(1000-AT200*DS200))</f>
        <v>0</v>
      </c>
      <c r="AH200">
        <f>(AI200 - AJ200 - DX200*1E3/(8.314*(DZ200+273.15)) * AL200/DW200 * AK200) * DW200/(100*DK200) * (1000 - DT200)/1000</f>
        <v>0</v>
      </c>
      <c r="AI200">
        <v>1450.165147168107</v>
      </c>
      <c r="AJ200">
        <v>1431.844848484849</v>
      </c>
      <c r="AK200">
        <v>3.460205016279057</v>
      </c>
      <c r="AL200">
        <v>66.24914726502084</v>
      </c>
      <c r="AM200">
        <f>(AO200 - AN200 + DX200*1E3/(8.314*(DZ200+273.15)) * AQ200/DW200 * AP200) * DW200/(100*DK200) * 1000/(1000 - AO200)</f>
        <v>0</v>
      </c>
      <c r="AN200">
        <v>28.0671701627933</v>
      </c>
      <c r="AO200">
        <v>28.37959696969699</v>
      </c>
      <c r="AP200">
        <v>-9.467536207930345E-06</v>
      </c>
      <c r="AQ200">
        <v>100.9419130604213</v>
      </c>
      <c r="AR200">
        <v>0</v>
      </c>
      <c r="AS200">
        <v>0</v>
      </c>
      <c r="AT200">
        <f>IF(AR200*$H$15&gt;=AV200,1.0,(AV200/(AV200-AR200*$H$15)))</f>
        <v>0</v>
      </c>
      <c r="AU200">
        <f>(AT200-1)*100</f>
        <v>0</v>
      </c>
      <c r="AV200">
        <f>MAX(0,($B$15+$C$15*EE200)/(1+$D$15*EE200)*DX200/(DZ200+273)*$E$15)</f>
        <v>0</v>
      </c>
      <c r="AW200" t="s">
        <v>429</v>
      </c>
      <c r="AX200" t="s">
        <v>429</v>
      </c>
      <c r="AY200">
        <v>0</v>
      </c>
      <c r="AZ200">
        <v>0</v>
      </c>
      <c r="BA200">
        <f>1-AY200/AZ200</f>
        <v>0</v>
      </c>
      <c r="BB200">
        <v>0</v>
      </c>
      <c r="BC200" t="s">
        <v>429</v>
      </c>
      <c r="BD200" t="s">
        <v>429</v>
      </c>
      <c r="BE200">
        <v>0</v>
      </c>
      <c r="BF200">
        <v>0</v>
      </c>
      <c r="BG200">
        <f>1-BE200/BF200</f>
        <v>0</v>
      </c>
      <c r="BH200">
        <v>0.5</v>
      </c>
      <c r="BI200">
        <f>DH200</f>
        <v>0</v>
      </c>
      <c r="BJ200">
        <f>K200</f>
        <v>0</v>
      </c>
      <c r="BK200">
        <f>BG200*BH200*BI200</f>
        <v>0</v>
      </c>
      <c r="BL200">
        <f>(BJ200-BB200)/BI200</f>
        <v>0</v>
      </c>
      <c r="BM200">
        <f>(AZ200-BF200)/BF200</f>
        <v>0</v>
      </c>
      <c r="BN200">
        <f>AY200/(BA200+AY200/BF200)</f>
        <v>0</v>
      </c>
      <c r="BO200" t="s">
        <v>429</v>
      </c>
      <c r="BP200">
        <v>0</v>
      </c>
      <c r="BQ200">
        <f>IF(BP200&lt;&gt;0, BP200, BN200)</f>
        <v>0</v>
      </c>
      <c r="BR200">
        <f>1-BQ200/BF200</f>
        <v>0</v>
      </c>
      <c r="BS200">
        <f>(BF200-BE200)/(BF200-BQ200)</f>
        <v>0</v>
      </c>
      <c r="BT200">
        <f>(AZ200-BF200)/(AZ200-BQ200)</f>
        <v>0</v>
      </c>
      <c r="BU200">
        <f>(BF200-BE200)/(BF200-AY200)</f>
        <v>0</v>
      </c>
      <c r="BV200">
        <f>(AZ200-BF200)/(AZ200-AY200)</f>
        <v>0</v>
      </c>
      <c r="BW200">
        <f>(BS200*BQ200/BE200)</f>
        <v>0</v>
      </c>
      <c r="BX200">
        <f>(1-BW200)</f>
        <v>0</v>
      </c>
      <c r="DG200">
        <f>$B$13*EF200+$C$13*EG200+$F$13*ER200*(1-EU200)</f>
        <v>0</v>
      </c>
      <c r="DH200">
        <f>DG200*DI200</f>
        <v>0</v>
      </c>
      <c r="DI200">
        <f>($B$13*$D$11+$C$13*$D$11+$F$13*((FE200+EW200)/MAX(FE200+EW200+FF200, 0.1)*$I$11+FF200/MAX(FE200+EW200+FF200, 0.1)*$J$11))/($B$13+$C$13+$F$13)</f>
        <v>0</v>
      </c>
      <c r="DJ200">
        <f>($B$13*$K$11+$C$13*$K$11+$F$13*((FE200+EW200)/MAX(FE200+EW200+FF200, 0.1)*$P$11+FF200/MAX(FE200+EW200+FF200, 0.1)*$Q$11))/($B$13+$C$13+$F$13)</f>
        <v>0</v>
      </c>
      <c r="DK200">
        <v>0.28</v>
      </c>
      <c r="DL200">
        <v>0.5</v>
      </c>
      <c r="DM200" t="s">
        <v>430</v>
      </c>
      <c r="DN200">
        <v>2</v>
      </c>
      <c r="DO200" t="b">
        <v>1</v>
      </c>
      <c r="DP200">
        <v>1694363319.214286</v>
      </c>
      <c r="DQ200">
        <v>1366.878928571429</v>
      </c>
      <c r="DR200">
        <v>1392.356071428572</v>
      </c>
      <c r="DS200">
        <v>28.38709285714286</v>
      </c>
      <c r="DT200">
        <v>28.07032857142857</v>
      </c>
      <c r="DU200">
        <v>1406.984285714286</v>
      </c>
      <c r="DV200">
        <v>32.47485357142857</v>
      </c>
      <c r="DW200">
        <v>500.0178214285714</v>
      </c>
      <c r="DX200">
        <v>84.51305714285715</v>
      </c>
      <c r="DY200">
        <v>0.1000686178571429</v>
      </c>
      <c r="DZ200">
        <v>34.24609642857143</v>
      </c>
      <c r="EA200">
        <v>35.67248571428571</v>
      </c>
      <c r="EB200">
        <v>999.9000000000002</v>
      </c>
      <c r="EC200">
        <v>0</v>
      </c>
      <c r="ED200">
        <v>0</v>
      </c>
      <c r="EE200">
        <v>10004.59071428571</v>
      </c>
      <c r="EF200">
        <v>0</v>
      </c>
      <c r="EG200">
        <v>1673.965357142857</v>
      </c>
      <c r="EH200">
        <v>-25.47731428571428</v>
      </c>
      <c r="EI200">
        <v>1406.813214285714</v>
      </c>
      <c r="EJ200">
        <v>1432.568571428571</v>
      </c>
      <c r="EK200">
        <v>0.3167551785714285</v>
      </c>
      <c r="EL200">
        <v>1392.356071428572</v>
      </c>
      <c r="EM200">
        <v>28.07032857142857</v>
      </c>
      <c r="EN200">
        <v>2.399081071428572</v>
      </c>
      <c r="EO200">
        <v>2.372310357142857</v>
      </c>
      <c r="EP200">
        <v>20.35756428571429</v>
      </c>
      <c r="EQ200">
        <v>20.17599642857143</v>
      </c>
      <c r="ER200">
        <v>1999.978928571429</v>
      </c>
      <c r="ES200">
        <v>0.9800025357142855</v>
      </c>
      <c r="ET200">
        <v>0.01999716785714286</v>
      </c>
      <c r="EU200">
        <v>0</v>
      </c>
      <c r="EV200">
        <v>51.75695</v>
      </c>
      <c r="EW200">
        <v>5.00078</v>
      </c>
      <c r="EX200">
        <v>3117.609285714286</v>
      </c>
      <c r="EY200">
        <v>16379.48571428572</v>
      </c>
      <c r="EZ200">
        <v>53.57135714285715</v>
      </c>
      <c r="FA200">
        <v>54.69599999999998</v>
      </c>
      <c r="FB200">
        <v>54.14489285714285</v>
      </c>
      <c r="FC200">
        <v>53.85242857142857</v>
      </c>
      <c r="FD200">
        <v>53.85678571428571</v>
      </c>
      <c r="FE200">
        <v>1955.080714285714</v>
      </c>
      <c r="FF200">
        <v>39.89000000000001</v>
      </c>
      <c r="FG200">
        <v>0</v>
      </c>
      <c r="FH200">
        <v>1694363327</v>
      </c>
      <c r="FI200">
        <v>0</v>
      </c>
      <c r="FJ200">
        <v>51.71498</v>
      </c>
      <c r="FK200">
        <v>0.5003384431587079</v>
      </c>
      <c r="FL200">
        <v>248.3153841102454</v>
      </c>
      <c r="FM200">
        <v>3119.0248</v>
      </c>
      <c r="FN200">
        <v>15</v>
      </c>
      <c r="FO200">
        <v>1694359657.1</v>
      </c>
      <c r="FP200" t="s">
        <v>630</v>
      </c>
      <c r="FQ200">
        <v>1694359653.1</v>
      </c>
      <c r="FR200">
        <v>1694359657.1</v>
      </c>
      <c r="FS200">
        <v>2</v>
      </c>
      <c r="FT200">
        <v>0.004</v>
      </c>
      <c r="FU200">
        <v>-0.08500000000000001</v>
      </c>
      <c r="FV200">
        <v>-25.919</v>
      </c>
      <c r="FW200">
        <v>-3.999</v>
      </c>
      <c r="FX200">
        <v>420</v>
      </c>
      <c r="FY200">
        <v>26</v>
      </c>
      <c r="FZ200">
        <v>0.38</v>
      </c>
      <c r="GA200">
        <v>0.08</v>
      </c>
      <c r="GB200">
        <v>-25.43428780487805</v>
      </c>
      <c r="GC200">
        <v>-0.79702787456442</v>
      </c>
      <c r="GD200">
        <v>0.1164131293306181</v>
      </c>
      <c r="GE200">
        <v>0</v>
      </c>
      <c r="GF200">
        <v>0.3181998048780488</v>
      </c>
      <c r="GG200">
        <v>-0.02901418118466816</v>
      </c>
      <c r="GH200">
        <v>0.00307448255586492</v>
      </c>
      <c r="GI200">
        <v>1</v>
      </c>
      <c r="GJ200">
        <v>1</v>
      </c>
      <c r="GK200">
        <v>2</v>
      </c>
      <c r="GL200" t="s">
        <v>432</v>
      </c>
      <c r="GM200">
        <v>3.10684</v>
      </c>
      <c r="GN200">
        <v>2.75807</v>
      </c>
      <c r="GO200">
        <v>0.182461</v>
      </c>
      <c r="GP200">
        <v>0.181355</v>
      </c>
      <c r="GQ200">
        <v>0.121022</v>
      </c>
      <c r="GR200">
        <v>0.10988</v>
      </c>
      <c r="GS200">
        <v>20489.3</v>
      </c>
      <c r="GT200">
        <v>19333.5</v>
      </c>
      <c r="GU200">
        <v>25656.8</v>
      </c>
      <c r="GV200">
        <v>24002.5</v>
      </c>
      <c r="GW200">
        <v>36290.3</v>
      </c>
      <c r="GX200">
        <v>31339.6</v>
      </c>
      <c r="GY200">
        <v>44906.4</v>
      </c>
      <c r="GZ200">
        <v>38059.8</v>
      </c>
      <c r="HA200">
        <v>1.72948</v>
      </c>
      <c r="HB200">
        <v>1.5567</v>
      </c>
      <c r="HC200">
        <v>-0.0838377</v>
      </c>
      <c r="HD200">
        <v>0</v>
      </c>
      <c r="HE200">
        <v>37.011</v>
      </c>
      <c r="HF200">
        <v>999.9</v>
      </c>
      <c r="HG200">
        <v>44.5</v>
      </c>
      <c r="HH200">
        <v>37.5</v>
      </c>
      <c r="HI200">
        <v>34.1136</v>
      </c>
      <c r="HJ200">
        <v>61.6335</v>
      </c>
      <c r="HK200">
        <v>23.3053</v>
      </c>
      <c r="HL200">
        <v>1</v>
      </c>
      <c r="HM200">
        <v>1.69702</v>
      </c>
      <c r="HN200">
        <v>9.28105</v>
      </c>
      <c r="HO200">
        <v>20.0588</v>
      </c>
      <c r="HP200">
        <v>5.20531</v>
      </c>
      <c r="HQ200">
        <v>11.9929</v>
      </c>
      <c r="HR200">
        <v>4.9595</v>
      </c>
      <c r="HS200">
        <v>3.2743</v>
      </c>
      <c r="HT200">
        <v>9999</v>
      </c>
      <c r="HU200">
        <v>9999</v>
      </c>
      <c r="HV200">
        <v>9999</v>
      </c>
      <c r="HW200">
        <v>156.1</v>
      </c>
      <c r="HX200">
        <v>1.86386</v>
      </c>
      <c r="HY200">
        <v>1.86005</v>
      </c>
      <c r="HZ200">
        <v>1.85837</v>
      </c>
      <c r="IA200">
        <v>1.85974</v>
      </c>
      <c r="IB200">
        <v>1.85974</v>
      </c>
      <c r="IC200">
        <v>1.85836</v>
      </c>
      <c r="ID200">
        <v>1.85743</v>
      </c>
      <c r="IE200">
        <v>1.85226</v>
      </c>
      <c r="IF200">
        <v>0</v>
      </c>
      <c r="IG200">
        <v>0</v>
      </c>
      <c r="IH200">
        <v>0</v>
      </c>
      <c r="II200">
        <v>0</v>
      </c>
      <c r="IJ200" t="s">
        <v>433</v>
      </c>
      <c r="IK200" t="s">
        <v>434</v>
      </c>
      <c r="IL200" t="s">
        <v>435</v>
      </c>
      <c r="IM200" t="s">
        <v>435</v>
      </c>
      <c r="IN200" t="s">
        <v>435</v>
      </c>
      <c r="IO200" t="s">
        <v>435</v>
      </c>
      <c r="IP200">
        <v>0</v>
      </c>
      <c r="IQ200">
        <v>100</v>
      </c>
      <c r="IR200">
        <v>100</v>
      </c>
      <c r="IS200">
        <v>-40.41</v>
      </c>
      <c r="IT200">
        <v>-4.0874</v>
      </c>
      <c r="IU200">
        <v>-16.20101556140452</v>
      </c>
      <c r="IV200">
        <v>-0.02477319321892663</v>
      </c>
      <c r="IW200">
        <v>7.220195862635366E-06</v>
      </c>
      <c r="IX200">
        <v>-1.200035831751892E-09</v>
      </c>
      <c r="IY200">
        <v>-1.772700294398243</v>
      </c>
      <c r="IZ200">
        <v>-0.1467083373758089</v>
      </c>
      <c r="JA200">
        <v>0.003522864546959643</v>
      </c>
      <c r="JB200">
        <v>-3.696506598922489E-05</v>
      </c>
      <c r="JC200">
        <v>4</v>
      </c>
      <c r="JD200">
        <v>1987</v>
      </c>
      <c r="JE200">
        <v>1</v>
      </c>
      <c r="JF200">
        <v>38</v>
      </c>
      <c r="JG200">
        <v>61.2</v>
      </c>
      <c r="JH200">
        <v>61.2</v>
      </c>
      <c r="JI200">
        <v>3.17139</v>
      </c>
      <c r="JJ200">
        <v>2.66235</v>
      </c>
      <c r="JK200">
        <v>1.49658</v>
      </c>
      <c r="JL200">
        <v>2.39136</v>
      </c>
      <c r="JM200">
        <v>1.54785</v>
      </c>
      <c r="JN200">
        <v>2.43042</v>
      </c>
      <c r="JO200">
        <v>42.0065</v>
      </c>
      <c r="JP200">
        <v>14.097</v>
      </c>
      <c r="JQ200">
        <v>18</v>
      </c>
      <c r="JR200">
        <v>508.39</v>
      </c>
      <c r="JS200">
        <v>404.414</v>
      </c>
      <c r="JT200">
        <v>27.7437</v>
      </c>
      <c r="JU200">
        <v>46.1809</v>
      </c>
      <c r="JV200">
        <v>29.9991</v>
      </c>
      <c r="JW200">
        <v>45.898</v>
      </c>
      <c r="JX200">
        <v>45.7157</v>
      </c>
      <c r="JY200">
        <v>63.6188</v>
      </c>
      <c r="JZ200">
        <v>0</v>
      </c>
      <c r="KA200">
        <v>100</v>
      </c>
      <c r="KB200">
        <v>20.8622</v>
      </c>
      <c r="KC200">
        <v>1436.71</v>
      </c>
      <c r="KD200">
        <v>32.1164</v>
      </c>
      <c r="KE200">
        <v>98.1014</v>
      </c>
      <c r="KF200">
        <v>91.7063</v>
      </c>
    </row>
    <row r="201" spans="1:292">
      <c r="A201">
        <v>183</v>
      </c>
      <c r="B201">
        <v>1694363332</v>
      </c>
      <c r="C201">
        <v>4823</v>
      </c>
      <c r="D201" t="s">
        <v>801</v>
      </c>
      <c r="E201" t="s">
        <v>802</v>
      </c>
      <c r="F201">
        <v>5</v>
      </c>
      <c r="G201" t="s">
        <v>428</v>
      </c>
      <c r="H201">
        <v>1694363324.5</v>
      </c>
      <c r="I201">
        <f>(J201)/1000</f>
        <v>0</v>
      </c>
      <c r="J201">
        <f>IF(DO201, AM201, AG201)</f>
        <v>0</v>
      </c>
      <c r="K201">
        <f>IF(DO201, AH201, AF201)</f>
        <v>0</v>
      </c>
      <c r="L201">
        <f>DQ201 - IF(AT201&gt;1, K201*DK201*100.0/(AV201*EE201), 0)</f>
        <v>0</v>
      </c>
      <c r="M201">
        <f>((S201-I201/2)*L201-K201)/(S201+I201/2)</f>
        <v>0</v>
      </c>
      <c r="N201">
        <f>M201*(DX201+DY201)/1000.0</f>
        <v>0</v>
      </c>
      <c r="O201">
        <f>(DQ201 - IF(AT201&gt;1, K201*DK201*100.0/(AV201*EE201), 0))*(DX201+DY201)/1000.0</f>
        <v>0</v>
      </c>
      <c r="P201">
        <f>2.0/((1/R201-1/Q201)+SIGN(R201)*SQRT((1/R201-1/Q201)*(1/R201-1/Q201) + 4*DL201/((DL201+1)*(DL201+1))*(2*1/R201*1/Q201-1/Q201*1/Q201)))</f>
        <v>0</v>
      </c>
      <c r="Q201">
        <f>IF(LEFT(DM201,1)&lt;&gt;"0",IF(LEFT(DM201,1)="1",3.0,DN201),$D$5+$E$5*(EE201*DX201/($K$5*1000))+$F$5*(EE201*DX201/($K$5*1000))*MAX(MIN(DK201,$J$5),$I$5)*MAX(MIN(DK201,$J$5),$I$5)+$G$5*MAX(MIN(DK201,$J$5),$I$5)*(EE201*DX201/($K$5*1000))+$H$5*(EE201*DX201/($K$5*1000))*(EE201*DX201/($K$5*1000)))</f>
        <v>0</v>
      </c>
      <c r="R201">
        <f>I201*(1000-(1000*0.61365*exp(17.502*V201/(240.97+V201))/(DX201+DY201)+DS201)/2)/(1000*0.61365*exp(17.502*V201/(240.97+V201))/(DX201+DY201)-DS201)</f>
        <v>0</v>
      </c>
      <c r="S201">
        <f>1/((DL201+1)/(P201/1.6)+1/(Q201/1.37)) + DL201/((DL201+1)/(P201/1.6) + DL201/(Q201/1.37))</f>
        <v>0</v>
      </c>
      <c r="T201">
        <f>(DG201*DJ201)</f>
        <v>0</v>
      </c>
      <c r="U201">
        <f>(DZ201+(T201+2*0.95*5.67E-8*(((DZ201+$B$9)+273)^4-(DZ201+273)^4)-44100*I201)/(1.84*29.3*Q201+8*0.95*5.67E-8*(DZ201+273)^3))</f>
        <v>0</v>
      </c>
      <c r="V201">
        <f>($C$9*EA201+$D$9*EB201+$E$9*U201)</f>
        <v>0</v>
      </c>
      <c r="W201">
        <f>0.61365*exp(17.502*V201/(240.97+V201))</f>
        <v>0</v>
      </c>
      <c r="X201">
        <f>(Y201/Z201*100)</f>
        <v>0</v>
      </c>
      <c r="Y201">
        <f>DS201*(DX201+DY201)/1000</f>
        <v>0</v>
      </c>
      <c r="Z201">
        <f>0.61365*exp(17.502*DZ201/(240.97+DZ201))</f>
        <v>0</v>
      </c>
      <c r="AA201">
        <f>(W201-DS201*(DX201+DY201)/1000)</f>
        <v>0</v>
      </c>
      <c r="AB201">
        <f>(-I201*44100)</f>
        <v>0</v>
      </c>
      <c r="AC201">
        <f>2*29.3*Q201*0.92*(DZ201-V201)</f>
        <v>0</v>
      </c>
      <c r="AD201">
        <f>2*0.95*5.67E-8*(((DZ201+$B$9)+273)^4-(V201+273)^4)</f>
        <v>0</v>
      </c>
      <c r="AE201">
        <f>T201+AD201+AB201+AC201</f>
        <v>0</v>
      </c>
      <c r="AF201">
        <f>DW201*AT201*(DR201-DQ201*(1000-AT201*DT201)/(1000-AT201*DS201))/(100*DK201)</f>
        <v>0</v>
      </c>
      <c r="AG201">
        <f>1000*DW201*AT201*(DS201-DT201)/(100*DK201*(1000-AT201*DS201))</f>
        <v>0</v>
      </c>
      <c r="AH201">
        <f>(AI201 - AJ201 - DX201*1E3/(8.314*(DZ201+273.15)) * AL201/DW201 * AK201) * DW201/(100*DK201) * (1000 - DT201)/1000</f>
        <v>0</v>
      </c>
      <c r="AI201">
        <v>1467.327961840166</v>
      </c>
      <c r="AJ201">
        <v>1449.035999999999</v>
      </c>
      <c r="AK201">
        <v>3.444064690928676</v>
      </c>
      <c r="AL201">
        <v>66.24914726502084</v>
      </c>
      <c r="AM201">
        <f>(AO201 - AN201 + DX201*1E3/(8.314*(DZ201+273.15)) * AQ201/DW201 * AP201) * DW201/(100*DK201) * 1000/(1000 - AO201)</f>
        <v>0</v>
      </c>
      <c r="AN201">
        <v>28.06052501800369</v>
      </c>
      <c r="AO201">
        <v>28.37555515151516</v>
      </c>
      <c r="AP201">
        <v>-4.281404835040407E-06</v>
      </c>
      <c r="AQ201">
        <v>100.9419130604213</v>
      </c>
      <c r="AR201">
        <v>0</v>
      </c>
      <c r="AS201">
        <v>0</v>
      </c>
      <c r="AT201">
        <f>IF(AR201*$H$15&gt;=AV201,1.0,(AV201/(AV201-AR201*$H$15)))</f>
        <v>0</v>
      </c>
      <c r="AU201">
        <f>(AT201-1)*100</f>
        <v>0</v>
      </c>
      <c r="AV201">
        <f>MAX(0,($B$15+$C$15*EE201)/(1+$D$15*EE201)*DX201/(DZ201+273)*$E$15)</f>
        <v>0</v>
      </c>
      <c r="AW201" t="s">
        <v>429</v>
      </c>
      <c r="AX201" t="s">
        <v>429</v>
      </c>
      <c r="AY201">
        <v>0</v>
      </c>
      <c r="AZ201">
        <v>0</v>
      </c>
      <c r="BA201">
        <f>1-AY201/AZ201</f>
        <v>0</v>
      </c>
      <c r="BB201">
        <v>0</v>
      </c>
      <c r="BC201" t="s">
        <v>429</v>
      </c>
      <c r="BD201" t="s">
        <v>429</v>
      </c>
      <c r="BE201">
        <v>0</v>
      </c>
      <c r="BF201">
        <v>0</v>
      </c>
      <c r="BG201">
        <f>1-BE201/BF201</f>
        <v>0</v>
      </c>
      <c r="BH201">
        <v>0.5</v>
      </c>
      <c r="BI201">
        <f>DH201</f>
        <v>0</v>
      </c>
      <c r="BJ201">
        <f>K201</f>
        <v>0</v>
      </c>
      <c r="BK201">
        <f>BG201*BH201*BI201</f>
        <v>0</v>
      </c>
      <c r="BL201">
        <f>(BJ201-BB201)/BI201</f>
        <v>0</v>
      </c>
      <c r="BM201">
        <f>(AZ201-BF201)/BF201</f>
        <v>0</v>
      </c>
      <c r="BN201">
        <f>AY201/(BA201+AY201/BF201)</f>
        <v>0</v>
      </c>
      <c r="BO201" t="s">
        <v>429</v>
      </c>
      <c r="BP201">
        <v>0</v>
      </c>
      <c r="BQ201">
        <f>IF(BP201&lt;&gt;0, BP201, BN201)</f>
        <v>0</v>
      </c>
      <c r="BR201">
        <f>1-BQ201/BF201</f>
        <v>0</v>
      </c>
      <c r="BS201">
        <f>(BF201-BE201)/(BF201-BQ201)</f>
        <v>0</v>
      </c>
      <c r="BT201">
        <f>(AZ201-BF201)/(AZ201-BQ201)</f>
        <v>0</v>
      </c>
      <c r="BU201">
        <f>(BF201-BE201)/(BF201-AY201)</f>
        <v>0</v>
      </c>
      <c r="BV201">
        <f>(AZ201-BF201)/(AZ201-AY201)</f>
        <v>0</v>
      </c>
      <c r="BW201">
        <f>(BS201*BQ201/BE201)</f>
        <v>0</v>
      </c>
      <c r="BX201">
        <f>(1-BW201)</f>
        <v>0</v>
      </c>
      <c r="DG201">
        <f>$B$13*EF201+$C$13*EG201+$F$13*ER201*(1-EU201)</f>
        <v>0</v>
      </c>
      <c r="DH201">
        <f>DG201*DI201</f>
        <v>0</v>
      </c>
      <c r="DI201">
        <f>($B$13*$D$11+$C$13*$D$11+$F$13*((FE201+EW201)/MAX(FE201+EW201+FF201, 0.1)*$I$11+FF201/MAX(FE201+EW201+FF201, 0.1)*$J$11))/($B$13+$C$13+$F$13)</f>
        <v>0</v>
      </c>
      <c r="DJ201">
        <f>($B$13*$K$11+$C$13*$K$11+$F$13*((FE201+EW201)/MAX(FE201+EW201+FF201, 0.1)*$P$11+FF201/MAX(FE201+EW201+FF201, 0.1)*$Q$11))/($B$13+$C$13+$F$13)</f>
        <v>0</v>
      </c>
      <c r="DK201">
        <v>0.28</v>
      </c>
      <c r="DL201">
        <v>0.5</v>
      </c>
      <c r="DM201" t="s">
        <v>430</v>
      </c>
      <c r="DN201">
        <v>2</v>
      </c>
      <c r="DO201" t="b">
        <v>1</v>
      </c>
      <c r="DP201">
        <v>1694363324.5</v>
      </c>
      <c r="DQ201">
        <v>1384.501851851852</v>
      </c>
      <c r="DR201">
        <v>1410.021851851852</v>
      </c>
      <c r="DS201">
        <v>28.38137037037037</v>
      </c>
      <c r="DT201">
        <v>28.06539259259259</v>
      </c>
      <c r="DU201">
        <v>1424.812962962963</v>
      </c>
      <c r="DV201">
        <v>32.46892592592592</v>
      </c>
      <c r="DW201">
        <v>499.9877777777777</v>
      </c>
      <c r="DX201">
        <v>84.51354814814815</v>
      </c>
      <c r="DY201">
        <v>0.09990397037037038</v>
      </c>
      <c r="DZ201">
        <v>34.23805925925926</v>
      </c>
      <c r="EA201">
        <v>35.66262962962963</v>
      </c>
      <c r="EB201">
        <v>999.9000000000001</v>
      </c>
      <c r="EC201">
        <v>0</v>
      </c>
      <c r="ED201">
        <v>0</v>
      </c>
      <c r="EE201">
        <v>10003.02185185185</v>
      </c>
      <c r="EF201">
        <v>0</v>
      </c>
      <c r="EG201">
        <v>1697.662962962963</v>
      </c>
      <c r="EH201">
        <v>-25.5197037037037</v>
      </c>
      <c r="EI201">
        <v>1424.942962962963</v>
      </c>
      <c r="EJ201">
        <v>1450.737407407407</v>
      </c>
      <c r="EK201">
        <v>0.3159789259259259</v>
      </c>
      <c r="EL201">
        <v>1410.021851851852</v>
      </c>
      <c r="EM201">
        <v>28.06539259259259</v>
      </c>
      <c r="EN201">
        <v>2.39861037037037</v>
      </c>
      <c r="EO201">
        <v>2.371906666666667</v>
      </c>
      <c r="EP201">
        <v>20.35439629629629</v>
      </c>
      <c r="EQ201">
        <v>20.17324074074074</v>
      </c>
      <c r="ER201">
        <v>1999.994814814815</v>
      </c>
      <c r="ES201">
        <v>0.9800025555555555</v>
      </c>
      <c r="ET201">
        <v>0.01999714814814815</v>
      </c>
      <c r="EU201">
        <v>0</v>
      </c>
      <c r="EV201">
        <v>51.75821111111109</v>
      </c>
      <c r="EW201">
        <v>5.00078</v>
      </c>
      <c r="EX201">
        <v>3139.765185185186</v>
      </c>
      <c r="EY201">
        <v>16379.62222222222</v>
      </c>
      <c r="EZ201">
        <v>53.55781481481481</v>
      </c>
      <c r="FA201">
        <v>54.69166666666665</v>
      </c>
      <c r="FB201">
        <v>54.12237037037035</v>
      </c>
      <c r="FC201">
        <v>53.83540740740741</v>
      </c>
      <c r="FD201">
        <v>53.82614814814815</v>
      </c>
      <c r="FE201">
        <v>1955.095925925926</v>
      </c>
      <c r="FF201">
        <v>39.89000000000001</v>
      </c>
      <c r="FG201">
        <v>0</v>
      </c>
      <c r="FH201">
        <v>1694363331.8</v>
      </c>
      <c r="FI201">
        <v>0</v>
      </c>
      <c r="FJ201">
        <v>51.72508799999999</v>
      </c>
      <c r="FK201">
        <v>0.07664615033785491</v>
      </c>
      <c r="FL201">
        <v>290.5269235326878</v>
      </c>
      <c r="FM201">
        <v>3140.2972</v>
      </c>
      <c r="FN201">
        <v>15</v>
      </c>
      <c r="FO201">
        <v>1694359657.1</v>
      </c>
      <c r="FP201" t="s">
        <v>630</v>
      </c>
      <c r="FQ201">
        <v>1694359653.1</v>
      </c>
      <c r="FR201">
        <v>1694359657.1</v>
      </c>
      <c r="FS201">
        <v>2</v>
      </c>
      <c r="FT201">
        <v>0.004</v>
      </c>
      <c r="FU201">
        <v>-0.08500000000000001</v>
      </c>
      <c r="FV201">
        <v>-25.919</v>
      </c>
      <c r="FW201">
        <v>-3.999</v>
      </c>
      <c r="FX201">
        <v>420</v>
      </c>
      <c r="FY201">
        <v>26</v>
      </c>
      <c r="FZ201">
        <v>0.38</v>
      </c>
      <c r="GA201">
        <v>0.08</v>
      </c>
      <c r="GB201">
        <v>-25.49311219512196</v>
      </c>
      <c r="GC201">
        <v>-0.7528787456446584</v>
      </c>
      <c r="GD201">
        <v>0.1113468656291019</v>
      </c>
      <c r="GE201">
        <v>0</v>
      </c>
      <c r="GF201">
        <v>0.316764</v>
      </c>
      <c r="GG201">
        <v>-0.01090394425087081</v>
      </c>
      <c r="GH201">
        <v>0.001884855975606757</v>
      </c>
      <c r="GI201">
        <v>1</v>
      </c>
      <c r="GJ201">
        <v>1</v>
      </c>
      <c r="GK201">
        <v>2</v>
      </c>
      <c r="GL201" t="s">
        <v>432</v>
      </c>
      <c r="GM201">
        <v>3.10675</v>
      </c>
      <c r="GN201">
        <v>2.75793</v>
      </c>
      <c r="GO201">
        <v>0.183764</v>
      </c>
      <c r="GP201">
        <v>0.18267</v>
      </c>
      <c r="GQ201">
        <v>0.121014</v>
      </c>
      <c r="GR201">
        <v>0.109871</v>
      </c>
      <c r="GS201">
        <v>20456.7</v>
      </c>
      <c r="GT201">
        <v>19302.8</v>
      </c>
      <c r="GU201">
        <v>25657</v>
      </c>
      <c r="GV201">
        <v>24003</v>
      </c>
      <c r="GW201">
        <v>36291.2</v>
      </c>
      <c r="GX201">
        <v>31340.4</v>
      </c>
      <c r="GY201">
        <v>44907</v>
      </c>
      <c r="GZ201">
        <v>38060.2</v>
      </c>
      <c r="HA201">
        <v>1.72905</v>
      </c>
      <c r="HB201">
        <v>1.55685</v>
      </c>
      <c r="HC201">
        <v>-0.08538370000000001</v>
      </c>
      <c r="HD201">
        <v>0</v>
      </c>
      <c r="HE201">
        <v>37.011</v>
      </c>
      <c r="HF201">
        <v>999.9</v>
      </c>
      <c r="HG201">
        <v>44.5</v>
      </c>
      <c r="HH201">
        <v>37.5</v>
      </c>
      <c r="HI201">
        <v>34.1135</v>
      </c>
      <c r="HJ201">
        <v>61.4935</v>
      </c>
      <c r="HK201">
        <v>23.4455</v>
      </c>
      <c r="HL201">
        <v>1</v>
      </c>
      <c r="HM201">
        <v>1.69607</v>
      </c>
      <c r="HN201">
        <v>9.28105</v>
      </c>
      <c r="HO201">
        <v>20.0591</v>
      </c>
      <c r="HP201">
        <v>5.20651</v>
      </c>
      <c r="HQ201">
        <v>11.993</v>
      </c>
      <c r="HR201">
        <v>4.95965</v>
      </c>
      <c r="HS201">
        <v>3.27453</v>
      </c>
      <c r="HT201">
        <v>9999</v>
      </c>
      <c r="HU201">
        <v>9999</v>
      </c>
      <c r="HV201">
        <v>9999</v>
      </c>
      <c r="HW201">
        <v>156.1</v>
      </c>
      <c r="HX201">
        <v>1.86386</v>
      </c>
      <c r="HY201">
        <v>1.86005</v>
      </c>
      <c r="HZ201">
        <v>1.85838</v>
      </c>
      <c r="IA201">
        <v>1.85974</v>
      </c>
      <c r="IB201">
        <v>1.85974</v>
      </c>
      <c r="IC201">
        <v>1.85834</v>
      </c>
      <c r="ID201">
        <v>1.85744</v>
      </c>
      <c r="IE201">
        <v>1.85226</v>
      </c>
      <c r="IF201">
        <v>0</v>
      </c>
      <c r="IG201">
        <v>0</v>
      </c>
      <c r="IH201">
        <v>0</v>
      </c>
      <c r="II201">
        <v>0</v>
      </c>
      <c r="IJ201" t="s">
        <v>433</v>
      </c>
      <c r="IK201" t="s">
        <v>434</v>
      </c>
      <c r="IL201" t="s">
        <v>435</v>
      </c>
      <c r="IM201" t="s">
        <v>435</v>
      </c>
      <c r="IN201" t="s">
        <v>435</v>
      </c>
      <c r="IO201" t="s">
        <v>435</v>
      </c>
      <c r="IP201">
        <v>0</v>
      </c>
      <c r="IQ201">
        <v>100</v>
      </c>
      <c r="IR201">
        <v>100</v>
      </c>
      <c r="IS201">
        <v>-40.61</v>
      </c>
      <c r="IT201">
        <v>-4.0873</v>
      </c>
      <c r="IU201">
        <v>-16.20101556140452</v>
      </c>
      <c r="IV201">
        <v>-0.02477319321892663</v>
      </c>
      <c r="IW201">
        <v>7.220195862635366E-06</v>
      </c>
      <c r="IX201">
        <v>-1.200035831751892E-09</v>
      </c>
      <c r="IY201">
        <v>-1.772700294398243</v>
      </c>
      <c r="IZ201">
        <v>-0.1467083373758089</v>
      </c>
      <c r="JA201">
        <v>0.003522864546959643</v>
      </c>
      <c r="JB201">
        <v>-3.696506598922489E-05</v>
      </c>
      <c r="JC201">
        <v>4</v>
      </c>
      <c r="JD201">
        <v>1987</v>
      </c>
      <c r="JE201">
        <v>1</v>
      </c>
      <c r="JF201">
        <v>38</v>
      </c>
      <c r="JG201">
        <v>61.3</v>
      </c>
      <c r="JH201">
        <v>61.2</v>
      </c>
      <c r="JI201">
        <v>3.20068</v>
      </c>
      <c r="JJ201">
        <v>2.65747</v>
      </c>
      <c r="JK201">
        <v>1.49658</v>
      </c>
      <c r="JL201">
        <v>2.39136</v>
      </c>
      <c r="JM201">
        <v>1.54907</v>
      </c>
      <c r="JN201">
        <v>2.48657</v>
      </c>
      <c r="JO201">
        <v>42.0065</v>
      </c>
      <c r="JP201">
        <v>14.0883</v>
      </c>
      <c r="JQ201">
        <v>18</v>
      </c>
      <c r="JR201">
        <v>508.056</v>
      </c>
      <c r="JS201">
        <v>404.47</v>
      </c>
      <c r="JT201">
        <v>27.7379</v>
      </c>
      <c r="JU201">
        <v>46.1707</v>
      </c>
      <c r="JV201">
        <v>29.9992</v>
      </c>
      <c r="JW201">
        <v>45.8899</v>
      </c>
      <c r="JX201">
        <v>45.7079</v>
      </c>
      <c r="JY201">
        <v>64.2116</v>
      </c>
      <c r="JZ201">
        <v>0</v>
      </c>
      <c r="KA201">
        <v>100</v>
      </c>
      <c r="KB201">
        <v>20.8583</v>
      </c>
      <c r="KC201">
        <v>1456.74</v>
      </c>
      <c r="KD201">
        <v>32.1164</v>
      </c>
      <c r="KE201">
        <v>98.1026</v>
      </c>
      <c r="KF201">
        <v>91.70780000000001</v>
      </c>
    </row>
    <row r="202" spans="1:292">
      <c r="A202">
        <v>184</v>
      </c>
      <c r="B202">
        <v>1694363337</v>
      </c>
      <c r="C202">
        <v>4828</v>
      </c>
      <c r="D202" t="s">
        <v>803</v>
      </c>
      <c r="E202" t="s">
        <v>804</v>
      </c>
      <c r="F202">
        <v>5</v>
      </c>
      <c r="G202" t="s">
        <v>428</v>
      </c>
      <c r="H202">
        <v>1694363329.214286</v>
      </c>
      <c r="I202">
        <f>(J202)/1000</f>
        <v>0</v>
      </c>
      <c r="J202">
        <f>IF(DO202, AM202, AG202)</f>
        <v>0</v>
      </c>
      <c r="K202">
        <f>IF(DO202, AH202, AF202)</f>
        <v>0</v>
      </c>
      <c r="L202">
        <f>DQ202 - IF(AT202&gt;1, K202*DK202*100.0/(AV202*EE202), 0)</f>
        <v>0</v>
      </c>
      <c r="M202">
        <f>((S202-I202/2)*L202-K202)/(S202+I202/2)</f>
        <v>0</v>
      </c>
      <c r="N202">
        <f>M202*(DX202+DY202)/1000.0</f>
        <v>0</v>
      </c>
      <c r="O202">
        <f>(DQ202 - IF(AT202&gt;1, K202*DK202*100.0/(AV202*EE202), 0))*(DX202+DY202)/1000.0</f>
        <v>0</v>
      </c>
      <c r="P202">
        <f>2.0/((1/R202-1/Q202)+SIGN(R202)*SQRT((1/R202-1/Q202)*(1/R202-1/Q202) + 4*DL202/((DL202+1)*(DL202+1))*(2*1/R202*1/Q202-1/Q202*1/Q202)))</f>
        <v>0</v>
      </c>
      <c r="Q202">
        <f>IF(LEFT(DM202,1)&lt;&gt;"0",IF(LEFT(DM202,1)="1",3.0,DN202),$D$5+$E$5*(EE202*DX202/($K$5*1000))+$F$5*(EE202*DX202/($K$5*1000))*MAX(MIN(DK202,$J$5),$I$5)*MAX(MIN(DK202,$J$5),$I$5)+$G$5*MAX(MIN(DK202,$J$5),$I$5)*(EE202*DX202/($K$5*1000))+$H$5*(EE202*DX202/($K$5*1000))*(EE202*DX202/($K$5*1000)))</f>
        <v>0</v>
      </c>
      <c r="R202">
        <f>I202*(1000-(1000*0.61365*exp(17.502*V202/(240.97+V202))/(DX202+DY202)+DS202)/2)/(1000*0.61365*exp(17.502*V202/(240.97+V202))/(DX202+DY202)-DS202)</f>
        <v>0</v>
      </c>
      <c r="S202">
        <f>1/((DL202+1)/(P202/1.6)+1/(Q202/1.37)) + DL202/((DL202+1)/(P202/1.6) + DL202/(Q202/1.37))</f>
        <v>0</v>
      </c>
      <c r="T202">
        <f>(DG202*DJ202)</f>
        <v>0</v>
      </c>
      <c r="U202">
        <f>(DZ202+(T202+2*0.95*5.67E-8*(((DZ202+$B$9)+273)^4-(DZ202+273)^4)-44100*I202)/(1.84*29.3*Q202+8*0.95*5.67E-8*(DZ202+273)^3))</f>
        <v>0</v>
      </c>
      <c r="V202">
        <f>($C$9*EA202+$D$9*EB202+$E$9*U202)</f>
        <v>0</v>
      </c>
      <c r="W202">
        <f>0.61365*exp(17.502*V202/(240.97+V202))</f>
        <v>0</v>
      </c>
      <c r="X202">
        <f>(Y202/Z202*100)</f>
        <v>0</v>
      </c>
      <c r="Y202">
        <f>DS202*(DX202+DY202)/1000</f>
        <v>0</v>
      </c>
      <c r="Z202">
        <f>0.61365*exp(17.502*DZ202/(240.97+DZ202))</f>
        <v>0</v>
      </c>
      <c r="AA202">
        <f>(W202-DS202*(DX202+DY202)/1000)</f>
        <v>0</v>
      </c>
      <c r="AB202">
        <f>(-I202*44100)</f>
        <v>0</v>
      </c>
      <c r="AC202">
        <f>2*29.3*Q202*0.92*(DZ202-V202)</f>
        <v>0</v>
      </c>
      <c r="AD202">
        <f>2*0.95*5.67E-8*(((DZ202+$B$9)+273)^4-(V202+273)^4)</f>
        <v>0</v>
      </c>
      <c r="AE202">
        <f>T202+AD202+AB202+AC202</f>
        <v>0</v>
      </c>
      <c r="AF202">
        <f>DW202*AT202*(DR202-DQ202*(1000-AT202*DT202)/(1000-AT202*DS202))/(100*DK202)</f>
        <v>0</v>
      </c>
      <c r="AG202">
        <f>1000*DW202*AT202*(DS202-DT202)/(100*DK202*(1000-AT202*DS202))</f>
        <v>0</v>
      </c>
      <c r="AH202">
        <f>(AI202 - AJ202 - DX202*1E3/(8.314*(DZ202+273.15)) * AL202/DW202 * AK202) * DW202/(100*DK202) * (1000 - DT202)/1000</f>
        <v>0</v>
      </c>
      <c r="AI202">
        <v>1484.763752653421</v>
      </c>
      <c r="AJ202">
        <v>1466.198848484848</v>
      </c>
      <c r="AK202">
        <v>3.434815078382883</v>
      </c>
      <c r="AL202">
        <v>66.24914726502084</v>
      </c>
      <c r="AM202">
        <f>(AO202 - AN202 + DX202*1E3/(8.314*(DZ202+273.15)) * AQ202/DW202 * AP202) * DW202/(100*DK202) * 1000/(1000 - AO202)</f>
        <v>0</v>
      </c>
      <c r="AN202">
        <v>28.0590495278909</v>
      </c>
      <c r="AO202">
        <v>28.37169757575756</v>
      </c>
      <c r="AP202">
        <v>-7.479109392030967E-06</v>
      </c>
      <c r="AQ202">
        <v>100.9419130604213</v>
      </c>
      <c r="AR202">
        <v>0</v>
      </c>
      <c r="AS202">
        <v>0</v>
      </c>
      <c r="AT202">
        <f>IF(AR202*$H$15&gt;=AV202,1.0,(AV202/(AV202-AR202*$H$15)))</f>
        <v>0</v>
      </c>
      <c r="AU202">
        <f>(AT202-1)*100</f>
        <v>0</v>
      </c>
      <c r="AV202">
        <f>MAX(0,($B$15+$C$15*EE202)/(1+$D$15*EE202)*DX202/(DZ202+273)*$E$15)</f>
        <v>0</v>
      </c>
      <c r="AW202" t="s">
        <v>429</v>
      </c>
      <c r="AX202" t="s">
        <v>429</v>
      </c>
      <c r="AY202">
        <v>0</v>
      </c>
      <c r="AZ202">
        <v>0</v>
      </c>
      <c r="BA202">
        <f>1-AY202/AZ202</f>
        <v>0</v>
      </c>
      <c r="BB202">
        <v>0</v>
      </c>
      <c r="BC202" t="s">
        <v>429</v>
      </c>
      <c r="BD202" t="s">
        <v>429</v>
      </c>
      <c r="BE202">
        <v>0</v>
      </c>
      <c r="BF202">
        <v>0</v>
      </c>
      <c r="BG202">
        <f>1-BE202/BF202</f>
        <v>0</v>
      </c>
      <c r="BH202">
        <v>0.5</v>
      </c>
      <c r="BI202">
        <f>DH202</f>
        <v>0</v>
      </c>
      <c r="BJ202">
        <f>K202</f>
        <v>0</v>
      </c>
      <c r="BK202">
        <f>BG202*BH202*BI202</f>
        <v>0</v>
      </c>
      <c r="BL202">
        <f>(BJ202-BB202)/BI202</f>
        <v>0</v>
      </c>
      <c r="BM202">
        <f>(AZ202-BF202)/BF202</f>
        <v>0</v>
      </c>
      <c r="BN202">
        <f>AY202/(BA202+AY202/BF202)</f>
        <v>0</v>
      </c>
      <c r="BO202" t="s">
        <v>429</v>
      </c>
      <c r="BP202">
        <v>0</v>
      </c>
      <c r="BQ202">
        <f>IF(BP202&lt;&gt;0, BP202, BN202)</f>
        <v>0</v>
      </c>
      <c r="BR202">
        <f>1-BQ202/BF202</f>
        <v>0</v>
      </c>
      <c r="BS202">
        <f>(BF202-BE202)/(BF202-BQ202)</f>
        <v>0</v>
      </c>
      <c r="BT202">
        <f>(AZ202-BF202)/(AZ202-BQ202)</f>
        <v>0</v>
      </c>
      <c r="BU202">
        <f>(BF202-BE202)/(BF202-AY202)</f>
        <v>0</v>
      </c>
      <c r="BV202">
        <f>(AZ202-BF202)/(AZ202-AY202)</f>
        <v>0</v>
      </c>
      <c r="BW202">
        <f>(BS202*BQ202/BE202)</f>
        <v>0</v>
      </c>
      <c r="BX202">
        <f>(1-BW202)</f>
        <v>0</v>
      </c>
      <c r="DG202">
        <f>$B$13*EF202+$C$13*EG202+$F$13*ER202*(1-EU202)</f>
        <v>0</v>
      </c>
      <c r="DH202">
        <f>DG202*DI202</f>
        <v>0</v>
      </c>
      <c r="DI202">
        <f>($B$13*$D$11+$C$13*$D$11+$F$13*((FE202+EW202)/MAX(FE202+EW202+FF202, 0.1)*$I$11+FF202/MAX(FE202+EW202+FF202, 0.1)*$J$11))/($B$13+$C$13+$F$13)</f>
        <v>0</v>
      </c>
      <c r="DJ202">
        <f>($B$13*$K$11+$C$13*$K$11+$F$13*((FE202+EW202)/MAX(FE202+EW202+FF202, 0.1)*$P$11+FF202/MAX(FE202+EW202+FF202, 0.1)*$Q$11))/($B$13+$C$13+$F$13)</f>
        <v>0</v>
      </c>
      <c r="DK202">
        <v>0.28</v>
      </c>
      <c r="DL202">
        <v>0.5</v>
      </c>
      <c r="DM202" t="s">
        <v>430</v>
      </c>
      <c r="DN202">
        <v>2</v>
      </c>
      <c r="DO202" t="b">
        <v>1</v>
      </c>
      <c r="DP202">
        <v>1694363329.214286</v>
      </c>
      <c r="DQ202">
        <v>1400.251071428571</v>
      </c>
      <c r="DR202">
        <v>1425.881071428572</v>
      </c>
      <c r="DS202">
        <v>28.37733214285714</v>
      </c>
      <c r="DT202">
        <v>28.06172142857143</v>
      </c>
      <c r="DU202">
        <v>1440.744642857143</v>
      </c>
      <c r="DV202">
        <v>32.46474285714286</v>
      </c>
      <c r="DW202">
        <v>499.9753571428571</v>
      </c>
      <c r="DX202">
        <v>84.51368214285715</v>
      </c>
      <c r="DY202">
        <v>0.09988362500000002</v>
      </c>
      <c r="DZ202">
        <v>34.2317</v>
      </c>
      <c r="EA202">
        <v>35.64981071428571</v>
      </c>
      <c r="EB202">
        <v>999.9000000000002</v>
      </c>
      <c r="EC202">
        <v>0</v>
      </c>
      <c r="ED202">
        <v>0</v>
      </c>
      <c r="EE202">
        <v>10000.86392857143</v>
      </c>
      <c r="EF202">
        <v>0</v>
      </c>
      <c r="EG202">
        <v>1727.894642857143</v>
      </c>
      <c r="EH202">
        <v>-25.62983928571429</v>
      </c>
      <c r="EI202">
        <v>1441.146428571428</v>
      </c>
      <c r="EJ202">
        <v>1467.048571428571</v>
      </c>
      <c r="EK202">
        <v>0.3156214642857144</v>
      </c>
      <c r="EL202">
        <v>1425.881071428572</v>
      </c>
      <c r="EM202">
        <v>28.06172142857143</v>
      </c>
      <c r="EN202">
        <v>2.398273214285715</v>
      </c>
      <c r="EO202">
        <v>2.371599642857143</v>
      </c>
      <c r="EP202">
        <v>20.35211785714285</v>
      </c>
      <c r="EQ202">
        <v>20.17115</v>
      </c>
      <c r="ER202">
        <v>1999.991428571428</v>
      </c>
      <c r="ES202">
        <v>0.9800023214285714</v>
      </c>
      <c r="ET202">
        <v>0.01999737857142857</v>
      </c>
      <c r="EU202">
        <v>0</v>
      </c>
      <c r="EV202">
        <v>51.72996428571428</v>
      </c>
      <c r="EW202">
        <v>5.00078</v>
      </c>
      <c r="EX202">
        <v>3156.849285714286</v>
      </c>
      <c r="EY202">
        <v>16379.6</v>
      </c>
      <c r="EZ202">
        <v>53.54007142857142</v>
      </c>
      <c r="FA202">
        <v>54.68699999999998</v>
      </c>
      <c r="FB202">
        <v>54.10678571428571</v>
      </c>
      <c r="FC202">
        <v>53.81007142857142</v>
      </c>
      <c r="FD202">
        <v>53.80564285714286</v>
      </c>
      <c r="FE202">
        <v>1955.091428571428</v>
      </c>
      <c r="FF202">
        <v>39.89142857142858</v>
      </c>
      <c r="FG202">
        <v>0</v>
      </c>
      <c r="FH202">
        <v>1694363337.2</v>
      </c>
      <c r="FI202">
        <v>0</v>
      </c>
      <c r="FJ202">
        <v>51.71000769230769</v>
      </c>
      <c r="FK202">
        <v>-0.5180171008330566</v>
      </c>
      <c r="FL202">
        <v>168.0488889406564</v>
      </c>
      <c r="FM202">
        <v>3158.16576923077</v>
      </c>
      <c r="FN202">
        <v>15</v>
      </c>
      <c r="FO202">
        <v>1694359657.1</v>
      </c>
      <c r="FP202" t="s">
        <v>630</v>
      </c>
      <c r="FQ202">
        <v>1694359653.1</v>
      </c>
      <c r="FR202">
        <v>1694359657.1</v>
      </c>
      <c r="FS202">
        <v>2</v>
      </c>
      <c r="FT202">
        <v>0.004</v>
      </c>
      <c r="FU202">
        <v>-0.08500000000000001</v>
      </c>
      <c r="FV202">
        <v>-25.919</v>
      </c>
      <c r="FW202">
        <v>-3.999</v>
      </c>
      <c r="FX202">
        <v>420</v>
      </c>
      <c r="FY202">
        <v>26</v>
      </c>
      <c r="FZ202">
        <v>0.38</v>
      </c>
      <c r="GA202">
        <v>0.08</v>
      </c>
      <c r="GB202">
        <v>-25.5624</v>
      </c>
      <c r="GC202">
        <v>-1.326568641114979</v>
      </c>
      <c r="GD202">
        <v>0.1550399334868592</v>
      </c>
      <c r="GE202">
        <v>0</v>
      </c>
      <c r="GF202">
        <v>0.3158311707317073</v>
      </c>
      <c r="GG202">
        <v>-0.003555888501742023</v>
      </c>
      <c r="GH202">
        <v>0.001265338109687012</v>
      </c>
      <c r="GI202">
        <v>1</v>
      </c>
      <c r="GJ202">
        <v>1</v>
      </c>
      <c r="GK202">
        <v>2</v>
      </c>
      <c r="GL202" t="s">
        <v>432</v>
      </c>
      <c r="GM202">
        <v>3.10668</v>
      </c>
      <c r="GN202">
        <v>2.75798</v>
      </c>
      <c r="GO202">
        <v>0.185062</v>
      </c>
      <c r="GP202">
        <v>0.183938</v>
      </c>
      <c r="GQ202">
        <v>0.121008</v>
      </c>
      <c r="GR202">
        <v>0.109859</v>
      </c>
      <c r="GS202">
        <v>20424.5</v>
      </c>
      <c r="GT202">
        <v>19272.8</v>
      </c>
      <c r="GU202">
        <v>25657.5</v>
      </c>
      <c r="GV202">
        <v>24003.1</v>
      </c>
      <c r="GW202">
        <v>36292.3</v>
      </c>
      <c r="GX202">
        <v>31341.4</v>
      </c>
      <c r="GY202">
        <v>44908</v>
      </c>
      <c r="GZ202">
        <v>38060.7</v>
      </c>
      <c r="HA202">
        <v>1.7296</v>
      </c>
      <c r="HB202">
        <v>1.5569</v>
      </c>
      <c r="HC202">
        <v>-0.0856444</v>
      </c>
      <c r="HD202">
        <v>0</v>
      </c>
      <c r="HE202">
        <v>37.009</v>
      </c>
      <c r="HF202">
        <v>999.9</v>
      </c>
      <c r="HG202">
        <v>44.5</v>
      </c>
      <c r="HH202">
        <v>37.5</v>
      </c>
      <c r="HI202">
        <v>34.1135</v>
      </c>
      <c r="HJ202">
        <v>61.4435</v>
      </c>
      <c r="HK202">
        <v>23.5096</v>
      </c>
      <c r="HL202">
        <v>1</v>
      </c>
      <c r="HM202">
        <v>1.69515</v>
      </c>
      <c r="HN202">
        <v>9.28105</v>
      </c>
      <c r="HO202">
        <v>20.059</v>
      </c>
      <c r="HP202">
        <v>5.20561</v>
      </c>
      <c r="HQ202">
        <v>11.9926</v>
      </c>
      <c r="HR202">
        <v>4.95955</v>
      </c>
      <c r="HS202">
        <v>3.27433</v>
      </c>
      <c r="HT202">
        <v>9999</v>
      </c>
      <c r="HU202">
        <v>9999</v>
      </c>
      <c r="HV202">
        <v>9999</v>
      </c>
      <c r="HW202">
        <v>156.1</v>
      </c>
      <c r="HX202">
        <v>1.86386</v>
      </c>
      <c r="HY202">
        <v>1.86005</v>
      </c>
      <c r="HZ202">
        <v>1.85837</v>
      </c>
      <c r="IA202">
        <v>1.85974</v>
      </c>
      <c r="IB202">
        <v>1.85974</v>
      </c>
      <c r="IC202">
        <v>1.85835</v>
      </c>
      <c r="ID202">
        <v>1.85743</v>
      </c>
      <c r="IE202">
        <v>1.85227</v>
      </c>
      <c r="IF202">
        <v>0</v>
      </c>
      <c r="IG202">
        <v>0</v>
      </c>
      <c r="IH202">
        <v>0</v>
      </c>
      <c r="II202">
        <v>0</v>
      </c>
      <c r="IJ202" t="s">
        <v>433</v>
      </c>
      <c r="IK202" t="s">
        <v>434</v>
      </c>
      <c r="IL202" t="s">
        <v>435</v>
      </c>
      <c r="IM202" t="s">
        <v>435</v>
      </c>
      <c r="IN202" t="s">
        <v>435</v>
      </c>
      <c r="IO202" t="s">
        <v>435</v>
      </c>
      <c r="IP202">
        <v>0</v>
      </c>
      <c r="IQ202">
        <v>100</v>
      </c>
      <c r="IR202">
        <v>100</v>
      </c>
      <c r="IS202">
        <v>-40.79</v>
      </c>
      <c r="IT202">
        <v>-4.0872</v>
      </c>
      <c r="IU202">
        <v>-16.20101556140452</v>
      </c>
      <c r="IV202">
        <v>-0.02477319321892663</v>
      </c>
      <c r="IW202">
        <v>7.220195862635366E-06</v>
      </c>
      <c r="IX202">
        <v>-1.200035831751892E-09</v>
      </c>
      <c r="IY202">
        <v>-1.772700294398243</v>
      </c>
      <c r="IZ202">
        <v>-0.1467083373758089</v>
      </c>
      <c r="JA202">
        <v>0.003522864546959643</v>
      </c>
      <c r="JB202">
        <v>-3.696506598922489E-05</v>
      </c>
      <c r="JC202">
        <v>4</v>
      </c>
      <c r="JD202">
        <v>1987</v>
      </c>
      <c r="JE202">
        <v>1</v>
      </c>
      <c r="JF202">
        <v>38</v>
      </c>
      <c r="JG202">
        <v>61.4</v>
      </c>
      <c r="JH202">
        <v>61.3</v>
      </c>
      <c r="JI202">
        <v>3.22754</v>
      </c>
      <c r="JJ202">
        <v>2.66479</v>
      </c>
      <c r="JK202">
        <v>1.49658</v>
      </c>
      <c r="JL202">
        <v>2.39136</v>
      </c>
      <c r="JM202">
        <v>1.54907</v>
      </c>
      <c r="JN202">
        <v>2.41943</v>
      </c>
      <c r="JO202">
        <v>42.0065</v>
      </c>
      <c r="JP202">
        <v>14.0883</v>
      </c>
      <c r="JQ202">
        <v>18</v>
      </c>
      <c r="JR202">
        <v>508.375</v>
      </c>
      <c r="JS202">
        <v>404.458</v>
      </c>
      <c r="JT202">
        <v>27.7335</v>
      </c>
      <c r="JU202">
        <v>46.1618</v>
      </c>
      <c r="JV202">
        <v>29.9992</v>
      </c>
      <c r="JW202">
        <v>45.8817</v>
      </c>
      <c r="JX202">
        <v>45.6996</v>
      </c>
      <c r="JY202">
        <v>64.7518</v>
      </c>
      <c r="JZ202">
        <v>0</v>
      </c>
      <c r="KA202">
        <v>100</v>
      </c>
      <c r="KB202">
        <v>20.8554</v>
      </c>
      <c r="KC202">
        <v>1470.1</v>
      </c>
      <c r="KD202">
        <v>32.1164</v>
      </c>
      <c r="KE202">
        <v>98.1046</v>
      </c>
      <c r="KF202">
        <v>91.70869999999999</v>
      </c>
    </row>
    <row r="203" spans="1:292">
      <c r="A203">
        <v>185</v>
      </c>
      <c r="B203">
        <v>1694363342</v>
      </c>
      <c r="C203">
        <v>4833</v>
      </c>
      <c r="D203" t="s">
        <v>805</v>
      </c>
      <c r="E203" t="s">
        <v>806</v>
      </c>
      <c r="F203">
        <v>5</v>
      </c>
      <c r="G203" t="s">
        <v>428</v>
      </c>
      <c r="H203">
        <v>1694363334.5</v>
      </c>
      <c r="I203">
        <f>(J203)/1000</f>
        <v>0</v>
      </c>
      <c r="J203">
        <f>IF(DO203, AM203, AG203)</f>
        <v>0</v>
      </c>
      <c r="K203">
        <f>IF(DO203, AH203, AF203)</f>
        <v>0</v>
      </c>
      <c r="L203">
        <f>DQ203 - IF(AT203&gt;1, K203*DK203*100.0/(AV203*EE203), 0)</f>
        <v>0</v>
      </c>
      <c r="M203">
        <f>((S203-I203/2)*L203-K203)/(S203+I203/2)</f>
        <v>0</v>
      </c>
      <c r="N203">
        <f>M203*(DX203+DY203)/1000.0</f>
        <v>0</v>
      </c>
      <c r="O203">
        <f>(DQ203 - IF(AT203&gt;1, K203*DK203*100.0/(AV203*EE203), 0))*(DX203+DY203)/1000.0</f>
        <v>0</v>
      </c>
      <c r="P203">
        <f>2.0/((1/R203-1/Q203)+SIGN(R203)*SQRT((1/R203-1/Q203)*(1/R203-1/Q203) + 4*DL203/((DL203+1)*(DL203+1))*(2*1/R203*1/Q203-1/Q203*1/Q203)))</f>
        <v>0</v>
      </c>
      <c r="Q203">
        <f>IF(LEFT(DM203,1)&lt;&gt;"0",IF(LEFT(DM203,1)="1",3.0,DN203),$D$5+$E$5*(EE203*DX203/($K$5*1000))+$F$5*(EE203*DX203/($K$5*1000))*MAX(MIN(DK203,$J$5),$I$5)*MAX(MIN(DK203,$J$5),$I$5)+$G$5*MAX(MIN(DK203,$J$5),$I$5)*(EE203*DX203/($K$5*1000))+$H$5*(EE203*DX203/($K$5*1000))*(EE203*DX203/($K$5*1000)))</f>
        <v>0</v>
      </c>
      <c r="R203">
        <f>I203*(1000-(1000*0.61365*exp(17.502*V203/(240.97+V203))/(DX203+DY203)+DS203)/2)/(1000*0.61365*exp(17.502*V203/(240.97+V203))/(DX203+DY203)-DS203)</f>
        <v>0</v>
      </c>
      <c r="S203">
        <f>1/((DL203+1)/(P203/1.6)+1/(Q203/1.37)) + DL203/((DL203+1)/(P203/1.6) + DL203/(Q203/1.37))</f>
        <v>0</v>
      </c>
      <c r="T203">
        <f>(DG203*DJ203)</f>
        <v>0</v>
      </c>
      <c r="U203">
        <f>(DZ203+(T203+2*0.95*5.67E-8*(((DZ203+$B$9)+273)^4-(DZ203+273)^4)-44100*I203)/(1.84*29.3*Q203+8*0.95*5.67E-8*(DZ203+273)^3))</f>
        <v>0</v>
      </c>
      <c r="V203">
        <f>($C$9*EA203+$D$9*EB203+$E$9*U203)</f>
        <v>0</v>
      </c>
      <c r="W203">
        <f>0.61365*exp(17.502*V203/(240.97+V203))</f>
        <v>0</v>
      </c>
      <c r="X203">
        <f>(Y203/Z203*100)</f>
        <v>0</v>
      </c>
      <c r="Y203">
        <f>DS203*(DX203+DY203)/1000</f>
        <v>0</v>
      </c>
      <c r="Z203">
        <f>0.61365*exp(17.502*DZ203/(240.97+DZ203))</f>
        <v>0</v>
      </c>
      <c r="AA203">
        <f>(W203-DS203*(DX203+DY203)/1000)</f>
        <v>0</v>
      </c>
      <c r="AB203">
        <f>(-I203*44100)</f>
        <v>0</v>
      </c>
      <c r="AC203">
        <f>2*29.3*Q203*0.92*(DZ203-V203)</f>
        <v>0</v>
      </c>
      <c r="AD203">
        <f>2*0.95*5.67E-8*(((DZ203+$B$9)+273)^4-(V203+273)^4)</f>
        <v>0</v>
      </c>
      <c r="AE203">
        <f>T203+AD203+AB203+AC203</f>
        <v>0</v>
      </c>
      <c r="AF203">
        <f>DW203*AT203*(DR203-DQ203*(1000-AT203*DT203)/(1000-AT203*DS203))/(100*DK203)</f>
        <v>0</v>
      </c>
      <c r="AG203">
        <f>1000*DW203*AT203*(DS203-DT203)/(100*DK203*(1000-AT203*DS203))</f>
        <v>0</v>
      </c>
      <c r="AH203">
        <f>(AI203 - AJ203 - DX203*1E3/(8.314*(DZ203+273.15)) * AL203/DW203 * AK203) * DW203/(100*DK203) * (1000 - DT203)/1000</f>
        <v>0</v>
      </c>
      <c r="AI203">
        <v>1501.791429083919</v>
      </c>
      <c r="AJ203">
        <v>1483.357515151515</v>
      </c>
      <c r="AK203">
        <v>3.427320017727218</v>
      </c>
      <c r="AL203">
        <v>66.24914726502084</v>
      </c>
      <c r="AM203">
        <f>(AO203 - AN203 + DX203*1E3/(8.314*(DZ203+273.15)) * AQ203/DW203 * AP203) * DW203/(100*DK203) * 1000/(1000 - AO203)</f>
        <v>0</v>
      </c>
      <c r="AN203">
        <v>28.05537744547911</v>
      </c>
      <c r="AO203">
        <v>28.36840424242423</v>
      </c>
      <c r="AP203">
        <v>-6.295780830647863E-06</v>
      </c>
      <c r="AQ203">
        <v>100.9419130604213</v>
      </c>
      <c r="AR203">
        <v>0</v>
      </c>
      <c r="AS203">
        <v>0</v>
      </c>
      <c r="AT203">
        <f>IF(AR203*$H$15&gt;=AV203,1.0,(AV203/(AV203-AR203*$H$15)))</f>
        <v>0</v>
      </c>
      <c r="AU203">
        <f>(AT203-1)*100</f>
        <v>0</v>
      </c>
      <c r="AV203">
        <f>MAX(0,($B$15+$C$15*EE203)/(1+$D$15*EE203)*DX203/(DZ203+273)*$E$15)</f>
        <v>0</v>
      </c>
      <c r="AW203" t="s">
        <v>429</v>
      </c>
      <c r="AX203" t="s">
        <v>429</v>
      </c>
      <c r="AY203">
        <v>0</v>
      </c>
      <c r="AZ203">
        <v>0</v>
      </c>
      <c r="BA203">
        <f>1-AY203/AZ203</f>
        <v>0</v>
      </c>
      <c r="BB203">
        <v>0</v>
      </c>
      <c r="BC203" t="s">
        <v>429</v>
      </c>
      <c r="BD203" t="s">
        <v>429</v>
      </c>
      <c r="BE203">
        <v>0</v>
      </c>
      <c r="BF203">
        <v>0</v>
      </c>
      <c r="BG203">
        <f>1-BE203/BF203</f>
        <v>0</v>
      </c>
      <c r="BH203">
        <v>0.5</v>
      </c>
      <c r="BI203">
        <f>DH203</f>
        <v>0</v>
      </c>
      <c r="BJ203">
        <f>K203</f>
        <v>0</v>
      </c>
      <c r="BK203">
        <f>BG203*BH203*BI203</f>
        <v>0</v>
      </c>
      <c r="BL203">
        <f>(BJ203-BB203)/BI203</f>
        <v>0</v>
      </c>
      <c r="BM203">
        <f>(AZ203-BF203)/BF203</f>
        <v>0</v>
      </c>
      <c r="BN203">
        <f>AY203/(BA203+AY203/BF203)</f>
        <v>0</v>
      </c>
      <c r="BO203" t="s">
        <v>429</v>
      </c>
      <c r="BP203">
        <v>0</v>
      </c>
      <c r="BQ203">
        <f>IF(BP203&lt;&gt;0, BP203, BN203)</f>
        <v>0</v>
      </c>
      <c r="BR203">
        <f>1-BQ203/BF203</f>
        <v>0</v>
      </c>
      <c r="BS203">
        <f>(BF203-BE203)/(BF203-BQ203)</f>
        <v>0</v>
      </c>
      <c r="BT203">
        <f>(AZ203-BF203)/(AZ203-BQ203)</f>
        <v>0</v>
      </c>
      <c r="BU203">
        <f>(BF203-BE203)/(BF203-AY203)</f>
        <v>0</v>
      </c>
      <c r="BV203">
        <f>(AZ203-BF203)/(AZ203-AY203)</f>
        <v>0</v>
      </c>
      <c r="BW203">
        <f>(BS203*BQ203/BE203)</f>
        <v>0</v>
      </c>
      <c r="BX203">
        <f>(1-BW203)</f>
        <v>0</v>
      </c>
      <c r="DG203">
        <f>$B$13*EF203+$C$13*EG203+$F$13*ER203*(1-EU203)</f>
        <v>0</v>
      </c>
      <c r="DH203">
        <f>DG203*DI203</f>
        <v>0</v>
      </c>
      <c r="DI203">
        <f>($B$13*$D$11+$C$13*$D$11+$F$13*((FE203+EW203)/MAX(FE203+EW203+FF203, 0.1)*$I$11+FF203/MAX(FE203+EW203+FF203, 0.1)*$J$11))/($B$13+$C$13+$F$13)</f>
        <v>0</v>
      </c>
      <c r="DJ203">
        <f>($B$13*$K$11+$C$13*$K$11+$F$13*((FE203+EW203)/MAX(FE203+EW203+FF203, 0.1)*$P$11+FF203/MAX(FE203+EW203+FF203, 0.1)*$Q$11))/($B$13+$C$13+$F$13)</f>
        <v>0</v>
      </c>
      <c r="DK203">
        <v>0.28</v>
      </c>
      <c r="DL203">
        <v>0.5</v>
      </c>
      <c r="DM203" t="s">
        <v>430</v>
      </c>
      <c r="DN203">
        <v>2</v>
      </c>
      <c r="DO203" t="b">
        <v>1</v>
      </c>
      <c r="DP203">
        <v>1694363334.5</v>
      </c>
      <c r="DQ203">
        <v>1417.921851851852</v>
      </c>
      <c r="DR203">
        <v>1443.571481481481</v>
      </c>
      <c r="DS203">
        <v>28.37325925925926</v>
      </c>
      <c r="DT203">
        <v>28.0576111111111</v>
      </c>
      <c r="DU203">
        <v>1458.62037037037</v>
      </c>
      <c r="DV203">
        <v>32.46052962962963</v>
      </c>
      <c r="DW203">
        <v>499.9604074074074</v>
      </c>
      <c r="DX203">
        <v>84.51425925925925</v>
      </c>
      <c r="DY203">
        <v>0.09984082222222222</v>
      </c>
      <c r="DZ203">
        <v>34.22518888888889</v>
      </c>
      <c r="EA203">
        <v>35.63733333333334</v>
      </c>
      <c r="EB203">
        <v>999.9000000000001</v>
      </c>
      <c r="EC203">
        <v>0</v>
      </c>
      <c r="ED203">
        <v>0</v>
      </c>
      <c r="EE203">
        <v>10002.47</v>
      </c>
      <c r="EF203">
        <v>0</v>
      </c>
      <c r="EG203">
        <v>1743.731111111111</v>
      </c>
      <c r="EH203">
        <v>-25.64998148148149</v>
      </c>
      <c r="EI203">
        <v>1459.327407407407</v>
      </c>
      <c r="EJ203">
        <v>1485.243703703704</v>
      </c>
      <c r="EK203">
        <v>0.3156656666666667</v>
      </c>
      <c r="EL203">
        <v>1443.571481481481</v>
      </c>
      <c r="EM203">
        <v>28.0576111111111</v>
      </c>
      <c r="EN203">
        <v>2.397945185185185</v>
      </c>
      <c r="EO203">
        <v>2.371268518518519</v>
      </c>
      <c r="EP203">
        <v>20.34991111111112</v>
      </c>
      <c r="EQ203">
        <v>20.1688925925926</v>
      </c>
      <c r="ER203">
        <v>1999.993333333333</v>
      </c>
      <c r="ES203">
        <v>0.9800021111111111</v>
      </c>
      <c r="ET203">
        <v>0.01999758888888889</v>
      </c>
      <c r="EU203">
        <v>0</v>
      </c>
      <c r="EV203">
        <v>51.69666296296296</v>
      </c>
      <c r="EW203">
        <v>5.00078</v>
      </c>
      <c r="EX203">
        <v>3155.113333333334</v>
      </c>
      <c r="EY203">
        <v>16379.60740740741</v>
      </c>
      <c r="EZ203">
        <v>53.52988888888888</v>
      </c>
      <c r="FA203">
        <v>54.68699999999998</v>
      </c>
      <c r="FB203">
        <v>54.10148148148147</v>
      </c>
      <c r="FC203">
        <v>53.79148148148148</v>
      </c>
      <c r="FD203">
        <v>53.80314814814815</v>
      </c>
      <c r="FE203">
        <v>1955.093333333333</v>
      </c>
      <c r="FF203">
        <v>39.89481481481481</v>
      </c>
      <c r="FG203">
        <v>0</v>
      </c>
      <c r="FH203">
        <v>1694363342</v>
      </c>
      <c r="FI203">
        <v>0</v>
      </c>
      <c r="FJ203">
        <v>51.68847692307692</v>
      </c>
      <c r="FK203">
        <v>0.1361709323675093</v>
      </c>
      <c r="FL203">
        <v>-218.4543587737429</v>
      </c>
      <c r="FM203">
        <v>3153.555</v>
      </c>
      <c r="FN203">
        <v>15</v>
      </c>
      <c r="FO203">
        <v>1694359657.1</v>
      </c>
      <c r="FP203" t="s">
        <v>630</v>
      </c>
      <c r="FQ203">
        <v>1694359653.1</v>
      </c>
      <c r="FR203">
        <v>1694359657.1</v>
      </c>
      <c r="FS203">
        <v>2</v>
      </c>
      <c r="FT203">
        <v>0.004</v>
      </c>
      <c r="FU203">
        <v>-0.08500000000000001</v>
      </c>
      <c r="FV203">
        <v>-25.919</v>
      </c>
      <c r="FW203">
        <v>-3.999</v>
      </c>
      <c r="FX203">
        <v>420</v>
      </c>
      <c r="FY203">
        <v>26</v>
      </c>
      <c r="FZ203">
        <v>0.38</v>
      </c>
      <c r="GA203">
        <v>0.08</v>
      </c>
      <c r="GB203">
        <v>-25.62776585365853</v>
      </c>
      <c r="GC203">
        <v>-0.364475958188154</v>
      </c>
      <c r="GD203">
        <v>0.09945845954714373</v>
      </c>
      <c r="GE203">
        <v>0</v>
      </c>
      <c r="GF203">
        <v>0.3155284146341463</v>
      </c>
      <c r="GG203">
        <v>-0.001261693379790077</v>
      </c>
      <c r="GH203">
        <v>0.00130586844247579</v>
      </c>
      <c r="GI203">
        <v>1</v>
      </c>
      <c r="GJ203">
        <v>1</v>
      </c>
      <c r="GK203">
        <v>2</v>
      </c>
      <c r="GL203" t="s">
        <v>432</v>
      </c>
      <c r="GM203">
        <v>3.10673</v>
      </c>
      <c r="GN203">
        <v>2.75846</v>
      </c>
      <c r="GO203">
        <v>0.186347</v>
      </c>
      <c r="GP203">
        <v>0.18523</v>
      </c>
      <c r="GQ203">
        <v>0.121001</v>
      </c>
      <c r="GR203">
        <v>0.109856</v>
      </c>
      <c r="GS203">
        <v>20392.5</v>
      </c>
      <c r="GT203">
        <v>19242.5</v>
      </c>
      <c r="GU203">
        <v>25658</v>
      </c>
      <c r="GV203">
        <v>24003.6</v>
      </c>
      <c r="GW203">
        <v>36293.6</v>
      </c>
      <c r="GX203">
        <v>31342</v>
      </c>
      <c r="GY203">
        <v>44909.1</v>
      </c>
      <c r="GZ203">
        <v>38061.1</v>
      </c>
      <c r="HA203">
        <v>1.72938</v>
      </c>
      <c r="HB203">
        <v>1.55715</v>
      </c>
      <c r="HC203">
        <v>-0.0847131</v>
      </c>
      <c r="HD203">
        <v>0</v>
      </c>
      <c r="HE203">
        <v>37.0035</v>
      </c>
      <c r="HF203">
        <v>999.9</v>
      </c>
      <c r="HG203">
        <v>44.5</v>
      </c>
      <c r="HH203">
        <v>37.5</v>
      </c>
      <c r="HI203">
        <v>34.1126</v>
      </c>
      <c r="HJ203">
        <v>61.3935</v>
      </c>
      <c r="HK203">
        <v>23.4976</v>
      </c>
      <c r="HL203">
        <v>1</v>
      </c>
      <c r="HM203">
        <v>1.69424</v>
      </c>
      <c r="HN203">
        <v>9.28105</v>
      </c>
      <c r="HO203">
        <v>20.059</v>
      </c>
      <c r="HP203">
        <v>5.20516</v>
      </c>
      <c r="HQ203">
        <v>11.9933</v>
      </c>
      <c r="HR203">
        <v>4.95965</v>
      </c>
      <c r="HS203">
        <v>3.2744</v>
      </c>
      <c r="HT203">
        <v>9999</v>
      </c>
      <c r="HU203">
        <v>9999</v>
      </c>
      <c r="HV203">
        <v>9999</v>
      </c>
      <c r="HW203">
        <v>156.1</v>
      </c>
      <c r="HX203">
        <v>1.86386</v>
      </c>
      <c r="HY203">
        <v>1.86005</v>
      </c>
      <c r="HZ203">
        <v>1.85837</v>
      </c>
      <c r="IA203">
        <v>1.85974</v>
      </c>
      <c r="IB203">
        <v>1.85974</v>
      </c>
      <c r="IC203">
        <v>1.85834</v>
      </c>
      <c r="ID203">
        <v>1.85743</v>
      </c>
      <c r="IE203">
        <v>1.85226</v>
      </c>
      <c r="IF203">
        <v>0</v>
      </c>
      <c r="IG203">
        <v>0</v>
      </c>
      <c r="IH203">
        <v>0</v>
      </c>
      <c r="II203">
        <v>0</v>
      </c>
      <c r="IJ203" t="s">
        <v>433</v>
      </c>
      <c r="IK203" t="s">
        <v>434</v>
      </c>
      <c r="IL203" t="s">
        <v>435</v>
      </c>
      <c r="IM203" t="s">
        <v>435</v>
      </c>
      <c r="IN203" t="s">
        <v>435</v>
      </c>
      <c r="IO203" t="s">
        <v>435</v>
      </c>
      <c r="IP203">
        <v>0</v>
      </c>
      <c r="IQ203">
        <v>100</v>
      </c>
      <c r="IR203">
        <v>100</v>
      </c>
      <c r="IS203">
        <v>-40.98</v>
      </c>
      <c r="IT203">
        <v>-4.087</v>
      </c>
      <c r="IU203">
        <v>-16.20101556140452</v>
      </c>
      <c r="IV203">
        <v>-0.02477319321892663</v>
      </c>
      <c r="IW203">
        <v>7.220195862635366E-06</v>
      </c>
      <c r="IX203">
        <v>-1.200035831751892E-09</v>
      </c>
      <c r="IY203">
        <v>-1.772700294398243</v>
      </c>
      <c r="IZ203">
        <v>-0.1467083373758089</v>
      </c>
      <c r="JA203">
        <v>0.003522864546959643</v>
      </c>
      <c r="JB203">
        <v>-3.696506598922489E-05</v>
      </c>
      <c r="JC203">
        <v>4</v>
      </c>
      <c r="JD203">
        <v>1987</v>
      </c>
      <c r="JE203">
        <v>1</v>
      </c>
      <c r="JF203">
        <v>38</v>
      </c>
      <c r="JG203">
        <v>61.5</v>
      </c>
      <c r="JH203">
        <v>61.4</v>
      </c>
      <c r="JI203">
        <v>3.25684</v>
      </c>
      <c r="JJ203">
        <v>2.65259</v>
      </c>
      <c r="JK203">
        <v>1.49658</v>
      </c>
      <c r="JL203">
        <v>2.39136</v>
      </c>
      <c r="JM203">
        <v>1.54907</v>
      </c>
      <c r="JN203">
        <v>2.46216</v>
      </c>
      <c r="JO203">
        <v>42.0065</v>
      </c>
      <c r="JP203">
        <v>14.0883</v>
      </c>
      <c r="JQ203">
        <v>18</v>
      </c>
      <c r="JR203">
        <v>508.162</v>
      </c>
      <c r="JS203">
        <v>404.578</v>
      </c>
      <c r="JT203">
        <v>27.7289</v>
      </c>
      <c r="JU203">
        <v>46.1516</v>
      </c>
      <c r="JV203">
        <v>29.9992</v>
      </c>
      <c r="JW203">
        <v>45.8717</v>
      </c>
      <c r="JX203">
        <v>45.6922</v>
      </c>
      <c r="JY203">
        <v>65.34739999999999</v>
      </c>
      <c r="JZ203">
        <v>0</v>
      </c>
      <c r="KA203">
        <v>100</v>
      </c>
      <c r="KB203">
        <v>20.8526</v>
      </c>
      <c r="KC203">
        <v>1490.15</v>
      </c>
      <c r="KD203">
        <v>32.1164</v>
      </c>
      <c r="KE203">
        <v>98.10680000000001</v>
      </c>
      <c r="KF203">
        <v>91.70999999999999</v>
      </c>
    </row>
    <row r="204" spans="1:292">
      <c r="A204">
        <v>186</v>
      </c>
      <c r="B204">
        <v>1694363347</v>
      </c>
      <c r="C204">
        <v>4838</v>
      </c>
      <c r="D204" t="s">
        <v>807</v>
      </c>
      <c r="E204" t="s">
        <v>808</v>
      </c>
      <c r="F204">
        <v>5</v>
      </c>
      <c r="G204" t="s">
        <v>428</v>
      </c>
      <c r="H204">
        <v>1694363339.214286</v>
      </c>
      <c r="I204">
        <f>(J204)/1000</f>
        <v>0</v>
      </c>
      <c r="J204">
        <f>IF(DO204, AM204, AG204)</f>
        <v>0</v>
      </c>
      <c r="K204">
        <f>IF(DO204, AH204, AF204)</f>
        <v>0</v>
      </c>
      <c r="L204">
        <f>DQ204 - IF(AT204&gt;1, K204*DK204*100.0/(AV204*EE204), 0)</f>
        <v>0</v>
      </c>
      <c r="M204">
        <f>((S204-I204/2)*L204-K204)/(S204+I204/2)</f>
        <v>0</v>
      </c>
      <c r="N204">
        <f>M204*(DX204+DY204)/1000.0</f>
        <v>0</v>
      </c>
      <c r="O204">
        <f>(DQ204 - IF(AT204&gt;1, K204*DK204*100.0/(AV204*EE204), 0))*(DX204+DY204)/1000.0</f>
        <v>0</v>
      </c>
      <c r="P204">
        <f>2.0/((1/R204-1/Q204)+SIGN(R204)*SQRT((1/R204-1/Q204)*(1/R204-1/Q204) + 4*DL204/((DL204+1)*(DL204+1))*(2*1/R204*1/Q204-1/Q204*1/Q204)))</f>
        <v>0</v>
      </c>
      <c r="Q204">
        <f>IF(LEFT(DM204,1)&lt;&gt;"0",IF(LEFT(DM204,1)="1",3.0,DN204),$D$5+$E$5*(EE204*DX204/($K$5*1000))+$F$5*(EE204*DX204/($K$5*1000))*MAX(MIN(DK204,$J$5),$I$5)*MAX(MIN(DK204,$J$5),$I$5)+$G$5*MAX(MIN(DK204,$J$5),$I$5)*(EE204*DX204/($K$5*1000))+$H$5*(EE204*DX204/($K$5*1000))*(EE204*DX204/($K$5*1000)))</f>
        <v>0</v>
      </c>
      <c r="R204">
        <f>I204*(1000-(1000*0.61365*exp(17.502*V204/(240.97+V204))/(DX204+DY204)+DS204)/2)/(1000*0.61365*exp(17.502*V204/(240.97+V204))/(DX204+DY204)-DS204)</f>
        <v>0</v>
      </c>
      <c r="S204">
        <f>1/((DL204+1)/(P204/1.6)+1/(Q204/1.37)) + DL204/((DL204+1)/(P204/1.6) + DL204/(Q204/1.37))</f>
        <v>0</v>
      </c>
      <c r="T204">
        <f>(DG204*DJ204)</f>
        <v>0</v>
      </c>
      <c r="U204">
        <f>(DZ204+(T204+2*0.95*5.67E-8*(((DZ204+$B$9)+273)^4-(DZ204+273)^4)-44100*I204)/(1.84*29.3*Q204+8*0.95*5.67E-8*(DZ204+273)^3))</f>
        <v>0</v>
      </c>
      <c r="V204">
        <f>($C$9*EA204+$D$9*EB204+$E$9*U204)</f>
        <v>0</v>
      </c>
      <c r="W204">
        <f>0.61365*exp(17.502*V204/(240.97+V204))</f>
        <v>0</v>
      </c>
      <c r="X204">
        <f>(Y204/Z204*100)</f>
        <v>0</v>
      </c>
      <c r="Y204">
        <f>DS204*(DX204+DY204)/1000</f>
        <v>0</v>
      </c>
      <c r="Z204">
        <f>0.61365*exp(17.502*DZ204/(240.97+DZ204))</f>
        <v>0</v>
      </c>
      <c r="AA204">
        <f>(W204-DS204*(DX204+DY204)/1000)</f>
        <v>0</v>
      </c>
      <c r="AB204">
        <f>(-I204*44100)</f>
        <v>0</v>
      </c>
      <c r="AC204">
        <f>2*29.3*Q204*0.92*(DZ204-V204)</f>
        <v>0</v>
      </c>
      <c r="AD204">
        <f>2*0.95*5.67E-8*(((DZ204+$B$9)+273)^4-(V204+273)^4)</f>
        <v>0</v>
      </c>
      <c r="AE204">
        <f>T204+AD204+AB204+AC204</f>
        <v>0</v>
      </c>
      <c r="AF204">
        <f>DW204*AT204*(DR204-DQ204*(1000-AT204*DT204)/(1000-AT204*DS204))/(100*DK204)</f>
        <v>0</v>
      </c>
      <c r="AG204">
        <f>1000*DW204*AT204*(DS204-DT204)/(100*DK204*(1000-AT204*DS204))</f>
        <v>0</v>
      </c>
      <c r="AH204">
        <f>(AI204 - AJ204 - DX204*1E3/(8.314*(DZ204+273.15)) * AL204/DW204 * AK204) * DW204/(100*DK204) * (1000 - DT204)/1000</f>
        <v>0</v>
      </c>
      <c r="AI204">
        <v>1519.165190855554</v>
      </c>
      <c r="AJ204">
        <v>1500.48812121212</v>
      </c>
      <c r="AK204">
        <v>3.414496367965431</v>
      </c>
      <c r="AL204">
        <v>66.24914726502084</v>
      </c>
      <c r="AM204">
        <f>(AO204 - AN204 + DX204*1E3/(8.314*(DZ204+273.15)) * AQ204/DW204 * AP204) * DW204/(100*DK204) * 1000/(1000 - AO204)</f>
        <v>0</v>
      </c>
      <c r="AN204">
        <v>28.05018335703613</v>
      </c>
      <c r="AO204">
        <v>28.35869939393939</v>
      </c>
      <c r="AP204">
        <v>-1.732304834983998E-05</v>
      </c>
      <c r="AQ204">
        <v>100.9419130604213</v>
      </c>
      <c r="AR204">
        <v>0</v>
      </c>
      <c r="AS204">
        <v>0</v>
      </c>
      <c r="AT204">
        <f>IF(AR204*$H$15&gt;=AV204,1.0,(AV204/(AV204-AR204*$H$15)))</f>
        <v>0</v>
      </c>
      <c r="AU204">
        <f>(AT204-1)*100</f>
        <v>0</v>
      </c>
      <c r="AV204">
        <f>MAX(0,($B$15+$C$15*EE204)/(1+$D$15*EE204)*DX204/(DZ204+273)*$E$15)</f>
        <v>0</v>
      </c>
      <c r="AW204" t="s">
        <v>429</v>
      </c>
      <c r="AX204" t="s">
        <v>429</v>
      </c>
      <c r="AY204">
        <v>0</v>
      </c>
      <c r="AZ204">
        <v>0</v>
      </c>
      <c r="BA204">
        <f>1-AY204/AZ204</f>
        <v>0</v>
      </c>
      <c r="BB204">
        <v>0</v>
      </c>
      <c r="BC204" t="s">
        <v>429</v>
      </c>
      <c r="BD204" t="s">
        <v>429</v>
      </c>
      <c r="BE204">
        <v>0</v>
      </c>
      <c r="BF204">
        <v>0</v>
      </c>
      <c r="BG204">
        <f>1-BE204/BF204</f>
        <v>0</v>
      </c>
      <c r="BH204">
        <v>0.5</v>
      </c>
      <c r="BI204">
        <f>DH204</f>
        <v>0</v>
      </c>
      <c r="BJ204">
        <f>K204</f>
        <v>0</v>
      </c>
      <c r="BK204">
        <f>BG204*BH204*BI204</f>
        <v>0</v>
      </c>
      <c r="BL204">
        <f>(BJ204-BB204)/BI204</f>
        <v>0</v>
      </c>
      <c r="BM204">
        <f>(AZ204-BF204)/BF204</f>
        <v>0</v>
      </c>
      <c r="BN204">
        <f>AY204/(BA204+AY204/BF204)</f>
        <v>0</v>
      </c>
      <c r="BO204" t="s">
        <v>429</v>
      </c>
      <c r="BP204">
        <v>0</v>
      </c>
      <c r="BQ204">
        <f>IF(BP204&lt;&gt;0, BP204, BN204)</f>
        <v>0</v>
      </c>
      <c r="BR204">
        <f>1-BQ204/BF204</f>
        <v>0</v>
      </c>
      <c r="BS204">
        <f>(BF204-BE204)/(BF204-BQ204)</f>
        <v>0</v>
      </c>
      <c r="BT204">
        <f>(AZ204-BF204)/(AZ204-BQ204)</f>
        <v>0</v>
      </c>
      <c r="BU204">
        <f>(BF204-BE204)/(BF204-AY204)</f>
        <v>0</v>
      </c>
      <c r="BV204">
        <f>(AZ204-BF204)/(AZ204-AY204)</f>
        <v>0</v>
      </c>
      <c r="BW204">
        <f>(BS204*BQ204/BE204)</f>
        <v>0</v>
      </c>
      <c r="BX204">
        <f>(1-BW204)</f>
        <v>0</v>
      </c>
      <c r="DG204">
        <f>$B$13*EF204+$C$13*EG204+$F$13*ER204*(1-EU204)</f>
        <v>0</v>
      </c>
      <c r="DH204">
        <f>DG204*DI204</f>
        <v>0</v>
      </c>
      <c r="DI204">
        <f>($B$13*$D$11+$C$13*$D$11+$F$13*((FE204+EW204)/MAX(FE204+EW204+FF204, 0.1)*$I$11+FF204/MAX(FE204+EW204+FF204, 0.1)*$J$11))/($B$13+$C$13+$F$13)</f>
        <v>0</v>
      </c>
      <c r="DJ204">
        <f>($B$13*$K$11+$C$13*$K$11+$F$13*((FE204+EW204)/MAX(FE204+EW204+FF204, 0.1)*$P$11+FF204/MAX(FE204+EW204+FF204, 0.1)*$Q$11))/($B$13+$C$13+$F$13)</f>
        <v>0</v>
      </c>
      <c r="DK204">
        <v>0.28</v>
      </c>
      <c r="DL204">
        <v>0.5</v>
      </c>
      <c r="DM204" t="s">
        <v>430</v>
      </c>
      <c r="DN204">
        <v>2</v>
      </c>
      <c r="DO204" t="b">
        <v>1</v>
      </c>
      <c r="DP204">
        <v>1694363339.214286</v>
      </c>
      <c r="DQ204">
        <v>1433.658214285714</v>
      </c>
      <c r="DR204">
        <v>1459.393214285714</v>
      </c>
      <c r="DS204">
        <v>28.36845714285714</v>
      </c>
      <c r="DT204">
        <v>28.05448928571429</v>
      </c>
      <c r="DU204">
        <v>1474.537142857143</v>
      </c>
      <c r="DV204">
        <v>32.45555714285714</v>
      </c>
      <c r="DW204">
        <v>499.9897500000001</v>
      </c>
      <c r="DX204">
        <v>84.51482142857142</v>
      </c>
      <c r="DY204">
        <v>0.09998812142857141</v>
      </c>
      <c r="DZ204">
        <v>34.22078571428572</v>
      </c>
      <c r="EA204">
        <v>35.63218571428572</v>
      </c>
      <c r="EB204">
        <v>999.9000000000002</v>
      </c>
      <c r="EC204">
        <v>0</v>
      </c>
      <c r="ED204">
        <v>0</v>
      </c>
      <c r="EE204">
        <v>10008.27928571429</v>
      </c>
      <c r="EF204">
        <v>0</v>
      </c>
      <c r="EG204">
        <v>1717.943571428572</v>
      </c>
      <c r="EH204">
        <v>-25.73642857142857</v>
      </c>
      <c r="EI204">
        <v>1475.515714285714</v>
      </c>
      <c r="EJ204">
        <v>1501.517857142857</v>
      </c>
      <c r="EK204">
        <v>0.3139908214285714</v>
      </c>
      <c r="EL204">
        <v>1459.393214285714</v>
      </c>
      <c r="EM204">
        <v>28.05448928571429</v>
      </c>
      <c r="EN204">
        <v>2.397556071428571</v>
      </c>
      <c r="EO204">
        <v>2.371020000000001</v>
      </c>
      <c r="EP204">
        <v>20.34727857142857</v>
      </c>
      <c r="EQ204">
        <v>20.1672</v>
      </c>
      <c r="ER204">
        <v>2000</v>
      </c>
      <c r="ES204">
        <v>0.9800019999999999</v>
      </c>
      <c r="ET204">
        <v>0.0199977</v>
      </c>
      <c r="EU204">
        <v>0</v>
      </c>
      <c r="EV204">
        <v>51.71000357142857</v>
      </c>
      <c r="EW204">
        <v>5.00078</v>
      </c>
      <c r="EX204">
        <v>3132.649642857143</v>
      </c>
      <c r="EY204">
        <v>16379.65357142857</v>
      </c>
      <c r="EZ204">
        <v>53.51749999999998</v>
      </c>
      <c r="FA204">
        <v>54.67149999999999</v>
      </c>
      <c r="FB204">
        <v>54.10678571428571</v>
      </c>
      <c r="FC204">
        <v>53.79450000000001</v>
      </c>
      <c r="FD204">
        <v>53.80342857142856</v>
      </c>
      <c r="FE204">
        <v>1955.1</v>
      </c>
      <c r="FF204">
        <v>39.89785714285715</v>
      </c>
      <c r="FG204">
        <v>0</v>
      </c>
      <c r="FH204">
        <v>1694363346.8</v>
      </c>
      <c r="FI204">
        <v>0</v>
      </c>
      <c r="FJ204">
        <v>51.71485</v>
      </c>
      <c r="FK204">
        <v>0.2634222144025636</v>
      </c>
      <c r="FL204">
        <v>-453.3514534550931</v>
      </c>
      <c r="FM204">
        <v>3132.046538461539</v>
      </c>
      <c r="FN204">
        <v>15</v>
      </c>
      <c r="FO204">
        <v>1694359657.1</v>
      </c>
      <c r="FP204" t="s">
        <v>630</v>
      </c>
      <c r="FQ204">
        <v>1694359653.1</v>
      </c>
      <c r="FR204">
        <v>1694359657.1</v>
      </c>
      <c r="FS204">
        <v>2</v>
      </c>
      <c r="FT204">
        <v>0.004</v>
      </c>
      <c r="FU204">
        <v>-0.08500000000000001</v>
      </c>
      <c r="FV204">
        <v>-25.919</v>
      </c>
      <c r="FW204">
        <v>-3.999</v>
      </c>
      <c r="FX204">
        <v>420</v>
      </c>
      <c r="FY204">
        <v>26</v>
      </c>
      <c r="FZ204">
        <v>0.38</v>
      </c>
      <c r="GA204">
        <v>0.08</v>
      </c>
      <c r="GB204">
        <v>-25.67480975609756</v>
      </c>
      <c r="GC204">
        <v>-0.6530947735192171</v>
      </c>
      <c r="GD204">
        <v>0.1223206218875827</v>
      </c>
      <c r="GE204">
        <v>0</v>
      </c>
      <c r="GF204">
        <v>0.3150091219512195</v>
      </c>
      <c r="GG204">
        <v>-0.01074062717769999</v>
      </c>
      <c r="GH204">
        <v>0.001791951493723982</v>
      </c>
      <c r="GI204">
        <v>1</v>
      </c>
      <c r="GJ204">
        <v>1</v>
      </c>
      <c r="GK204">
        <v>2</v>
      </c>
      <c r="GL204" t="s">
        <v>432</v>
      </c>
      <c r="GM204">
        <v>3.10683</v>
      </c>
      <c r="GN204">
        <v>2.75813</v>
      </c>
      <c r="GO204">
        <v>0.187615</v>
      </c>
      <c r="GP204">
        <v>0.186508</v>
      </c>
      <c r="GQ204">
        <v>0.120979</v>
      </c>
      <c r="GR204">
        <v>0.109853</v>
      </c>
      <c r="GS204">
        <v>20360.9</v>
      </c>
      <c r="GT204">
        <v>19212.6</v>
      </c>
      <c r="GU204">
        <v>25658.4</v>
      </c>
      <c r="GV204">
        <v>24004.1</v>
      </c>
      <c r="GW204">
        <v>36295.2</v>
      </c>
      <c r="GX204">
        <v>31343</v>
      </c>
      <c r="GY204">
        <v>44909.7</v>
      </c>
      <c r="GZ204">
        <v>38062.1</v>
      </c>
      <c r="HA204">
        <v>1.7295</v>
      </c>
      <c r="HB204">
        <v>1.55712</v>
      </c>
      <c r="HC204">
        <v>-0.085216</v>
      </c>
      <c r="HD204">
        <v>0</v>
      </c>
      <c r="HE204">
        <v>36.9963</v>
      </c>
      <c r="HF204">
        <v>999.9</v>
      </c>
      <c r="HG204">
        <v>44.5</v>
      </c>
      <c r="HH204">
        <v>37.5</v>
      </c>
      <c r="HI204">
        <v>34.1149</v>
      </c>
      <c r="HJ204">
        <v>61.5235</v>
      </c>
      <c r="HK204">
        <v>23.3053</v>
      </c>
      <c r="HL204">
        <v>1</v>
      </c>
      <c r="HM204">
        <v>1.69321</v>
      </c>
      <c r="HN204">
        <v>9.28105</v>
      </c>
      <c r="HO204">
        <v>20.0588</v>
      </c>
      <c r="HP204">
        <v>5.20501</v>
      </c>
      <c r="HQ204">
        <v>11.9924</v>
      </c>
      <c r="HR204">
        <v>4.95965</v>
      </c>
      <c r="HS204">
        <v>3.27435</v>
      </c>
      <c r="HT204">
        <v>9999</v>
      </c>
      <c r="HU204">
        <v>9999</v>
      </c>
      <c r="HV204">
        <v>9999</v>
      </c>
      <c r="HW204">
        <v>156.1</v>
      </c>
      <c r="HX204">
        <v>1.86386</v>
      </c>
      <c r="HY204">
        <v>1.86005</v>
      </c>
      <c r="HZ204">
        <v>1.85837</v>
      </c>
      <c r="IA204">
        <v>1.85974</v>
      </c>
      <c r="IB204">
        <v>1.85974</v>
      </c>
      <c r="IC204">
        <v>1.85834</v>
      </c>
      <c r="ID204">
        <v>1.85743</v>
      </c>
      <c r="IE204">
        <v>1.85226</v>
      </c>
      <c r="IF204">
        <v>0</v>
      </c>
      <c r="IG204">
        <v>0</v>
      </c>
      <c r="IH204">
        <v>0</v>
      </c>
      <c r="II204">
        <v>0</v>
      </c>
      <c r="IJ204" t="s">
        <v>433</v>
      </c>
      <c r="IK204" t="s">
        <v>434</v>
      </c>
      <c r="IL204" t="s">
        <v>435</v>
      </c>
      <c r="IM204" t="s">
        <v>435</v>
      </c>
      <c r="IN204" t="s">
        <v>435</v>
      </c>
      <c r="IO204" t="s">
        <v>435</v>
      </c>
      <c r="IP204">
        <v>0</v>
      </c>
      <c r="IQ204">
        <v>100</v>
      </c>
      <c r="IR204">
        <v>100</v>
      </c>
      <c r="IS204">
        <v>-41.18</v>
      </c>
      <c r="IT204">
        <v>-4.0867</v>
      </c>
      <c r="IU204">
        <v>-16.20101556140452</v>
      </c>
      <c r="IV204">
        <v>-0.02477319321892663</v>
      </c>
      <c r="IW204">
        <v>7.220195862635366E-06</v>
      </c>
      <c r="IX204">
        <v>-1.200035831751892E-09</v>
      </c>
      <c r="IY204">
        <v>-1.772700294398243</v>
      </c>
      <c r="IZ204">
        <v>-0.1467083373758089</v>
      </c>
      <c r="JA204">
        <v>0.003522864546959643</v>
      </c>
      <c r="JB204">
        <v>-3.696506598922489E-05</v>
      </c>
      <c r="JC204">
        <v>4</v>
      </c>
      <c r="JD204">
        <v>1987</v>
      </c>
      <c r="JE204">
        <v>1</v>
      </c>
      <c r="JF204">
        <v>38</v>
      </c>
      <c r="JG204">
        <v>61.6</v>
      </c>
      <c r="JH204">
        <v>61.5</v>
      </c>
      <c r="JI204">
        <v>3.28369</v>
      </c>
      <c r="JJ204">
        <v>2.66724</v>
      </c>
      <c r="JK204">
        <v>1.49658</v>
      </c>
      <c r="JL204">
        <v>2.39136</v>
      </c>
      <c r="JM204">
        <v>1.54907</v>
      </c>
      <c r="JN204">
        <v>2.37305</v>
      </c>
      <c r="JO204">
        <v>42.0065</v>
      </c>
      <c r="JP204">
        <v>14.0795</v>
      </c>
      <c r="JQ204">
        <v>18</v>
      </c>
      <c r="JR204">
        <v>508.192</v>
      </c>
      <c r="JS204">
        <v>404.523</v>
      </c>
      <c r="JT204">
        <v>27.723</v>
      </c>
      <c r="JU204">
        <v>46.1415</v>
      </c>
      <c r="JV204">
        <v>29.9991</v>
      </c>
      <c r="JW204">
        <v>45.8629</v>
      </c>
      <c r="JX204">
        <v>45.6844</v>
      </c>
      <c r="JY204">
        <v>65.8779</v>
      </c>
      <c r="JZ204">
        <v>0</v>
      </c>
      <c r="KA204">
        <v>100</v>
      </c>
      <c r="KB204">
        <v>20.851</v>
      </c>
      <c r="KC204">
        <v>1503.51</v>
      </c>
      <c r="KD204">
        <v>32.1164</v>
      </c>
      <c r="KE204">
        <v>98.1083</v>
      </c>
      <c r="KF204">
        <v>91.71210000000001</v>
      </c>
    </row>
    <row r="205" spans="1:292">
      <c r="A205">
        <v>187</v>
      </c>
      <c r="B205">
        <v>1694363352</v>
      </c>
      <c r="C205">
        <v>4843</v>
      </c>
      <c r="D205" t="s">
        <v>809</v>
      </c>
      <c r="E205" t="s">
        <v>810</v>
      </c>
      <c r="F205">
        <v>5</v>
      </c>
      <c r="G205" t="s">
        <v>428</v>
      </c>
      <c r="H205">
        <v>1694363344.5</v>
      </c>
      <c r="I205">
        <f>(J205)/1000</f>
        <v>0</v>
      </c>
      <c r="J205">
        <f>IF(DO205, AM205, AG205)</f>
        <v>0</v>
      </c>
      <c r="K205">
        <f>IF(DO205, AH205, AF205)</f>
        <v>0</v>
      </c>
      <c r="L205">
        <f>DQ205 - IF(AT205&gt;1, K205*DK205*100.0/(AV205*EE205), 0)</f>
        <v>0</v>
      </c>
      <c r="M205">
        <f>((S205-I205/2)*L205-K205)/(S205+I205/2)</f>
        <v>0</v>
      </c>
      <c r="N205">
        <f>M205*(DX205+DY205)/1000.0</f>
        <v>0</v>
      </c>
      <c r="O205">
        <f>(DQ205 - IF(AT205&gt;1, K205*DK205*100.0/(AV205*EE205), 0))*(DX205+DY205)/1000.0</f>
        <v>0</v>
      </c>
      <c r="P205">
        <f>2.0/((1/R205-1/Q205)+SIGN(R205)*SQRT((1/R205-1/Q205)*(1/R205-1/Q205) + 4*DL205/((DL205+1)*(DL205+1))*(2*1/R205*1/Q205-1/Q205*1/Q205)))</f>
        <v>0</v>
      </c>
      <c r="Q205">
        <f>IF(LEFT(DM205,1)&lt;&gt;"0",IF(LEFT(DM205,1)="1",3.0,DN205),$D$5+$E$5*(EE205*DX205/($K$5*1000))+$F$5*(EE205*DX205/($K$5*1000))*MAX(MIN(DK205,$J$5),$I$5)*MAX(MIN(DK205,$J$5),$I$5)+$G$5*MAX(MIN(DK205,$J$5),$I$5)*(EE205*DX205/($K$5*1000))+$H$5*(EE205*DX205/($K$5*1000))*(EE205*DX205/($K$5*1000)))</f>
        <v>0</v>
      </c>
      <c r="R205">
        <f>I205*(1000-(1000*0.61365*exp(17.502*V205/(240.97+V205))/(DX205+DY205)+DS205)/2)/(1000*0.61365*exp(17.502*V205/(240.97+V205))/(DX205+DY205)-DS205)</f>
        <v>0</v>
      </c>
      <c r="S205">
        <f>1/((DL205+1)/(P205/1.6)+1/(Q205/1.37)) + DL205/((DL205+1)/(P205/1.6) + DL205/(Q205/1.37))</f>
        <v>0</v>
      </c>
      <c r="T205">
        <f>(DG205*DJ205)</f>
        <v>0</v>
      </c>
      <c r="U205">
        <f>(DZ205+(T205+2*0.95*5.67E-8*(((DZ205+$B$9)+273)^4-(DZ205+273)^4)-44100*I205)/(1.84*29.3*Q205+8*0.95*5.67E-8*(DZ205+273)^3))</f>
        <v>0</v>
      </c>
      <c r="V205">
        <f>($C$9*EA205+$D$9*EB205+$E$9*U205)</f>
        <v>0</v>
      </c>
      <c r="W205">
        <f>0.61365*exp(17.502*V205/(240.97+V205))</f>
        <v>0</v>
      </c>
      <c r="X205">
        <f>(Y205/Z205*100)</f>
        <v>0</v>
      </c>
      <c r="Y205">
        <f>DS205*(DX205+DY205)/1000</f>
        <v>0</v>
      </c>
      <c r="Z205">
        <f>0.61365*exp(17.502*DZ205/(240.97+DZ205))</f>
        <v>0</v>
      </c>
      <c r="AA205">
        <f>(W205-DS205*(DX205+DY205)/1000)</f>
        <v>0</v>
      </c>
      <c r="AB205">
        <f>(-I205*44100)</f>
        <v>0</v>
      </c>
      <c r="AC205">
        <f>2*29.3*Q205*0.92*(DZ205-V205)</f>
        <v>0</v>
      </c>
      <c r="AD205">
        <f>2*0.95*5.67E-8*(((DZ205+$B$9)+273)^4-(V205+273)^4)</f>
        <v>0</v>
      </c>
      <c r="AE205">
        <f>T205+AD205+AB205+AC205</f>
        <v>0</v>
      </c>
      <c r="AF205">
        <f>DW205*AT205*(DR205-DQ205*(1000-AT205*DT205)/(1000-AT205*DS205))/(100*DK205)</f>
        <v>0</v>
      </c>
      <c r="AG205">
        <f>1000*DW205*AT205*(DS205-DT205)/(100*DK205*(1000-AT205*DS205))</f>
        <v>0</v>
      </c>
      <c r="AH205">
        <f>(AI205 - AJ205 - DX205*1E3/(8.314*(DZ205+273.15)) * AL205/DW205 * AK205) * DW205/(100*DK205) * (1000 - DT205)/1000</f>
        <v>0</v>
      </c>
      <c r="AI205">
        <v>1536.224462988611</v>
      </c>
      <c r="AJ205">
        <v>1517.655151515151</v>
      </c>
      <c r="AK205">
        <v>3.444615291343607</v>
      </c>
      <c r="AL205">
        <v>66.24914726502084</v>
      </c>
      <c r="AM205">
        <f>(AO205 - AN205 + DX205*1E3/(8.314*(DZ205+273.15)) * AQ205/DW205 * AP205) * DW205/(100*DK205) * 1000/(1000 - AO205)</f>
        <v>0</v>
      </c>
      <c r="AN205">
        <v>28.04814782157745</v>
      </c>
      <c r="AO205">
        <v>28.35033575757575</v>
      </c>
      <c r="AP205">
        <v>-8.526276738889033E-06</v>
      </c>
      <c r="AQ205">
        <v>100.9419130604213</v>
      </c>
      <c r="AR205">
        <v>0</v>
      </c>
      <c r="AS205">
        <v>0</v>
      </c>
      <c r="AT205">
        <f>IF(AR205*$H$15&gt;=AV205,1.0,(AV205/(AV205-AR205*$H$15)))</f>
        <v>0</v>
      </c>
      <c r="AU205">
        <f>(AT205-1)*100</f>
        <v>0</v>
      </c>
      <c r="AV205">
        <f>MAX(0,($B$15+$C$15*EE205)/(1+$D$15*EE205)*DX205/(DZ205+273)*$E$15)</f>
        <v>0</v>
      </c>
      <c r="AW205" t="s">
        <v>429</v>
      </c>
      <c r="AX205" t="s">
        <v>429</v>
      </c>
      <c r="AY205">
        <v>0</v>
      </c>
      <c r="AZ205">
        <v>0</v>
      </c>
      <c r="BA205">
        <f>1-AY205/AZ205</f>
        <v>0</v>
      </c>
      <c r="BB205">
        <v>0</v>
      </c>
      <c r="BC205" t="s">
        <v>429</v>
      </c>
      <c r="BD205" t="s">
        <v>429</v>
      </c>
      <c r="BE205">
        <v>0</v>
      </c>
      <c r="BF205">
        <v>0</v>
      </c>
      <c r="BG205">
        <f>1-BE205/BF205</f>
        <v>0</v>
      </c>
      <c r="BH205">
        <v>0.5</v>
      </c>
      <c r="BI205">
        <f>DH205</f>
        <v>0</v>
      </c>
      <c r="BJ205">
        <f>K205</f>
        <v>0</v>
      </c>
      <c r="BK205">
        <f>BG205*BH205*BI205</f>
        <v>0</v>
      </c>
      <c r="BL205">
        <f>(BJ205-BB205)/BI205</f>
        <v>0</v>
      </c>
      <c r="BM205">
        <f>(AZ205-BF205)/BF205</f>
        <v>0</v>
      </c>
      <c r="BN205">
        <f>AY205/(BA205+AY205/BF205)</f>
        <v>0</v>
      </c>
      <c r="BO205" t="s">
        <v>429</v>
      </c>
      <c r="BP205">
        <v>0</v>
      </c>
      <c r="BQ205">
        <f>IF(BP205&lt;&gt;0, BP205, BN205)</f>
        <v>0</v>
      </c>
      <c r="BR205">
        <f>1-BQ205/BF205</f>
        <v>0</v>
      </c>
      <c r="BS205">
        <f>(BF205-BE205)/(BF205-BQ205)</f>
        <v>0</v>
      </c>
      <c r="BT205">
        <f>(AZ205-BF205)/(AZ205-BQ205)</f>
        <v>0</v>
      </c>
      <c r="BU205">
        <f>(BF205-BE205)/(BF205-AY205)</f>
        <v>0</v>
      </c>
      <c r="BV205">
        <f>(AZ205-BF205)/(AZ205-AY205)</f>
        <v>0</v>
      </c>
      <c r="BW205">
        <f>(BS205*BQ205/BE205)</f>
        <v>0</v>
      </c>
      <c r="BX205">
        <f>(1-BW205)</f>
        <v>0</v>
      </c>
      <c r="DG205">
        <f>$B$13*EF205+$C$13*EG205+$F$13*ER205*(1-EU205)</f>
        <v>0</v>
      </c>
      <c r="DH205">
        <f>DG205*DI205</f>
        <v>0</v>
      </c>
      <c r="DI205">
        <f>($B$13*$D$11+$C$13*$D$11+$F$13*((FE205+EW205)/MAX(FE205+EW205+FF205, 0.1)*$I$11+FF205/MAX(FE205+EW205+FF205, 0.1)*$J$11))/($B$13+$C$13+$F$13)</f>
        <v>0</v>
      </c>
      <c r="DJ205">
        <f>($B$13*$K$11+$C$13*$K$11+$F$13*((FE205+EW205)/MAX(FE205+EW205+FF205, 0.1)*$P$11+FF205/MAX(FE205+EW205+FF205, 0.1)*$Q$11))/($B$13+$C$13+$F$13)</f>
        <v>0</v>
      </c>
      <c r="DK205">
        <v>0.28</v>
      </c>
      <c r="DL205">
        <v>0.5</v>
      </c>
      <c r="DM205" t="s">
        <v>430</v>
      </c>
      <c r="DN205">
        <v>2</v>
      </c>
      <c r="DO205" t="b">
        <v>1</v>
      </c>
      <c r="DP205">
        <v>1694363344.5</v>
      </c>
      <c r="DQ205">
        <v>1451.278888888889</v>
      </c>
      <c r="DR205">
        <v>1477.052962962963</v>
      </c>
      <c r="DS205">
        <v>28.36161851851851</v>
      </c>
      <c r="DT205">
        <v>28.0510037037037</v>
      </c>
      <c r="DU205">
        <v>1492.358888888889</v>
      </c>
      <c r="DV205">
        <v>32.44846296296296</v>
      </c>
      <c r="DW205">
        <v>500.0118518518518</v>
      </c>
      <c r="DX205">
        <v>84.51566296296296</v>
      </c>
      <c r="DY205">
        <v>0.1000050703703704</v>
      </c>
      <c r="DZ205">
        <v>34.21381481481482</v>
      </c>
      <c r="EA205">
        <v>35.62898888888889</v>
      </c>
      <c r="EB205">
        <v>999.9000000000001</v>
      </c>
      <c r="EC205">
        <v>0</v>
      </c>
      <c r="ED205">
        <v>0</v>
      </c>
      <c r="EE205">
        <v>10009.53962962963</v>
      </c>
      <c r="EF205">
        <v>0</v>
      </c>
      <c r="EG205">
        <v>1682.480370370371</v>
      </c>
      <c r="EH205">
        <v>-25.77451481481481</v>
      </c>
      <c r="EI205">
        <v>1493.64037037037</v>
      </c>
      <c r="EJ205">
        <v>1519.681111111111</v>
      </c>
      <c r="EK205">
        <v>0.3106217407407407</v>
      </c>
      <c r="EL205">
        <v>1477.052962962963</v>
      </c>
      <c r="EM205">
        <v>28.0510037037037</v>
      </c>
      <c r="EN205">
        <v>2.397001481481481</v>
      </c>
      <c r="EO205">
        <v>2.370748888888889</v>
      </c>
      <c r="EP205">
        <v>20.34353333333333</v>
      </c>
      <c r="EQ205">
        <v>20.16535925925926</v>
      </c>
      <c r="ER205">
        <v>2000.021851851852</v>
      </c>
      <c r="ES205">
        <v>0.9800019999999999</v>
      </c>
      <c r="ET205">
        <v>0.0199977</v>
      </c>
      <c r="EU205">
        <v>0</v>
      </c>
      <c r="EV205">
        <v>51.76179259259258</v>
      </c>
      <c r="EW205">
        <v>5.00078</v>
      </c>
      <c r="EX205">
        <v>3110.515555555556</v>
      </c>
      <c r="EY205">
        <v>16379.82592592592</v>
      </c>
      <c r="EZ205">
        <v>53.5158148148148</v>
      </c>
      <c r="FA205">
        <v>54.65025925925926</v>
      </c>
      <c r="FB205">
        <v>54.08529629629629</v>
      </c>
      <c r="FC205">
        <v>53.79618518518519</v>
      </c>
      <c r="FD205">
        <v>53.78448148148146</v>
      </c>
      <c r="FE205">
        <v>1955.121851851852</v>
      </c>
      <c r="FF205">
        <v>39.9</v>
      </c>
      <c r="FG205">
        <v>0</v>
      </c>
      <c r="FH205">
        <v>1694363352.2</v>
      </c>
      <c r="FI205">
        <v>0</v>
      </c>
      <c r="FJ205">
        <v>51.771528</v>
      </c>
      <c r="FK205">
        <v>0.5411846197569017</v>
      </c>
      <c r="FL205">
        <v>-116.3346154267958</v>
      </c>
      <c r="FM205">
        <v>3107.7708</v>
      </c>
      <c r="FN205">
        <v>15</v>
      </c>
      <c r="FO205">
        <v>1694359657.1</v>
      </c>
      <c r="FP205" t="s">
        <v>630</v>
      </c>
      <c r="FQ205">
        <v>1694359653.1</v>
      </c>
      <c r="FR205">
        <v>1694359657.1</v>
      </c>
      <c r="FS205">
        <v>2</v>
      </c>
      <c r="FT205">
        <v>0.004</v>
      </c>
      <c r="FU205">
        <v>-0.08500000000000001</v>
      </c>
      <c r="FV205">
        <v>-25.919</v>
      </c>
      <c r="FW205">
        <v>-3.999</v>
      </c>
      <c r="FX205">
        <v>420</v>
      </c>
      <c r="FY205">
        <v>26</v>
      </c>
      <c r="FZ205">
        <v>0.38</v>
      </c>
      <c r="GA205">
        <v>0.08</v>
      </c>
      <c r="GB205">
        <v>-25.75918780487804</v>
      </c>
      <c r="GC205">
        <v>-0.6440508710801339</v>
      </c>
      <c r="GD205">
        <v>0.124329542817195</v>
      </c>
      <c r="GE205">
        <v>0</v>
      </c>
      <c r="GF205">
        <v>0.3121135365853659</v>
      </c>
      <c r="GG205">
        <v>-0.03793068292682958</v>
      </c>
      <c r="GH205">
        <v>0.004230633153891726</v>
      </c>
      <c r="GI205">
        <v>1</v>
      </c>
      <c r="GJ205">
        <v>1</v>
      </c>
      <c r="GK205">
        <v>2</v>
      </c>
      <c r="GL205" t="s">
        <v>432</v>
      </c>
      <c r="GM205">
        <v>3.10684</v>
      </c>
      <c r="GN205">
        <v>2.75787</v>
      </c>
      <c r="GO205">
        <v>0.188886</v>
      </c>
      <c r="GP205">
        <v>0.187784</v>
      </c>
      <c r="GQ205">
        <v>0.120961</v>
      </c>
      <c r="GR205">
        <v>0.109848</v>
      </c>
      <c r="GS205">
        <v>20329.4</v>
      </c>
      <c r="GT205">
        <v>19182.7</v>
      </c>
      <c r="GU205">
        <v>25659</v>
      </c>
      <c r="GV205">
        <v>24004.5</v>
      </c>
      <c r="GW205">
        <v>36296.7</v>
      </c>
      <c r="GX205">
        <v>31343.5</v>
      </c>
      <c r="GY205">
        <v>44910.6</v>
      </c>
      <c r="GZ205">
        <v>38062.4</v>
      </c>
      <c r="HA205">
        <v>1.72985</v>
      </c>
      <c r="HB205">
        <v>1.55738</v>
      </c>
      <c r="HC205">
        <v>-0.0842102</v>
      </c>
      <c r="HD205">
        <v>0</v>
      </c>
      <c r="HE205">
        <v>36.9838</v>
      </c>
      <c r="HF205">
        <v>999.9</v>
      </c>
      <c r="HG205">
        <v>44.5</v>
      </c>
      <c r="HH205">
        <v>37.5</v>
      </c>
      <c r="HI205">
        <v>34.113</v>
      </c>
      <c r="HJ205">
        <v>61.3535</v>
      </c>
      <c r="HK205">
        <v>23.2893</v>
      </c>
      <c r="HL205">
        <v>1</v>
      </c>
      <c r="HM205">
        <v>1.69231</v>
      </c>
      <c r="HN205">
        <v>9.28105</v>
      </c>
      <c r="HO205">
        <v>20.0586</v>
      </c>
      <c r="HP205">
        <v>5.20546</v>
      </c>
      <c r="HQ205">
        <v>11.9921</v>
      </c>
      <c r="HR205">
        <v>4.95955</v>
      </c>
      <c r="HS205">
        <v>3.27435</v>
      </c>
      <c r="HT205">
        <v>9999</v>
      </c>
      <c r="HU205">
        <v>9999</v>
      </c>
      <c r="HV205">
        <v>9999</v>
      </c>
      <c r="HW205">
        <v>156.1</v>
      </c>
      <c r="HX205">
        <v>1.86386</v>
      </c>
      <c r="HY205">
        <v>1.86005</v>
      </c>
      <c r="HZ205">
        <v>1.85837</v>
      </c>
      <c r="IA205">
        <v>1.85974</v>
      </c>
      <c r="IB205">
        <v>1.85974</v>
      </c>
      <c r="IC205">
        <v>1.85833</v>
      </c>
      <c r="ID205">
        <v>1.85741</v>
      </c>
      <c r="IE205">
        <v>1.85226</v>
      </c>
      <c r="IF205">
        <v>0</v>
      </c>
      <c r="IG205">
        <v>0</v>
      </c>
      <c r="IH205">
        <v>0</v>
      </c>
      <c r="II205">
        <v>0</v>
      </c>
      <c r="IJ205" t="s">
        <v>433</v>
      </c>
      <c r="IK205" t="s">
        <v>434</v>
      </c>
      <c r="IL205" t="s">
        <v>435</v>
      </c>
      <c r="IM205" t="s">
        <v>435</v>
      </c>
      <c r="IN205" t="s">
        <v>435</v>
      </c>
      <c r="IO205" t="s">
        <v>435</v>
      </c>
      <c r="IP205">
        <v>0</v>
      </c>
      <c r="IQ205">
        <v>100</v>
      </c>
      <c r="IR205">
        <v>100</v>
      </c>
      <c r="IS205">
        <v>-41.36</v>
      </c>
      <c r="IT205">
        <v>-4.0864</v>
      </c>
      <c r="IU205">
        <v>-16.20101556140452</v>
      </c>
      <c r="IV205">
        <v>-0.02477319321892663</v>
      </c>
      <c r="IW205">
        <v>7.220195862635366E-06</v>
      </c>
      <c r="IX205">
        <v>-1.200035831751892E-09</v>
      </c>
      <c r="IY205">
        <v>-1.772700294398243</v>
      </c>
      <c r="IZ205">
        <v>-0.1467083373758089</v>
      </c>
      <c r="JA205">
        <v>0.003522864546959643</v>
      </c>
      <c r="JB205">
        <v>-3.696506598922489E-05</v>
      </c>
      <c r="JC205">
        <v>4</v>
      </c>
      <c r="JD205">
        <v>1987</v>
      </c>
      <c r="JE205">
        <v>1</v>
      </c>
      <c r="JF205">
        <v>38</v>
      </c>
      <c r="JG205">
        <v>61.6</v>
      </c>
      <c r="JH205">
        <v>61.6</v>
      </c>
      <c r="JI205">
        <v>3.31299</v>
      </c>
      <c r="JJ205">
        <v>2.65625</v>
      </c>
      <c r="JK205">
        <v>1.49658</v>
      </c>
      <c r="JL205">
        <v>2.39136</v>
      </c>
      <c r="JM205">
        <v>1.54907</v>
      </c>
      <c r="JN205">
        <v>2.48291</v>
      </c>
      <c r="JO205">
        <v>42.0065</v>
      </c>
      <c r="JP205">
        <v>14.0795</v>
      </c>
      <c r="JQ205">
        <v>18</v>
      </c>
      <c r="JR205">
        <v>508.378</v>
      </c>
      <c r="JS205">
        <v>404.631</v>
      </c>
      <c r="JT205">
        <v>27.7153</v>
      </c>
      <c r="JU205">
        <v>46.13</v>
      </c>
      <c r="JV205">
        <v>29.9992</v>
      </c>
      <c r="JW205">
        <v>45.8548</v>
      </c>
      <c r="JX205">
        <v>45.6749</v>
      </c>
      <c r="JY205">
        <v>66.46429999999999</v>
      </c>
      <c r="JZ205">
        <v>0</v>
      </c>
      <c r="KA205">
        <v>100</v>
      </c>
      <c r="KB205">
        <v>20.8491</v>
      </c>
      <c r="KC205">
        <v>1523.55</v>
      </c>
      <c r="KD205">
        <v>32.1164</v>
      </c>
      <c r="KE205">
        <v>98.1104</v>
      </c>
      <c r="KF205">
        <v>91.7132</v>
      </c>
    </row>
    <row r="206" spans="1:292">
      <c r="A206">
        <v>188</v>
      </c>
      <c r="B206">
        <v>1694363357</v>
      </c>
      <c r="C206">
        <v>4848</v>
      </c>
      <c r="D206" t="s">
        <v>811</v>
      </c>
      <c r="E206" t="s">
        <v>812</v>
      </c>
      <c r="F206">
        <v>5</v>
      </c>
      <c r="G206" t="s">
        <v>428</v>
      </c>
      <c r="H206">
        <v>1694363349.214286</v>
      </c>
      <c r="I206">
        <f>(J206)/1000</f>
        <v>0</v>
      </c>
      <c r="J206">
        <f>IF(DO206, AM206, AG206)</f>
        <v>0</v>
      </c>
      <c r="K206">
        <f>IF(DO206, AH206, AF206)</f>
        <v>0</v>
      </c>
      <c r="L206">
        <f>DQ206 - IF(AT206&gt;1, K206*DK206*100.0/(AV206*EE206), 0)</f>
        <v>0</v>
      </c>
      <c r="M206">
        <f>((S206-I206/2)*L206-K206)/(S206+I206/2)</f>
        <v>0</v>
      </c>
      <c r="N206">
        <f>M206*(DX206+DY206)/1000.0</f>
        <v>0</v>
      </c>
      <c r="O206">
        <f>(DQ206 - IF(AT206&gt;1, K206*DK206*100.0/(AV206*EE206), 0))*(DX206+DY206)/1000.0</f>
        <v>0</v>
      </c>
      <c r="P206">
        <f>2.0/((1/R206-1/Q206)+SIGN(R206)*SQRT((1/R206-1/Q206)*(1/R206-1/Q206) + 4*DL206/((DL206+1)*(DL206+1))*(2*1/R206*1/Q206-1/Q206*1/Q206)))</f>
        <v>0</v>
      </c>
      <c r="Q206">
        <f>IF(LEFT(DM206,1)&lt;&gt;"0",IF(LEFT(DM206,1)="1",3.0,DN206),$D$5+$E$5*(EE206*DX206/($K$5*1000))+$F$5*(EE206*DX206/($K$5*1000))*MAX(MIN(DK206,$J$5),$I$5)*MAX(MIN(DK206,$J$5),$I$5)+$G$5*MAX(MIN(DK206,$J$5),$I$5)*(EE206*DX206/($K$5*1000))+$H$5*(EE206*DX206/($K$5*1000))*(EE206*DX206/($K$5*1000)))</f>
        <v>0</v>
      </c>
      <c r="R206">
        <f>I206*(1000-(1000*0.61365*exp(17.502*V206/(240.97+V206))/(DX206+DY206)+DS206)/2)/(1000*0.61365*exp(17.502*V206/(240.97+V206))/(DX206+DY206)-DS206)</f>
        <v>0</v>
      </c>
      <c r="S206">
        <f>1/((DL206+1)/(P206/1.6)+1/(Q206/1.37)) + DL206/((DL206+1)/(P206/1.6) + DL206/(Q206/1.37))</f>
        <v>0</v>
      </c>
      <c r="T206">
        <f>(DG206*DJ206)</f>
        <v>0</v>
      </c>
      <c r="U206">
        <f>(DZ206+(T206+2*0.95*5.67E-8*(((DZ206+$B$9)+273)^4-(DZ206+273)^4)-44100*I206)/(1.84*29.3*Q206+8*0.95*5.67E-8*(DZ206+273)^3))</f>
        <v>0</v>
      </c>
      <c r="V206">
        <f>($C$9*EA206+$D$9*EB206+$E$9*U206)</f>
        <v>0</v>
      </c>
      <c r="W206">
        <f>0.61365*exp(17.502*V206/(240.97+V206))</f>
        <v>0</v>
      </c>
      <c r="X206">
        <f>(Y206/Z206*100)</f>
        <v>0</v>
      </c>
      <c r="Y206">
        <f>DS206*(DX206+DY206)/1000</f>
        <v>0</v>
      </c>
      <c r="Z206">
        <f>0.61365*exp(17.502*DZ206/(240.97+DZ206))</f>
        <v>0</v>
      </c>
      <c r="AA206">
        <f>(W206-DS206*(DX206+DY206)/1000)</f>
        <v>0</v>
      </c>
      <c r="AB206">
        <f>(-I206*44100)</f>
        <v>0</v>
      </c>
      <c r="AC206">
        <f>2*29.3*Q206*0.92*(DZ206-V206)</f>
        <v>0</v>
      </c>
      <c r="AD206">
        <f>2*0.95*5.67E-8*(((DZ206+$B$9)+273)^4-(V206+273)^4)</f>
        <v>0</v>
      </c>
      <c r="AE206">
        <f>T206+AD206+AB206+AC206</f>
        <v>0</v>
      </c>
      <c r="AF206">
        <f>DW206*AT206*(DR206-DQ206*(1000-AT206*DT206)/(1000-AT206*DS206))/(100*DK206)</f>
        <v>0</v>
      </c>
      <c r="AG206">
        <f>1000*DW206*AT206*(DS206-DT206)/(100*DK206*(1000-AT206*DS206))</f>
        <v>0</v>
      </c>
      <c r="AH206">
        <f>(AI206 - AJ206 - DX206*1E3/(8.314*(DZ206+273.15)) * AL206/DW206 * AK206) * DW206/(100*DK206) * (1000 - DT206)/1000</f>
        <v>0</v>
      </c>
      <c r="AI206">
        <v>1553.678076064362</v>
      </c>
      <c r="AJ206">
        <v>1534.791212121211</v>
      </c>
      <c r="AK206">
        <v>3.432420976050474</v>
      </c>
      <c r="AL206">
        <v>66.24914726502084</v>
      </c>
      <c r="AM206">
        <f>(AO206 - AN206 + DX206*1E3/(8.314*(DZ206+273.15)) * AQ206/DW206 * AP206) * DW206/(100*DK206) * 1000/(1000 - AO206)</f>
        <v>0</v>
      </c>
      <c r="AN206">
        <v>28.04400817663829</v>
      </c>
      <c r="AO206">
        <v>28.34739454545453</v>
      </c>
      <c r="AP206">
        <v>-4.371298095888666E-06</v>
      </c>
      <c r="AQ206">
        <v>100.9419130604213</v>
      </c>
      <c r="AR206">
        <v>0</v>
      </c>
      <c r="AS206">
        <v>0</v>
      </c>
      <c r="AT206">
        <f>IF(AR206*$H$15&gt;=AV206,1.0,(AV206/(AV206-AR206*$H$15)))</f>
        <v>0</v>
      </c>
      <c r="AU206">
        <f>(AT206-1)*100</f>
        <v>0</v>
      </c>
      <c r="AV206">
        <f>MAX(0,($B$15+$C$15*EE206)/(1+$D$15*EE206)*DX206/(DZ206+273)*$E$15)</f>
        <v>0</v>
      </c>
      <c r="AW206" t="s">
        <v>429</v>
      </c>
      <c r="AX206" t="s">
        <v>429</v>
      </c>
      <c r="AY206">
        <v>0</v>
      </c>
      <c r="AZ206">
        <v>0</v>
      </c>
      <c r="BA206">
        <f>1-AY206/AZ206</f>
        <v>0</v>
      </c>
      <c r="BB206">
        <v>0</v>
      </c>
      <c r="BC206" t="s">
        <v>429</v>
      </c>
      <c r="BD206" t="s">
        <v>429</v>
      </c>
      <c r="BE206">
        <v>0</v>
      </c>
      <c r="BF206">
        <v>0</v>
      </c>
      <c r="BG206">
        <f>1-BE206/BF206</f>
        <v>0</v>
      </c>
      <c r="BH206">
        <v>0.5</v>
      </c>
      <c r="BI206">
        <f>DH206</f>
        <v>0</v>
      </c>
      <c r="BJ206">
        <f>K206</f>
        <v>0</v>
      </c>
      <c r="BK206">
        <f>BG206*BH206*BI206</f>
        <v>0</v>
      </c>
      <c r="BL206">
        <f>(BJ206-BB206)/BI206</f>
        <v>0</v>
      </c>
      <c r="BM206">
        <f>(AZ206-BF206)/BF206</f>
        <v>0</v>
      </c>
      <c r="BN206">
        <f>AY206/(BA206+AY206/BF206)</f>
        <v>0</v>
      </c>
      <c r="BO206" t="s">
        <v>429</v>
      </c>
      <c r="BP206">
        <v>0</v>
      </c>
      <c r="BQ206">
        <f>IF(BP206&lt;&gt;0, BP206, BN206)</f>
        <v>0</v>
      </c>
      <c r="BR206">
        <f>1-BQ206/BF206</f>
        <v>0</v>
      </c>
      <c r="BS206">
        <f>(BF206-BE206)/(BF206-BQ206)</f>
        <v>0</v>
      </c>
      <c r="BT206">
        <f>(AZ206-BF206)/(AZ206-BQ206)</f>
        <v>0</v>
      </c>
      <c r="BU206">
        <f>(BF206-BE206)/(BF206-AY206)</f>
        <v>0</v>
      </c>
      <c r="BV206">
        <f>(AZ206-BF206)/(AZ206-AY206)</f>
        <v>0</v>
      </c>
      <c r="BW206">
        <f>(BS206*BQ206/BE206)</f>
        <v>0</v>
      </c>
      <c r="BX206">
        <f>(1-BW206)</f>
        <v>0</v>
      </c>
      <c r="DG206">
        <f>$B$13*EF206+$C$13*EG206+$F$13*ER206*(1-EU206)</f>
        <v>0</v>
      </c>
      <c r="DH206">
        <f>DG206*DI206</f>
        <v>0</v>
      </c>
      <c r="DI206">
        <f>($B$13*$D$11+$C$13*$D$11+$F$13*((FE206+EW206)/MAX(FE206+EW206+FF206, 0.1)*$I$11+FF206/MAX(FE206+EW206+FF206, 0.1)*$J$11))/($B$13+$C$13+$F$13)</f>
        <v>0</v>
      </c>
      <c r="DJ206">
        <f>($B$13*$K$11+$C$13*$K$11+$F$13*((FE206+EW206)/MAX(FE206+EW206+FF206, 0.1)*$P$11+FF206/MAX(FE206+EW206+FF206, 0.1)*$Q$11))/($B$13+$C$13+$F$13)</f>
        <v>0</v>
      </c>
      <c r="DK206">
        <v>0.28</v>
      </c>
      <c r="DL206">
        <v>0.5</v>
      </c>
      <c r="DM206" t="s">
        <v>430</v>
      </c>
      <c r="DN206">
        <v>2</v>
      </c>
      <c r="DO206" t="b">
        <v>1</v>
      </c>
      <c r="DP206">
        <v>1694363349.214286</v>
      </c>
      <c r="DQ206">
        <v>1466.989642857143</v>
      </c>
      <c r="DR206">
        <v>1492.906785714286</v>
      </c>
      <c r="DS206">
        <v>28.35494642857143</v>
      </c>
      <c r="DT206">
        <v>28.04780357142857</v>
      </c>
      <c r="DU206">
        <v>1508.247142857143</v>
      </c>
      <c r="DV206">
        <v>32.44154642857143</v>
      </c>
      <c r="DW206">
        <v>500.0155714285714</v>
      </c>
      <c r="DX206">
        <v>84.51620000000001</v>
      </c>
      <c r="DY206">
        <v>0.1000376357142857</v>
      </c>
      <c r="DZ206">
        <v>34.20621071428571</v>
      </c>
      <c r="EA206">
        <v>35.62394285714286</v>
      </c>
      <c r="EB206">
        <v>999.9000000000002</v>
      </c>
      <c r="EC206">
        <v>0</v>
      </c>
      <c r="ED206">
        <v>0</v>
      </c>
      <c r="EE206">
        <v>10005.07392857143</v>
      </c>
      <c r="EF206">
        <v>0</v>
      </c>
      <c r="EG206">
        <v>1650.095714285714</v>
      </c>
      <c r="EH206">
        <v>-25.91801428571429</v>
      </c>
      <c r="EI206">
        <v>1509.799285714286</v>
      </c>
      <c r="EJ206">
        <v>1535.987857142857</v>
      </c>
      <c r="EK206">
        <v>0.3071491071428572</v>
      </c>
      <c r="EL206">
        <v>1492.906785714286</v>
      </c>
      <c r="EM206">
        <v>28.04780357142857</v>
      </c>
      <c r="EN206">
        <v>2.396453214285715</v>
      </c>
      <c r="EO206">
        <v>2.370492857142858</v>
      </c>
      <c r="EP206">
        <v>20.339825</v>
      </c>
      <c r="EQ206">
        <v>20.16361428571429</v>
      </c>
      <c r="ER206">
        <v>2000.013214285714</v>
      </c>
      <c r="ES206">
        <v>0.9800017857142856</v>
      </c>
      <c r="ET206">
        <v>0.01999792142857143</v>
      </c>
      <c r="EU206">
        <v>0</v>
      </c>
      <c r="EV206">
        <v>51.77941428571428</v>
      </c>
      <c r="EW206">
        <v>5.00078</v>
      </c>
      <c r="EX206">
        <v>3075.725357142857</v>
      </c>
      <c r="EY206">
        <v>16379.75714285714</v>
      </c>
      <c r="EZ206">
        <v>53.49292857142856</v>
      </c>
      <c r="FA206">
        <v>54.63164285714286</v>
      </c>
      <c r="FB206">
        <v>54.05996428571427</v>
      </c>
      <c r="FC206">
        <v>53.78785714285713</v>
      </c>
      <c r="FD206">
        <v>53.76757142857142</v>
      </c>
      <c r="FE206">
        <v>1955.113214285714</v>
      </c>
      <c r="FF206">
        <v>39.9</v>
      </c>
      <c r="FG206">
        <v>0</v>
      </c>
      <c r="FH206">
        <v>1694363357</v>
      </c>
      <c r="FI206">
        <v>0</v>
      </c>
      <c r="FJ206">
        <v>51.803736</v>
      </c>
      <c r="FK206">
        <v>0.4934923075058806</v>
      </c>
      <c r="FL206">
        <v>-516.0692301253689</v>
      </c>
      <c r="FM206">
        <v>3070.5164</v>
      </c>
      <c r="FN206">
        <v>15</v>
      </c>
      <c r="FO206">
        <v>1694359657.1</v>
      </c>
      <c r="FP206" t="s">
        <v>630</v>
      </c>
      <c r="FQ206">
        <v>1694359653.1</v>
      </c>
      <c r="FR206">
        <v>1694359657.1</v>
      </c>
      <c r="FS206">
        <v>2</v>
      </c>
      <c r="FT206">
        <v>0.004</v>
      </c>
      <c r="FU206">
        <v>-0.08500000000000001</v>
      </c>
      <c r="FV206">
        <v>-25.919</v>
      </c>
      <c r="FW206">
        <v>-3.999</v>
      </c>
      <c r="FX206">
        <v>420</v>
      </c>
      <c r="FY206">
        <v>26</v>
      </c>
      <c r="FZ206">
        <v>0.38</v>
      </c>
      <c r="GA206">
        <v>0.08</v>
      </c>
      <c r="GB206">
        <v>-25.8313525</v>
      </c>
      <c r="GC206">
        <v>-1.737337711069415</v>
      </c>
      <c r="GD206">
        <v>0.179584538570975</v>
      </c>
      <c r="GE206">
        <v>0</v>
      </c>
      <c r="GF206">
        <v>0.309452625</v>
      </c>
      <c r="GG206">
        <v>-0.04949962851782333</v>
      </c>
      <c r="GH206">
        <v>0.004936230564345125</v>
      </c>
      <c r="GI206">
        <v>1</v>
      </c>
      <c r="GJ206">
        <v>1</v>
      </c>
      <c r="GK206">
        <v>2</v>
      </c>
      <c r="GL206" t="s">
        <v>432</v>
      </c>
      <c r="GM206">
        <v>3.10696</v>
      </c>
      <c r="GN206">
        <v>2.75858</v>
      </c>
      <c r="GO206">
        <v>0.190144</v>
      </c>
      <c r="GP206">
        <v>0.189039</v>
      </c>
      <c r="GQ206">
        <v>0.120956</v>
      </c>
      <c r="GR206">
        <v>0.109845</v>
      </c>
      <c r="GS206">
        <v>20297.9</v>
      </c>
      <c r="GT206">
        <v>19153.2</v>
      </c>
      <c r="GU206">
        <v>25659.2</v>
      </c>
      <c r="GV206">
        <v>24004.8</v>
      </c>
      <c r="GW206">
        <v>36297.7</v>
      </c>
      <c r="GX206">
        <v>31344.2</v>
      </c>
      <c r="GY206">
        <v>44911.5</v>
      </c>
      <c r="GZ206">
        <v>38063</v>
      </c>
      <c r="HA206">
        <v>1.73013</v>
      </c>
      <c r="HB206">
        <v>1.55735</v>
      </c>
      <c r="HC206">
        <v>-0.0845268</v>
      </c>
      <c r="HD206">
        <v>0</v>
      </c>
      <c r="HE206">
        <v>36.9702</v>
      </c>
      <c r="HF206">
        <v>999.9</v>
      </c>
      <c r="HG206">
        <v>44.5</v>
      </c>
      <c r="HH206">
        <v>37.5</v>
      </c>
      <c r="HI206">
        <v>34.1115</v>
      </c>
      <c r="HJ206">
        <v>61.5135</v>
      </c>
      <c r="HK206">
        <v>23.2812</v>
      </c>
      <c r="HL206">
        <v>1</v>
      </c>
      <c r="HM206">
        <v>1.69118</v>
      </c>
      <c r="HN206">
        <v>9.28105</v>
      </c>
      <c r="HO206">
        <v>20.0588</v>
      </c>
      <c r="HP206">
        <v>5.20576</v>
      </c>
      <c r="HQ206">
        <v>11.992</v>
      </c>
      <c r="HR206">
        <v>4.9597</v>
      </c>
      <c r="HS206">
        <v>3.2744</v>
      </c>
      <c r="HT206">
        <v>9999</v>
      </c>
      <c r="HU206">
        <v>9999</v>
      </c>
      <c r="HV206">
        <v>9999</v>
      </c>
      <c r="HW206">
        <v>156.1</v>
      </c>
      <c r="HX206">
        <v>1.86386</v>
      </c>
      <c r="HY206">
        <v>1.86005</v>
      </c>
      <c r="HZ206">
        <v>1.85838</v>
      </c>
      <c r="IA206">
        <v>1.85974</v>
      </c>
      <c r="IB206">
        <v>1.85974</v>
      </c>
      <c r="IC206">
        <v>1.85834</v>
      </c>
      <c r="ID206">
        <v>1.85743</v>
      </c>
      <c r="IE206">
        <v>1.85226</v>
      </c>
      <c r="IF206">
        <v>0</v>
      </c>
      <c r="IG206">
        <v>0</v>
      </c>
      <c r="IH206">
        <v>0</v>
      </c>
      <c r="II206">
        <v>0</v>
      </c>
      <c r="IJ206" t="s">
        <v>433</v>
      </c>
      <c r="IK206" t="s">
        <v>434</v>
      </c>
      <c r="IL206" t="s">
        <v>435</v>
      </c>
      <c r="IM206" t="s">
        <v>435</v>
      </c>
      <c r="IN206" t="s">
        <v>435</v>
      </c>
      <c r="IO206" t="s">
        <v>435</v>
      </c>
      <c r="IP206">
        <v>0</v>
      </c>
      <c r="IQ206">
        <v>100</v>
      </c>
      <c r="IR206">
        <v>100</v>
      </c>
      <c r="IS206">
        <v>-41.55</v>
      </c>
      <c r="IT206">
        <v>-4.0863</v>
      </c>
      <c r="IU206">
        <v>-16.20101556140452</v>
      </c>
      <c r="IV206">
        <v>-0.02477319321892663</v>
      </c>
      <c r="IW206">
        <v>7.220195862635366E-06</v>
      </c>
      <c r="IX206">
        <v>-1.200035831751892E-09</v>
      </c>
      <c r="IY206">
        <v>-1.772700294398243</v>
      </c>
      <c r="IZ206">
        <v>-0.1467083373758089</v>
      </c>
      <c r="JA206">
        <v>0.003522864546959643</v>
      </c>
      <c r="JB206">
        <v>-3.696506598922489E-05</v>
      </c>
      <c r="JC206">
        <v>4</v>
      </c>
      <c r="JD206">
        <v>1987</v>
      </c>
      <c r="JE206">
        <v>1</v>
      </c>
      <c r="JF206">
        <v>38</v>
      </c>
      <c r="JG206">
        <v>61.7</v>
      </c>
      <c r="JH206">
        <v>61.7</v>
      </c>
      <c r="JI206">
        <v>3.33862</v>
      </c>
      <c r="JJ206">
        <v>2.65869</v>
      </c>
      <c r="JK206">
        <v>1.49658</v>
      </c>
      <c r="JL206">
        <v>2.39136</v>
      </c>
      <c r="JM206">
        <v>1.54907</v>
      </c>
      <c r="JN206">
        <v>2.37915</v>
      </c>
      <c r="JO206">
        <v>42.0065</v>
      </c>
      <c r="JP206">
        <v>14.0795</v>
      </c>
      <c r="JQ206">
        <v>18</v>
      </c>
      <c r="JR206">
        <v>508.501</v>
      </c>
      <c r="JS206">
        <v>404.565</v>
      </c>
      <c r="JT206">
        <v>27.7064</v>
      </c>
      <c r="JU206">
        <v>46.1192</v>
      </c>
      <c r="JV206">
        <v>29.9991</v>
      </c>
      <c r="JW206">
        <v>45.8448</v>
      </c>
      <c r="JX206">
        <v>45.6649</v>
      </c>
      <c r="JY206">
        <v>66.9898</v>
      </c>
      <c r="JZ206">
        <v>0</v>
      </c>
      <c r="KA206">
        <v>100</v>
      </c>
      <c r="KB206">
        <v>20.8462</v>
      </c>
      <c r="KC206">
        <v>1536.91</v>
      </c>
      <c r="KD206">
        <v>32.1164</v>
      </c>
      <c r="KE206">
        <v>98.11190000000001</v>
      </c>
      <c r="KF206">
        <v>91.7145</v>
      </c>
    </row>
    <row r="207" spans="1:292">
      <c r="A207">
        <v>189</v>
      </c>
      <c r="B207">
        <v>1694363362</v>
      </c>
      <c r="C207">
        <v>4853</v>
      </c>
      <c r="D207" t="s">
        <v>813</v>
      </c>
      <c r="E207" t="s">
        <v>814</v>
      </c>
      <c r="F207">
        <v>5</v>
      </c>
      <c r="G207" t="s">
        <v>428</v>
      </c>
      <c r="H207">
        <v>1694363354.5</v>
      </c>
      <c r="I207">
        <f>(J207)/1000</f>
        <v>0</v>
      </c>
      <c r="J207">
        <f>IF(DO207, AM207, AG207)</f>
        <v>0</v>
      </c>
      <c r="K207">
        <f>IF(DO207, AH207, AF207)</f>
        <v>0</v>
      </c>
      <c r="L207">
        <f>DQ207 - IF(AT207&gt;1, K207*DK207*100.0/(AV207*EE207), 0)</f>
        <v>0</v>
      </c>
      <c r="M207">
        <f>((S207-I207/2)*L207-K207)/(S207+I207/2)</f>
        <v>0</v>
      </c>
      <c r="N207">
        <f>M207*(DX207+DY207)/1000.0</f>
        <v>0</v>
      </c>
      <c r="O207">
        <f>(DQ207 - IF(AT207&gt;1, K207*DK207*100.0/(AV207*EE207), 0))*(DX207+DY207)/1000.0</f>
        <v>0</v>
      </c>
      <c r="P207">
        <f>2.0/((1/R207-1/Q207)+SIGN(R207)*SQRT((1/R207-1/Q207)*(1/R207-1/Q207) + 4*DL207/((DL207+1)*(DL207+1))*(2*1/R207*1/Q207-1/Q207*1/Q207)))</f>
        <v>0</v>
      </c>
      <c r="Q207">
        <f>IF(LEFT(DM207,1)&lt;&gt;"0",IF(LEFT(DM207,1)="1",3.0,DN207),$D$5+$E$5*(EE207*DX207/($K$5*1000))+$F$5*(EE207*DX207/($K$5*1000))*MAX(MIN(DK207,$J$5),$I$5)*MAX(MIN(DK207,$J$5),$I$5)+$G$5*MAX(MIN(DK207,$J$5),$I$5)*(EE207*DX207/($K$5*1000))+$H$5*(EE207*DX207/($K$5*1000))*(EE207*DX207/($K$5*1000)))</f>
        <v>0</v>
      </c>
      <c r="R207">
        <f>I207*(1000-(1000*0.61365*exp(17.502*V207/(240.97+V207))/(DX207+DY207)+DS207)/2)/(1000*0.61365*exp(17.502*V207/(240.97+V207))/(DX207+DY207)-DS207)</f>
        <v>0</v>
      </c>
      <c r="S207">
        <f>1/((DL207+1)/(P207/1.6)+1/(Q207/1.37)) + DL207/((DL207+1)/(P207/1.6) + DL207/(Q207/1.37))</f>
        <v>0</v>
      </c>
      <c r="T207">
        <f>(DG207*DJ207)</f>
        <v>0</v>
      </c>
      <c r="U207">
        <f>(DZ207+(T207+2*0.95*5.67E-8*(((DZ207+$B$9)+273)^4-(DZ207+273)^4)-44100*I207)/(1.84*29.3*Q207+8*0.95*5.67E-8*(DZ207+273)^3))</f>
        <v>0</v>
      </c>
      <c r="V207">
        <f>($C$9*EA207+$D$9*EB207+$E$9*U207)</f>
        <v>0</v>
      </c>
      <c r="W207">
        <f>0.61365*exp(17.502*V207/(240.97+V207))</f>
        <v>0</v>
      </c>
      <c r="X207">
        <f>(Y207/Z207*100)</f>
        <v>0</v>
      </c>
      <c r="Y207">
        <f>DS207*(DX207+DY207)/1000</f>
        <v>0</v>
      </c>
      <c r="Z207">
        <f>0.61365*exp(17.502*DZ207/(240.97+DZ207))</f>
        <v>0</v>
      </c>
      <c r="AA207">
        <f>(W207-DS207*(DX207+DY207)/1000)</f>
        <v>0</v>
      </c>
      <c r="AB207">
        <f>(-I207*44100)</f>
        <v>0</v>
      </c>
      <c r="AC207">
        <f>2*29.3*Q207*0.92*(DZ207-V207)</f>
        <v>0</v>
      </c>
      <c r="AD207">
        <f>2*0.95*5.67E-8*(((DZ207+$B$9)+273)^4-(V207+273)^4)</f>
        <v>0</v>
      </c>
      <c r="AE207">
        <f>T207+AD207+AB207+AC207</f>
        <v>0</v>
      </c>
      <c r="AF207">
        <f>DW207*AT207*(DR207-DQ207*(1000-AT207*DT207)/(1000-AT207*DS207))/(100*DK207)</f>
        <v>0</v>
      </c>
      <c r="AG207">
        <f>1000*DW207*AT207*(DS207-DT207)/(100*DK207*(1000-AT207*DS207))</f>
        <v>0</v>
      </c>
      <c r="AH207">
        <f>(AI207 - AJ207 - DX207*1E3/(8.314*(DZ207+273.15)) * AL207/DW207 * AK207) * DW207/(100*DK207) * (1000 - DT207)/1000</f>
        <v>0</v>
      </c>
      <c r="AI207">
        <v>1570.762896246079</v>
      </c>
      <c r="AJ207">
        <v>1551.983515151515</v>
      </c>
      <c r="AK207">
        <v>3.424556314667377</v>
      </c>
      <c r="AL207">
        <v>66.24914726502084</v>
      </c>
      <c r="AM207">
        <f>(AO207 - AN207 + DX207*1E3/(8.314*(DZ207+273.15)) * AQ207/DW207 * AP207) * DW207/(100*DK207) * 1000/(1000 - AO207)</f>
        <v>0</v>
      </c>
      <c r="AN207">
        <v>28.04701310642498</v>
      </c>
      <c r="AO207">
        <v>28.34132</v>
      </c>
      <c r="AP207">
        <v>-4.441685012361061E-06</v>
      </c>
      <c r="AQ207">
        <v>100.9419130604213</v>
      </c>
      <c r="AR207">
        <v>0</v>
      </c>
      <c r="AS207">
        <v>0</v>
      </c>
      <c r="AT207">
        <f>IF(AR207*$H$15&gt;=AV207,1.0,(AV207/(AV207-AR207*$H$15)))</f>
        <v>0</v>
      </c>
      <c r="AU207">
        <f>(AT207-1)*100</f>
        <v>0</v>
      </c>
      <c r="AV207">
        <f>MAX(0,($B$15+$C$15*EE207)/(1+$D$15*EE207)*DX207/(DZ207+273)*$E$15)</f>
        <v>0</v>
      </c>
      <c r="AW207" t="s">
        <v>429</v>
      </c>
      <c r="AX207" t="s">
        <v>429</v>
      </c>
      <c r="AY207">
        <v>0</v>
      </c>
      <c r="AZ207">
        <v>0</v>
      </c>
      <c r="BA207">
        <f>1-AY207/AZ207</f>
        <v>0</v>
      </c>
      <c r="BB207">
        <v>0</v>
      </c>
      <c r="BC207" t="s">
        <v>429</v>
      </c>
      <c r="BD207" t="s">
        <v>429</v>
      </c>
      <c r="BE207">
        <v>0</v>
      </c>
      <c r="BF207">
        <v>0</v>
      </c>
      <c r="BG207">
        <f>1-BE207/BF207</f>
        <v>0</v>
      </c>
      <c r="BH207">
        <v>0.5</v>
      </c>
      <c r="BI207">
        <f>DH207</f>
        <v>0</v>
      </c>
      <c r="BJ207">
        <f>K207</f>
        <v>0</v>
      </c>
      <c r="BK207">
        <f>BG207*BH207*BI207</f>
        <v>0</v>
      </c>
      <c r="BL207">
        <f>(BJ207-BB207)/BI207</f>
        <v>0</v>
      </c>
      <c r="BM207">
        <f>(AZ207-BF207)/BF207</f>
        <v>0</v>
      </c>
      <c r="BN207">
        <f>AY207/(BA207+AY207/BF207)</f>
        <v>0</v>
      </c>
      <c r="BO207" t="s">
        <v>429</v>
      </c>
      <c r="BP207">
        <v>0</v>
      </c>
      <c r="BQ207">
        <f>IF(BP207&lt;&gt;0, BP207, BN207)</f>
        <v>0</v>
      </c>
      <c r="BR207">
        <f>1-BQ207/BF207</f>
        <v>0</v>
      </c>
      <c r="BS207">
        <f>(BF207-BE207)/(BF207-BQ207)</f>
        <v>0</v>
      </c>
      <c r="BT207">
        <f>(AZ207-BF207)/(AZ207-BQ207)</f>
        <v>0</v>
      </c>
      <c r="BU207">
        <f>(BF207-BE207)/(BF207-AY207)</f>
        <v>0</v>
      </c>
      <c r="BV207">
        <f>(AZ207-BF207)/(AZ207-AY207)</f>
        <v>0</v>
      </c>
      <c r="BW207">
        <f>(BS207*BQ207/BE207)</f>
        <v>0</v>
      </c>
      <c r="BX207">
        <f>(1-BW207)</f>
        <v>0</v>
      </c>
      <c r="DG207">
        <f>$B$13*EF207+$C$13*EG207+$F$13*ER207*(1-EU207)</f>
        <v>0</v>
      </c>
      <c r="DH207">
        <f>DG207*DI207</f>
        <v>0</v>
      </c>
      <c r="DI207">
        <f>($B$13*$D$11+$C$13*$D$11+$F$13*((FE207+EW207)/MAX(FE207+EW207+FF207, 0.1)*$I$11+FF207/MAX(FE207+EW207+FF207, 0.1)*$J$11))/($B$13+$C$13+$F$13)</f>
        <v>0</v>
      </c>
      <c r="DJ207">
        <f>($B$13*$K$11+$C$13*$K$11+$F$13*((FE207+EW207)/MAX(FE207+EW207+FF207, 0.1)*$P$11+FF207/MAX(FE207+EW207+FF207, 0.1)*$Q$11))/($B$13+$C$13+$F$13)</f>
        <v>0</v>
      </c>
      <c r="DK207">
        <v>0.28</v>
      </c>
      <c r="DL207">
        <v>0.5</v>
      </c>
      <c r="DM207" t="s">
        <v>430</v>
      </c>
      <c r="DN207">
        <v>2</v>
      </c>
      <c r="DO207" t="b">
        <v>1</v>
      </c>
      <c r="DP207">
        <v>1694363354.5</v>
      </c>
      <c r="DQ207">
        <v>1484.629259259259</v>
      </c>
      <c r="DR207">
        <v>1510.564814814815</v>
      </c>
      <c r="DS207">
        <v>28.34846296296296</v>
      </c>
      <c r="DT207">
        <v>28.04645925925925</v>
      </c>
      <c r="DU207">
        <v>1526.085555555555</v>
      </c>
      <c r="DV207">
        <v>32.43482222222222</v>
      </c>
      <c r="DW207">
        <v>500.0104444444444</v>
      </c>
      <c r="DX207">
        <v>84.51654074074075</v>
      </c>
      <c r="DY207">
        <v>0.09998937407407409</v>
      </c>
      <c r="DZ207">
        <v>34.19464814814815</v>
      </c>
      <c r="EA207">
        <v>35.61487037037037</v>
      </c>
      <c r="EB207">
        <v>999.9000000000001</v>
      </c>
      <c r="EC207">
        <v>0</v>
      </c>
      <c r="ED207">
        <v>0</v>
      </c>
      <c r="EE207">
        <v>9999.304444444444</v>
      </c>
      <c r="EF207">
        <v>0</v>
      </c>
      <c r="EG207">
        <v>1570.81037037037</v>
      </c>
      <c r="EH207">
        <v>-25.93575555555556</v>
      </c>
      <c r="EI207">
        <v>1527.944074074074</v>
      </c>
      <c r="EJ207">
        <v>1554.152592592592</v>
      </c>
      <c r="EK207">
        <v>0.3019962592592592</v>
      </c>
      <c r="EL207">
        <v>1510.564814814815</v>
      </c>
      <c r="EM207">
        <v>28.04645925925925</v>
      </c>
      <c r="EN207">
        <v>2.395914444444444</v>
      </c>
      <c r="EO207">
        <v>2.370388518518519</v>
      </c>
      <c r="EP207">
        <v>20.33617777777778</v>
      </c>
      <c r="EQ207">
        <v>20.16290740740741</v>
      </c>
      <c r="ER207">
        <v>2000.008518518518</v>
      </c>
      <c r="ES207">
        <v>0.9800016666666667</v>
      </c>
      <c r="ET207">
        <v>0.01999805185185185</v>
      </c>
      <c r="EU207">
        <v>0</v>
      </c>
      <c r="EV207">
        <v>51.86342962962962</v>
      </c>
      <c r="EW207">
        <v>5.00078</v>
      </c>
      <c r="EX207">
        <v>3010.55</v>
      </c>
      <c r="EY207">
        <v>16379.71111111111</v>
      </c>
      <c r="EZ207">
        <v>53.46507407407408</v>
      </c>
      <c r="FA207">
        <v>54.625</v>
      </c>
      <c r="FB207">
        <v>54.03214814814815</v>
      </c>
      <c r="FC207">
        <v>53.7544074074074</v>
      </c>
      <c r="FD207">
        <v>53.74507407407406</v>
      </c>
      <c r="FE207">
        <v>1955.108518518519</v>
      </c>
      <c r="FF207">
        <v>39.9</v>
      </c>
      <c r="FG207">
        <v>0</v>
      </c>
      <c r="FH207">
        <v>1694363361.8</v>
      </c>
      <c r="FI207">
        <v>0</v>
      </c>
      <c r="FJ207">
        <v>51.85298</v>
      </c>
      <c r="FK207">
        <v>0.6607307877257815</v>
      </c>
      <c r="FL207">
        <v>-1220.182310170345</v>
      </c>
      <c r="FM207">
        <v>3008.09</v>
      </c>
      <c r="FN207">
        <v>15</v>
      </c>
      <c r="FO207">
        <v>1694359657.1</v>
      </c>
      <c r="FP207" t="s">
        <v>630</v>
      </c>
      <c r="FQ207">
        <v>1694359653.1</v>
      </c>
      <c r="FR207">
        <v>1694359657.1</v>
      </c>
      <c r="FS207">
        <v>2</v>
      </c>
      <c r="FT207">
        <v>0.004</v>
      </c>
      <c r="FU207">
        <v>-0.08500000000000001</v>
      </c>
      <c r="FV207">
        <v>-25.919</v>
      </c>
      <c r="FW207">
        <v>-3.999</v>
      </c>
      <c r="FX207">
        <v>420</v>
      </c>
      <c r="FY207">
        <v>26</v>
      </c>
      <c r="FZ207">
        <v>0.38</v>
      </c>
      <c r="GA207">
        <v>0.08</v>
      </c>
      <c r="GB207">
        <v>-25.9145675</v>
      </c>
      <c r="GC207">
        <v>-0.6899898686679221</v>
      </c>
      <c r="GD207">
        <v>0.1324628238176658</v>
      </c>
      <c r="GE207">
        <v>0</v>
      </c>
      <c r="GF207">
        <v>0.30514205</v>
      </c>
      <c r="GG207">
        <v>-0.05486976360225244</v>
      </c>
      <c r="GH207">
        <v>0.005462877185833487</v>
      </c>
      <c r="GI207">
        <v>1</v>
      </c>
      <c r="GJ207">
        <v>1</v>
      </c>
      <c r="GK207">
        <v>2</v>
      </c>
      <c r="GL207" t="s">
        <v>432</v>
      </c>
      <c r="GM207">
        <v>3.1067</v>
      </c>
      <c r="GN207">
        <v>2.75799</v>
      </c>
      <c r="GO207">
        <v>0.19139</v>
      </c>
      <c r="GP207">
        <v>0.190244</v>
      </c>
      <c r="GQ207">
        <v>0.120943</v>
      </c>
      <c r="GR207">
        <v>0.109853</v>
      </c>
      <c r="GS207">
        <v>20267</v>
      </c>
      <c r="GT207">
        <v>19124.9</v>
      </c>
      <c r="GU207">
        <v>25659.7</v>
      </c>
      <c r="GV207">
        <v>24005.1</v>
      </c>
      <c r="GW207">
        <v>36299.1</v>
      </c>
      <c r="GX207">
        <v>31344.8</v>
      </c>
      <c r="GY207">
        <v>44912.4</v>
      </c>
      <c r="GZ207">
        <v>38063.9</v>
      </c>
      <c r="HA207">
        <v>1.7299</v>
      </c>
      <c r="HB207">
        <v>1.55798</v>
      </c>
      <c r="HC207">
        <v>-0.0844896</v>
      </c>
      <c r="HD207">
        <v>0</v>
      </c>
      <c r="HE207">
        <v>36.9571</v>
      </c>
      <c r="HF207">
        <v>999.9</v>
      </c>
      <c r="HG207">
        <v>44.5</v>
      </c>
      <c r="HH207">
        <v>37.5</v>
      </c>
      <c r="HI207">
        <v>34.1115</v>
      </c>
      <c r="HJ207">
        <v>61.3435</v>
      </c>
      <c r="HK207">
        <v>23.4455</v>
      </c>
      <c r="HL207">
        <v>1</v>
      </c>
      <c r="HM207">
        <v>1.69001</v>
      </c>
      <c r="HN207">
        <v>9.28105</v>
      </c>
      <c r="HO207">
        <v>20.059</v>
      </c>
      <c r="HP207">
        <v>5.20561</v>
      </c>
      <c r="HQ207">
        <v>11.9927</v>
      </c>
      <c r="HR207">
        <v>4.95965</v>
      </c>
      <c r="HS207">
        <v>3.27435</v>
      </c>
      <c r="HT207">
        <v>9999</v>
      </c>
      <c r="HU207">
        <v>9999</v>
      </c>
      <c r="HV207">
        <v>9999</v>
      </c>
      <c r="HW207">
        <v>156.1</v>
      </c>
      <c r="HX207">
        <v>1.86386</v>
      </c>
      <c r="HY207">
        <v>1.86005</v>
      </c>
      <c r="HZ207">
        <v>1.85838</v>
      </c>
      <c r="IA207">
        <v>1.85974</v>
      </c>
      <c r="IB207">
        <v>1.85974</v>
      </c>
      <c r="IC207">
        <v>1.85837</v>
      </c>
      <c r="ID207">
        <v>1.85743</v>
      </c>
      <c r="IE207">
        <v>1.85227</v>
      </c>
      <c r="IF207">
        <v>0</v>
      </c>
      <c r="IG207">
        <v>0</v>
      </c>
      <c r="IH207">
        <v>0</v>
      </c>
      <c r="II207">
        <v>0</v>
      </c>
      <c r="IJ207" t="s">
        <v>433</v>
      </c>
      <c r="IK207" t="s">
        <v>434</v>
      </c>
      <c r="IL207" t="s">
        <v>435</v>
      </c>
      <c r="IM207" t="s">
        <v>435</v>
      </c>
      <c r="IN207" t="s">
        <v>435</v>
      </c>
      <c r="IO207" t="s">
        <v>435</v>
      </c>
      <c r="IP207">
        <v>0</v>
      </c>
      <c r="IQ207">
        <v>100</v>
      </c>
      <c r="IR207">
        <v>100</v>
      </c>
      <c r="IS207">
        <v>-41.73</v>
      </c>
      <c r="IT207">
        <v>-4.0861</v>
      </c>
      <c r="IU207">
        <v>-16.20101556140452</v>
      </c>
      <c r="IV207">
        <v>-0.02477319321892663</v>
      </c>
      <c r="IW207">
        <v>7.220195862635366E-06</v>
      </c>
      <c r="IX207">
        <v>-1.200035831751892E-09</v>
      </c>
      <c r="IY207">
        <v>-1.772700294398243</v>
      </c>
      <c r="IZ207">
        <v>-0.1467083373758089</v>
      </c>
      <c r="JA207">
        <v>0.003522864546959643</v>
      </c>
      <c r="JB207">
        <v>-3.696506598922489E-05</v>
      </c>
      <c r="JC207">
        <v>4</v>
      </c>
      <c r="JD207">
        <v>1987</v>
      </c>
      <c r="JE207">
        <v>1</v>
      </c>
      <c r="JF207">
        <v>38</v>
      </c>
      <c r="JG207">
        <v>61.8</v>
      </c>
      <c r="JH207">
        <v>61.7</v>
      </c>
      <c r="JI207">
        <v>3.36304</v>
      </c>
      <c r="JJ207">
        <v>2.65747</v>
      </c>
      <c r="JK207">
        <v>1.49658</v>
      </c>
      <c r="JL207">
        <v>2.39136</v>
      </c>
      <c r="JM207">
        <v>1.54785</v>
      </c>
      <c r="JN207">
        <v>2.48413</v>
      </c>
      <c r="JO207">
        <v>42.0065</v>
      </c>
      <c r="JP207">
        <v>14.0883</v>
      </c>
      <c r="JQ207">
        <v>18</v>
      </c>
      <c r="JR207">
        <v>508.297</v>
      </c>
      <c r="JS207">
        <v>404.906</v>
      </c>
      <c r="JT207">
        <v>27.6969</v>
      </c>
      <c r="JU207">
        <v>46.1064</v>
      </c>
      <c r="JV207">
        <v>29.999</v>
      </c>
      <c r="JW207">
        <v>45.836</v>
      </c>
      <c r="JX207">
        <v>45.6551</v>
      </c>
      <c r="JY207">
        <v>67.5736</v>
      </c>
      <c r="JZ207">
        <v>0</v>
      </c>
      <c r="KA207">
        <v>100</v>
      </c>
      <c r="KB207">
        <v>20.8406</v>
      </c>
      <c r="KC207">
        <v>1557.05</v>
      </c>
      <c r="KD207">
        <v>32.1164</v>
      </c>
      <c r="KE207">
        <v>98.1139</v>
      </c>
      <c r="KF207">
        <v>91.71639999999999</v>
      </c>
    </row>
    <row r="208" spans="1:292">
      <c r="A208">
        <v>190</v>
      </c>
      <c r="B208">
        <v>1694363367</v>
      </c>
      <c r="C208">
        <v>4858</v>
      </c>
      <c r="D208" t="s">
        <v>815</v>
      </c>
      <c r="E208" t="s">
        <v>816</v>
      </c>
      <c r="F208">
        <v>5</v>
      </c>
      <c r="G208" t="s">
        <v>428</v>
      </c>
      <c r="H208">
        <v>1694363359.214286</v>
      </c>
      <c r="I208">
        <f>(J208)/1000</f>
        <v>0</v>
      </c>
      <c r="J208">
        <f>IF(DO208, AM208, AG208)</f>
        <v>0</v>
      </c>
      <c r="K208">
        <f>IF(DO208, AH208, AF208)</f>
        <v>0</v>
      </c>
      <c r="L208">
        <f>DQ208 - IF(AT208&gt;1, K208*DK208*100.0/(AV208*EE208), 0)</f>
        <v>0</v>
      </c>
      <c r="M208">
        <f>((S208-I208/2)*L208-K208)/(S208+I208/2)</f>
        <v>0</v>
      </c>
      <c r="N208">
        <f>M208*(DX208+DY208)/1000.0</f>
        <v>0</v>
      </c>
      <c r="O208">
        <f>(DQ208 - IF(AT208&gt;1, K208*DK208*100.0/(AV208*EE208), 0))*(DX208+DY208)/1000.0</f>
        <v>0</v>
      </c>
      <c r="P208">
        <f>2.0/((1/R208-1/Q208)+SIGN(R208)*SQRT((1/R208-1/Q208)*(1/R208-1/Q208) + 4*DL208/((DL208+1)*(DL208+1))*(2*1/R208*1/Q208-1/Q208*1/Q208)))</f>
        <v>0</v>
      </c>
      <c r="Q208">
        <f>IF(LEFT(DM208,1)&lt;&gt;"0",IF(LEFT(DM208,1)="1",3.0,DN208),$D$5+$E$5*(EE208*DX208/($K$5*1000))+$F$5*(EE208*DX208/($K$5*1000))*MAX(MIN(DK208,$J$5),$I$5)*MAX(MIN(DK208,$J$5),$I$5)+$G$5*MAX(MIN(DK208,$J$5),$I$5)*(EE208*DX208/($K$5*1000))+$H$5*(EE208*DX208/($K$5*1000))*(EE208*DX208/($K$5*1000)))</f>
        <v>0</v>
      </c>
      <c r="R208">
        <f>I208*(1000-(1000*0.61365*exp(17.502*V208/(240.97+V208))/(DX208+DY208)+DS208)/2)/(1000*0.61365*exp(17.502*V208/(240.97+V208))/(DX208+DY208)-DS208)</f>
        <v>0</v>
      </c>
      <c r="S208">
        <f>1/((DL208+1)/(P208/1.6)+1/(Q208/1.37)) + DL208/((DL208+1)/(P208/1.6) + DL208/(Q208/1.37))</f>
        <v>0</v>
      </c>
      <c r="T208">
        <f>(DG208*DJ208)</f>
        <v>0</v>
      </c>
      <c r="U208">
        <f>(DZ208+(T208+2*0.95*5.67E-8*(((DZ208+$B$9)+273)^4-(DZ208+273)^4)-44100*I208)/(1.84*29.3*Q208+8*0.95*5.67E-8*(DZ208+273)^3))</f>
        <v>0</v>
      </c>
      <c r="V208">
        <f>($C$9*EA208+$D$9*EB208+$E$9*U208)</f>
        <v>0</v>
      </c>
      <c r="W208">
        <f>0.61365*exp(17.502*V208/(240.97+V208))</f>
        <v>0</v>
      </c>
      <c r="X208">
        <f>(Y208/Z208*100)</f>
        <v>0</v>
      </c>
      <c r="Y208">
        <f>DS208*(DX208+DY208)/1000</f>
        <v>0</v>
      </c>
      <c r="Z208">
        <f>0.61365*exp(17.502*DZ208/(240.97+DZ208))</f>
        <v>0</v>
      </c>
      <c r="AA208">
        <f>(W208-DS208*(DX208+DY208)/1000)</f>
        <v>0</v>
      </c>
      <c r="AB208">
        <f>(-I208*44100)</f>
        <v>0</v>
      </c>
      <c r="AC208">
        <f>2*29.3*Q208*0.92*(DZ208-V208)</f>
        <v>0</v>
      </c>
      <c r="AD208">
        <f>2*0.95*5.67E-8*(((DZ208+$B$9)+273)^4-(V208+273)^4)</f>
        <v>0</v>
      </c>
      <c r="AE208">
        <f>T208+AD208+AB208+AC208</f>
        <v>0</v>
      </c>
      <c r="AF208">
        <f>DW208*AT208*(DR208-DQ208*(1000-AT208*DT208)/(1000-AT208*DS208))/(100*DK208)</f>
        <v>0</v>
      </c>
      <c r="AG208">
        <f>1000*DW208*AT208*(DS208-DT208)/(100*DK208*(1000-AT208*DS208))</f>
        <v>0</v>
      </c>
      <c r="AH208">
        <f>(AI208 - AJ208 - DX208*1E3/(8.314*(DZ208+273.15)) * AL208/DW208 * AK208) * DW208/(100*DK208) * (1000 - DT208)/1000</f>
        <v>0</v>
      </c>
      <c r="AI208">
        <v>1587.48362659644</v>
      </c>
      <c r="AJ208">
        <v>1568.929818181818</v>
      </c>
      <c r="AK208">
        <v>3.414280165687583</v>
      </c>
      <c r="AL208">
        <v>66.24914726502084</v>
      </c>
      <c r="AM208">
        <f>(AO208 - AN208 + DX208*1E3/(8.314*(DZ208+273.15)) * AQ208/DW208 * AP208) * DW208/(100*DK208) * 1000/(1000 - AO208)</f>
        <v>0</v>
      </c>
      <c r="AN208">
        <v>28.04626260761761</v>
      </c>
      <c r="AO208">
        <v>28.33872727272727</v>
      </c>
      <c r="AP208">
        <v>-5.108891447639318E-06</v>
      </c>
      <c r="AQ208">
        <v>100.9419130604213</v>
      </c>
      <c r="AR208">
        <v>0</v>
      </c>
      <c r="AS208">
        <v>0</v>
      </c>
      <c r="AT208">
        <f>IF(AR208*$H$15&gt;=AV208,1.0,(AV208/(AV208-AR208*$H$15)))</f>
        <v>0</v>
      </c>
      <c r="AU208">
        <f>(AT208-1)*100</f>
        <v>0</v>
      </c>
      <c r="AV208">
        <f>MAX(0,($B$15+$C$15*EE208)/(1+$D$15*EE208)*DX208/(DZ208+273)*$E$15)</f>
        <v>0</v>
      </c>
      <c r="AW208" t="s">
        <v>429</v>
      </c>
      <c r="AX208" t="s">
        <v>429</v>
      </c>
      <c r="AY208">
        <v>0</v>
      </c>
      <c r="AZ208">
        <v>0</v>
      </c>
      <c r="BA208">
        <f>1-AY208/AZ208</f>
        <v>0</v>
      </c>
      <c r="BB208">
        <v>0</v>
      </c>
      <c r="BC208" t="s">
        <v>429</v>
      </c>
      <c r="BD208" t="s">
        <v>429</v>
      </c>
      <c r="BE208">
        <v>0</v>
      </c>
      <c r="BF208">
        <v>0</v>
      </c>
      <c r="BG208">
        <f>1-BE208/BF208</f>
        <v>0</v>
      </c>
      <c r="BH208">
        <v>0.5</v>
      </c>
      <c r="BI208">
        <f>DH208</f>
        <v>0</v>
      </c>
      <c r="BJ208">
        <f>K208</f>
        <v>0</v>
      </c>
      <c r="BK208">
        <f>BG208*BH208*BI208</f>
        <v>0</v>
      </c>
      <c r="BL208">
        <f>(BJ208-BB208)/BI208</f>
        <v>0</v>
      </c>
      <c r="BM208">
        <f>(AZ208-BF208)/BF208</f>
        <v>0</v>
      </c>
      <c r="BN208">
        <f>AY208/(BA208+AY208/BF208)</f>
        <v>0</v>
      </c>
      <c r="BO208" t="s">
        <v>429</v>
      </c>
      <c r="BP208">
        <v>0</v>
      </c>
      <c r="BQ208">
        <f>IF(BP208&lt;&gt;0, BP208, BN208)</f>
        <v>0</v>
      </c>
      <c r="BR208">
        <f>1-BQ208/BF208</f>
        <v>0</v>
      </c>
      <c r="BS208">
        <f>(BF208-BE208)/(BF208-BQ208)</f>
        <v>0</v>
      </c>
      <c r="BT208">
        <f>(AZ208-BF208)/(AZ208-BQ208)</f>
        <v>0</v>
      </c>
      <c r="BU208">
        <f>(BF208-BE208)/(BF208-AY208)</f>
        <v>0</v>
      </c>
      <c r="BV208">
        <f>(AZ208-BF208)/(AZ208-AY208)</f>
        <v>0</v>
      </c>
      <c r="BW208">
        <f>(BS208*BQ208/BE208)</f>
        <v>0</v>
      </c>
      <c r="BX208">
        <f>(1-BW208)</f>
        <v>0</v>
      </c>
      <c r="DG208">
        <f>$B$13*EF208+$C$13*EG208+$F$13*ER208*(1-EU208)</f>
        <v>0</v>
      </c>
      <c r="DH208">
        <f>DG208*DI208</f>
        <v>0</v>
      </c>
      <c r="DI208">
        <f>($B$13*$D$11+$C$13*$D$11+$F$13*((FE208+EW208)/MAX(FE208+EW208+FF208, 0.1)*$I$11+FF208/MAX(FE208+EW208+FF208, 0.1)*$J$11))/($B$13+$C$13+$F$13)</f>
        <v>0</v>
      </c>
      <c r="DJ208">
        <f>($B$13*$K$11+$C$13*$K$11+$F$13*((FE208+EW208)/MAX(FE208+EW208+FF208, 0.1)*$P$11+FF208/MAX(FE208+EW208+FF208, 0.1)*$Q$11))/($B$13+$C$13+$F$13)</f>
        <v>0</v>
      </c>
      <c r="DK208">
        <v>0.28</v>
      </c>
      <c r="DL208">
        <v>0.5</v>
      </c>
      <c r="DM208" t="s">
        <v>430</v>
      </c>
      <c r="DN208">
        <v>2</v>
      </c>
      <c r="DO208" t="b">
        <v>1</v>
      </c>
      <c r="DP208">
        <v>1694363359.214286</v>
      </c>
      <c r="DQ208">
        <v>1500.3075</v>
      </c>
      <c r="DR208">
        <v>1526.249285714286</v>
      </c>
      <c r="DS208">
        <v>28.34398571428571</v>
      </c>
      <c r="DT208">
        <v>28.04574642857143</v>
      </c>
      <c r="DU208">
        <v>1541.938571428571</v>
      </c>
      <c r="DV208">
        <v>32.43018571428571</v>
      </c>
      <c r="DW208">
        <v>500.0071071428571</v>
      </c>
      <c r="DX208">
        <v>84.51675357142858</v>
      </c>
      <c r="DY208">
        <v>0.1000596214285714</v>
      </c>
      <c r="DZ208">
        <v>34.18556785714286</v>
      </c>
      <c r="EA208">
        <v>35.60553571428572</v>
      </c>
      <c r="EB208">
        <v>999.9000000000002</v>
      </c>
      <c r="EC208">
        <v>0</v>
      </c>
      <c r="ED208">
        <v>0</v>
      </c>
      <c r="EE208">
        <v>9990.555357142857</v>
      </c>
      <c r="EF208">
        <v>0</v>
      </c>
      <c r="EG208">
        <v>1477.307857142857</v>
      </c>
      <c r="EH208">
        <v>-25.94255714285714</v>
      </c>
      <c r="EI208">
        <v>1544.072142857143</v>
      </c>
      <c r="EJ208">
        <v>1570.288571428572</v>
      </c>
      <c r="EK208">
        <v>0.2982413928571429</v>
      </c>
      <c r="EL208">
        <v>1526.249285714286</v>
      </c>
      <c r="EM208">
        <v>28.04574642857143</v>
      </c>
      <c r="EN208">
        <v>2.395542857142857</v>
      </c>
      <c r="EO208">
        <v>2.370333928571429</v>
      </c>
      <c r="EP208">
        <v>20.33366071428572</v>
      </c>
      <c r="EQ208">
        <v>20.16252857142857</v>
      </c>
      <c r="ER208">
        <v>2000.008214285715</v>
      </c>
      <c r="ES208">
        <v>0.9800016785714286</v>
      </c>
      <c r="ET208">
        <v>0.01999803928571428</v>
      </c>
      <c r="EU208">
        <v>0</v>
      </c>
      <c r="EV208">
        <v>51.91086071428571</v>
      </c>
      <c r="EW208">
        <v>5.00078</v>
      </c>
      <c r="EX208">
        <v>2946.151785714286</v>
      </c>
      <c r="EY208">
        <v>16379.71428571429</v>
      </c>
      <c r="EZ208">
        <v>53.43964285714286</v>
      </c>
      <c r="FA208">
        <v>54.62049999999999</v>
      </c>
      <c r="FB208">
        <v>54.02432142857142</v>
      </c>
      <c r="FC208">
        <v>53.72964285714285</v>
      </c>
      <c r="FD208">
        <v>53.74292857142856</v>
      </c>
      <c r="FE208">
        <v>1955.108214285714</v>
      </c>
      <c r="FF208">
        <v>39.9</v>
      </c>
      <c r="FG208">
        <v>0</v>
      </c>
      <c r="FH208">
        <v>1694363367.2</v>
      </c>
      <c r="FI208">
        <v>0</v>
      </c>
      <c r="FJ208">
        <v>51.91021923076923</v>
      </c>
      <c r="FK208">
        <v>0.7144923238651699</v>
      </c>
      <c r="FL208">
        <v>-692.361709498492</v>
      </c>
      <c r="FM208">
        <v>2940.5</v>
      </c>
      <c r="FN208">
        <v>15</v>
      </c>
      <c r="FO208">
        <v>1694359657.1</v>
      </c>
      <c r="FP208" t="s">
        <v>630</v>
      </c>
      <c r="FQ208">
        <v>1694359653.1</v>
      </c>
      <c r="FR208">
        <v>1694359657.1</v>
      </c>
      <c r="FS208">
        <v>2</v>
      </c>
      <c r="FT208">
        <v>0.004</v>
      </c>
      <c r="FU208">
        <v>-0.08500000000000001</v>
      </c>
      <c r="FV208">
        <v>-25.919</v>
      </c>
      <c r="FW208">
        <v>-3.999</v>
      </c>
      <c r="FX208">
        <v>420</v>
      </c>
      <c r="FY208">
        <v>26</v>
      </c>
      <c r="FZ208">
        <v>0.38</v>
      </c>
      <c r="GA208">
        <v>0.08</v>
      </c>
      <c r="GB208">
        <v>-25.91352195121951</v>
      </c>
      <c r="GC208">
        <v>0.1276327526132634</v>
      </c>
      <c r="GD208">
        <v>0.190129944668396</v>
      </c>
      <c r="GE208">
        <v>0</v>
      </c>
      <c r="GF208">
        <v>0.3003024878048781</v>
      </c>
      <c r="GG208">
        <v>-0.04997537979094065</v>
      </c>
      <c r="GH208">
        <v>0.005155058510807739</v>
      </c>
      <c r="GI208">
        <v>1</v>
      </c>
      <c r="GJ208">
        <v>1</v>
      </c>
      <c r="GK208">
        <v>2</v>
      </c>
      <c r="GL208" t="s">
        <v>432</v>
      </c>
      <c r="GM208">
        <v>3.1068</v>
      </c>
      <c r="GN208">
        <v>2.75815</v>
      </c>
      <c r="GO208">
        <v>0.192619</v>
      </c>
      <c r="GP208">
        <v>0.191529</v>
      </c>
      <c r="GQ208">
        <v>0.120936</v>
      </c>
      <c r="GR208">
        <v>0.109848</v>
      </c>
      <c r="GS208">
        <v>20236.6</v>
      </c>
      <c r="GT208">
        <v>19094.9</v>
      </c>
      <c r="GU208">
        <v>25660.5</v>
      </c>
      <c r="GV208">
        <v>24005.7</v>
      </c>
      <c r="GW208">
        <v>36300.4</v>
      </c>
      <c r="GX208">
        <v>31345.6</v>
      </c>
      <c r="GY208">
        <v>44913.6</v>
      </c>
      <c r="GZ208">
        <v>38064.5</v>
      </c>
      <c r="HA208">
        <v>1.73025</v>
      </c>
      <c r="HB208">
        <v>1.5579</v>
      </c>
      <c r="HC208">
        <v>-0.0842847</v>
      </c>
      <c r="HD208">
        <v>0</v>
      </c>
      <c r="HE208">
        <v>36.9461</v>
      </c>
      <c r="HF208">
        <v>999.9</v>
      </c>
      <c r="HG208">
        <v>44.5</v>
      </c>
      <c r="HH208">
        <v>37.5</v>
      </c>
      <c r="HI208">
        <v>34.1134</v>
      </c>
      <c r="HJ208">
        <v>61.4135</v>
      </c>
      <c r="HK208">
        <v>23.3654</v>
      </c>
      <c r="HL208">
        <v>1</v>
      </c>
      <c r="HM208">
        <v>1.68884</v>
      </c>
      <c r="HN208">
        <v>9.28105</v>
      </c>
      <c r="HO208">
        <v>20.0593</v>
      </c>
      <c r="HP208">
        <v>5.20636</v>
      </c>
      <c r="HQ208">
        <v>11.9926</v>
      </c>
      <c r="HR208">
        <v>4.95965</v>
      </c>
      <c r="HS208">
        <v>3.27445</v>
      </c>
      <c r="HT208">
        <v>9999</v>
      </c>
      <c r="HU208">
        <v>9999</v>
      </c>
      <c r="HV208">
        <v>9999</v>
      </c>
      <c r="HW208">
        <v>156.1</v>
      </c>
      <c r="HX208">
        <v>1.86386</v>
      </c>
      <c r="HY208">
        <v>1.86005</v>
      </c>
      <c r="HZ208">
        <v>1.85837</v>
      </c>
      <c r="IA208">
        <v>1.85974</v>
      </c>
      <c r="IB208">
        <v>1.85974</v>
      </c>
      <c r="IC208">
        <v>1.85836</v>
      </c>
      <c r="ID208">
        <v>1.85744</v>
      </c>
      <c r="IE208">
        <v>1.85226</v>
      </c>
      <c r="IF208">
        <v>0</v>
      </c>
      <c r="IG208">
        <v>0</v>
      </c>
      <c r="IH208">
        <v>0</v>
      </c>
      <c r="II208">
        <v>0</v>
      </c>
      <c r="IJ208" t="s">
        <v>433</v>
      </c>
      <c r="IK208" t="s">
        <v>434</v>
      </c>
      <c r="IL208" t="s">
        <v>435</v>
      </c>
      <c r="IM208" t="s">
        <v>435</v>
      </c>
      <c r="IN208" t="s">
        <v>435</v>
      </c>
      <c r="IO208" t="s">
        <v>435</v>
      </c>
      <c r="IP208">
        <v>0</v>
      </c>
      <c r="IQ208">
        <v>100</v>
      </c>
      <c r="IR208">
        <v>100</v>
      </c>
      <c r="IS208">
        <v>-41.92</v>
      </c>
      <c r="IT208">
        <v>-4.086</v>
      </c>
      <c r="IU208">
        <v>-16.20101556140452</v>
      </c>
      <c r="IV208">
        <v>-0.02477319321892663</v>
      </c>
      <c r="IW208">
        <v>7.220195862635366E-06</v>
      </c>
      <c r="IX208">
        <v>-1.200035831751892E-09</v>
      </c>
      <c r="IY208">
        <v>-1.772700294398243</v>
      </c>
      <c r="IZ208">
        <v>-0.1467083373758089</v>
      </c>
      <c r="JA208">
        <v>0.003522864546959643</v>
      </c>
      <c r="JB208">
        <v>-3.696506598922489E-05</v>
      </c>
      <c r="JC208">
        <v>4</v>
      </c>
      <c r="JD208">
        <v>1987</v>
      </c>
      <c r="JE208">
        <v>1</v>
      </c>
      <c r="JF208">
        <v>38</v>
      </c>
      <c r="JG208">
        <v>61.9</v>
      </c>
      <c r="JH208">
        <v>61.8</v>
      </c>
      <c r="JI208">
        <v>3.39478</v>
      </c>
      <c r="JJ208">
        <v>2.65503</v>
      </c>
      <c r="JK208">
        <v>1.49658</v>
      </c>
      <c r="JL208">
        <v>2.39136</v>
      </c>
      <c r="JM208">
        <v>1.54907</v>
      </c>
      <c r="JN208">
        <v>2.45605</v>
      </c>
      <c r="JO208">
        <v>42.0065</v>
      </c>
      <c r="JP208">
        <v>14.0883</v>
      </c>
      <c r="JQ208">
        <v>18</v>
      </c>
      <c r="JR208">
        <v>508.47</v>
      </c>
      <c r="JS208">
        <v>404.809</v>
      </c>
      <c r="JT208">
        <v>27.6877</v>
      </c>
      <c r="JU208">
        <v>46.0963</v>
      </c>
      <c r="JV208">
        <v>29.9989</v>
      </c>
      <c r="JW208">
        <v>45.826</v>
      </c>
      <c r="JX208">
        <v>45.6452</v>
      </c>
      <c r="JY208">
        <v>68.0976</v>
      </c>
      <c r="JZ208">
        <v>0</v>
      </c>
      <c r="KA208">
        <v>100</v>
      </c>
      <c r="KB208">
        <v>20.8368</v>
      </c>
      <c r="KC208">
        <v>1570.42</v>
      </c>
      <c r="KD208">
        <v>32.1164</v>
      </c>
      <c r="KE208">
        <v>98.11660000000001</v>
      </c>
      <c r="KF208">
        <v>91.71810000000001</v>
      </c>
    </row>
    <row r="209" spans="1:292">
      <c r="A209">
        <v>191</v>
      </c>
      <c r="B209">
        <v>1694363372</v>
      </c>
      <c r="C209">
        <v>4863</v>
      </c>
      <c r="D209" t="s">
        <v>817</v>
      </c>
      <c r="E209" t="s">
        <v>818</v>
      </c>
      <c r="F209">
        <v>5</v>
      </c>
      <c r="G209" t="s">
        <v>428</v>
      </c>
      <c r="H209">
        <v>1694363364.5</v>
      </c>
      <c r="I209">
        <f>(J209)/1000</f>
        <v>0</v>
      </c>
      <c r="J209">
        <f>IF(DO209, AM209, AG209)</f>
        <v>0</v>
      </c>
      <c r="K209">
        <f>IF(DO209, AH209, AF209)</f>
        <v>0</v>
      </c>
      <c r="L209">
        <f>DQ209 - IF(AT209&gt;1, K209*DK209*100.0/(AV209*EE209), 0)</f>
        <v>0</v>
      </c>
      <c r="M209">
        <f>((S209-I209/2)*L209-K209)/(S209+I209/2)</f>
        <v>0</v>
      </c>
      <c r="N209">
        <f>M209*(DX209+DY209)/1000.0</f>
        <v>0</v>
      </c>
      <c r="O209">
        <f>(DQ209 - IF(AT209&gt;1, K209*DK209*100.0/(AV209*EE209), 0))*(DX209+DY209)/1000.0</f>
        <v>0</v>
      </c>
      <c r="P209">
        <f>2.0/((1/R209-1/Q209)+SIGN(R209)*SQRT((1/R209-1/Q209)*(1/R209-1/Q209) + 4*DL209/((DL209+1)*(DL209+1))*(2*1/R209*1/Q209-1/Q209*1/Q209)))</f>
        <v>0</v>
      </c>
      <c r="Q209">
        <f>IF(LEFT(DM209,1)&lt;&gt;"0",IF(LEFT(DM209,1)="1",3.0,DN209),$D$5+$E$5*(EE209*DX209/($K$5*1000))+$F$5*(EE209*DX209/($K$5*1000))*MAX(MIN(DK209,$J$5),$I$5)*MAX(MIN(DK209,$J$5),$I$5)+$G$5*MAX(MIN(DK209,$J$5),$I$5)*(EE209*DX209/($K$5*1000))+$H$5*(EE209*DX209/($K$5*1000))*(EE209*DX209/($K$5*1000)))</f>
        <v>0</v>
      </c>
      <c r="R209">
        <f>I209*(1000-(1000*0.61365*exp(17.502*V209/(240.97+V209))/(DX209+DY209)+DS209)/2)/(1000*0.61365*exp(17.502*V209/(240.97+V209))/(DX209+DY209)-DS209)</f>
        <v>0</v>
      </c>
      <c r="S209">
        <f>1/((DL209+1)/(P209/1.6)+1/(Q209/1.37)) + DL209/((DL209+1)/(P209/1.6) + DL209/(Q209/1.37))</f>
        <v>0</v>
      </c>
      <c r="T209">
        <f>(DG209*DJ209)</f>
        <v>0</v>
      </c>
      <c r="U209">
        <f>(DZ209+(T209+2*0.95*5.67E-8*(((DZ209+$B$9)+273)^4-(DZ209+273)^4)-44100*I209)/(1.84*29.3*Q209+8*0.95*5.67E-8*(DZ209+273)^3))</f>
        <v>0</v>
      </c>
      <c r="V209">
        <f>($C$9*EA209+$D$9*EB209+$E$9*U209)</f>
        <v>0</v>
      </c>
      <c r="W209">
        <f>0.61365*exp(17.502*V209/(240.97+V209))</f>
        <v>0</v>
      </c>
      <c r="X209">
        <f>(Y209/Z209*100)</f>
        <v>0</v>
      </c>
      <c r="Y209">
        <f>DS209*(DX209+DY209)/1000</f>
        <v>0</v>
      </c>
      <c r="Z209">
        <f>0.61365*exp(17.502*DZ209/(240.97+DZ209))</f>
        <v>0</v>
      </c>
      <c r="AA209">
        <f>(W209-DS209*(DX209+DY209)/1000)</f>
        <v>0</v>
      </c>
      <c r="AB209">
        <f>(-I209*44100)</f>
        <v>0</v>
      </c>
      <c r="AC209">
        <f>2*29.3*Q209*0.92*(DZ209-V209)</f>
        <v>0</v>
      </c>
      <c r="AD209">
        <f>2*0.95*5.67E-8*(((DZ209+$B$9)+273)^4-(V209+273)^4)</f>
        <v>0</v>
      </c>
      <c r="AE209">
        <f>T209+AD209+AB209+AC209</f>
        <v>0</v>
      </c>
      <c r="AF209">
        <f>DW209*AT209*(DR209-DQ209*(1000-AT209*DT209)/(1000-AT209*DS209))/(100*DK209)</f>
        <v>0</v>
      </c>
      <c r="AG209">
        <f>1000*DW209*AT209*(DS209-DT209)/(100*DK209*(1000-AT209*DS209))</f>
        <v>0</v>
      </c>
      <c r="AH209">
        <f>(AI209 - AJ209 - DX209*1E3/(8.314*(DZ209+273.15)) * AL209/DW209 * AK209) * DW209/(100*DK209) * (1000 - DT209)/1000</f>
        <v>0</v>
      </c>
      <c r="AI209">
        <v>1605.432276857367</v>
      </c>
      <c r="AJ209">
        <v>1586.505939393939</v>
      </c>
      <c r="AK209">
        <v>3.501406353134684</v>
      </c>
      <c r="AL209">
        <v>66.24914726502084</v>
      </c>
      <c r="AM209">
        <f>(AO209 - AN209 + DX209*1E3/(8.314*(DZ209+273.15)) * AQ209/DW209 * AP209) * DW209/(100*DK209) * 1000/(1000 - AO209)</f>
        <v>0</v>
      </c>
      <c r="AN209">
        <v>28.04529867097175</v>
      </c>
      <c r="AO209">
        <v>28.33229818181816</v>
      </c>
      <c r="AP209">
        <v>-7.539792514028246E-06</v>
      </c>
      <c r="AQ209">
        <v>100.9419130604213</v>
      </c>
      <c r="AR209">
        <v>0</v>
      </c>
      <c r="AS209">
        <v>0</v>
      </c>
      <c r="AT209">
        <f>IF(AR209*$H$15&gt;=AV209,1.0,(AV209/(AV209-AR209*$H$15)))</f>
        <v>0</v>
      </c>
      <c r="AU209">
        <f>(AT209-1)*100</f>
        <v>0</v>
      </c>
      <c r="AV209">
        <f>MAX(0,($B$15+$C$15*EE209)/(1+$D$15*EE209)*DX209/(DZ209+273)*$E$15)</f>
        <v>0</v>
      </c>
      <c r="AW209" t="s">
        <v>429</v>
      </c>
      <c r="AX209" t="s">
        <v>429</v>
      </c>
      <c r="AY209">
        <v>0</v>
      </c>
      <c r="AZ209">
        <v>0</v>
      </c>
      <c r="BA209">
        <f>1-AY209/AZ209</f>
        <v>0</v>
      </c>
      <c r="BB209">
        <v>0</v>
      </c>
      <c r="BC209" t="s">
        <v>429</v>
      </c>
      <c r="BD209" t="s">
        <v>429</v>
      </c>
      <c r="BE209">
        <v>0</v>
      </c>
      <c r="BF209">
        <v>0</v>
      </c>
      <c r="BG209">
        <f>1-BE209/BF209</f>
        <v>0</v>
      </c>
      <c r="BH209">
        <v>0.5</v>
      </c>
      <c r="BI209">
        <f>DH209</f>
        <v>0</v>
      </c>
      <c r="BJ209">
        <f>K209</f>
        <v>0</v>
      </c>
      <c r="BK209">
        <f>BG209*BH209*BI209</f>
        <v>0</v>
      </c>
      <c r="BL209">
        <f>(BJ209-BB209)/BI209</f>
        <v>0</v>
      </c>
      <c r="BM209">
        <f>(AZ209-BF209)/BF209</f>
        <v>0</v>
      </c>
      <c r="BN209">
        <f>AY209/(BA209+AY209/BF209)</f>
        <v>0</v>
      </c>
      <c r="BO209" t="s">
        <v>429</v>
      </c>
      <c r="BP209">
        <v>0</v>
      </c>
      <c r="BQ209">
        <f>IF(BP209&lt;&gt;0, BP209, BN209)</f>
        <v>0</v>
      </c>
      <c r="BR209">
        <f>1-BQ209/BF209</f>
        <v>0</v>
      </c>
      <c r="BS209">
        <f>(BF209-BE209)/(BF209-BQ209)</f>
        <v>0</v>
      </c>
      <c r="BT209">
        <f>(AZ209-BF209)/(AZ209-BQ209)</f>
        <v>0</v>
      </c>
      <c r="BU209">
        <f>(BF209-BE209)/(BF209-AY209)</f>
        <v>0</v>
      </c>
      <c r="BV209">
        <f>(AZ209-BF209)/(AZ209-AY209)</f>
        <v>0</v>
      </c>
      <c r="BW209">
        <f>(BS209*BQ209/BE209)</f>
        <v>0</v>
      </c>
      <c r="BX209">
        <f>(1-BW209)</f>
        <v>0</v>
      </c>
      <c r="DG209">
        <f>$B$13*EF209+$C$13*EG209+$F$13*ER209*(1-EU209)</f>
        <v>0</v>
      </c>
      <c r="DH209">
        <f>DG209*DI209</f>
        <v>0</v>
      </c>
      <c r="DI209">
        <f>($B$13*$D$11+$C$13*$D$11+$F$13*((FE209+EW209)/MAX(FE209+EW209+FF209, 0.1)*$I$11+FF209/MAX(FE209+EW209+FF209, 0.1)*$J$11))/($B$13+$C$13+$F$13)</f>
        <v>0</v>
      </c>
      <c r="DJ209">
        <f>($B$13*$K$11+$C$13*$K$11+$F$13*((FE209+EW209)/MAX(FE209+EW209+FF209, 0.1)*$P$11+FF209/MAX(FE209+EW209+FF209, 0.1)*$Q$11))/($B$13+$C$13+$F$13)</f>
        <v>0</v>
      </c>
      <c r="DK209">
        <v>0.28</v>
      </c>
      <c r="DL209">
        <v>0.5</v>
      </c>
      <c r="DM209" t="s">
        <v>430</v>
      </c>
      <c r="DN209">
        <v>2</v>
      </c>
      <c r="DO209" t="b">
        <v>1</v>
      </c>
      <c r="DP209">
        <v>1694363364.5</v>
      </c>
      <c r="DQ209">
        <v>1517.972592592593</v>
      </c>
      <c r="DR209">
        <v>1543.96</v>
      </c>
      <c r="DS209">
        <v>28.33925925925926</v>
      </c>
      <c r="DT209">
        <v>28.04587777777778</v>
      </c>
      <c r="DU209">
        <v>1559.801111111111</v>
      </c>
      <c r="DV209">
        <v>32.42527777777778</v>
      </c>
      <c r="DW209">
        <v>500.031</v>
      </c>
      <c r="DX209">
        <v>84.51665185185185</v>
      </c>
      <c r="DY209">
        <v>0.1000894740740741</v>
      </c>
      <c r="DZ209">
        <v>34.17168888888889</v>
      </c>
      <c r="EA209">
        <v>35.58997407407408</v>
      </c>
      <c r="EB209">
        <v>999.9000000000001</v>
      </c>
      <c r="EC209">
        <v>0</v>
      </c>
      <c r="ED209">
        <v>0</v>
      </c>
      <c r="EE209">
        <v>9998.49</v>
      </c>
      <c r="EF209">
        <v>0</v>
      </c>
      <c r="EG209">
        <v>1394.976666666667</v>
      </c>
      <c r="EH209">
        <v>-25.98750370370371</v>
      </c>
      <c r="EI209">
        <v>1562.245185185185</v>
      </c>
      <c r="EJ209">
        <v>1588.51037037037</v>
      </c>
      <c r="EK209">
        <v>0.2933819259259259</v>
      </c>
      <c r="EL209">
        <v>1543.96</v>
      </c>
      <c r="EM209">
        <v>28.04587777777778</v>
      </c>
      <c r="EN209">
        <v>2.39514037037037</v>
      </c>
      <c r="EO209">
        <v>2.370342592592593</v>
      </c>
      <c r="EP209">
        <v>20.33093703703703</v>
      </c>
      <c r="EQ209">
        <v>20.16258518518519</v>
      </c>
      <c r="ER209">
        <v>2000.019259259259</v>
      </c>
      <c r="ES209">
        <v>0.9800017777777777</v>
      </c>
      <c r="ET209">
        <v>0.01999793703703704</v>
      </c>
      <c r="EU209">
        <v>0</v>
      </c>
      <c r="EV209">
        <v>51.98821481481481</v>
      </c>
      <c r="EW209">
        <v>5.00078</v>
      </c>
      <c r="EX209">
        <v>2913.476296296296</v>
      </c>
      <c r="EY209">
        <v>16379.79629629629</v>
      </c>
      <c r="EZ209">
        <v>53.43055555555556</v>
      </c>
      <c r="FA209">
        <v>54.60866666666666</v>
      </c>
      <c r="FB209">
        <v>54.009</v>
      </c>
      <c r="FC209">
        <v>53.7172962962963</v>
      </c>
      <c r="FD209">
        <v>53.72648148148147</v>
      </c>
      <c r="FE209">
        <v>1955.119259259259</v>
      </c>
      <c r="FF209">
        <v>39.9</v>
      </c>
      <c r="FG209">
        <v>0</v>
      </c>
      <c r="FH209">
        <v>1694363372</v>
      </c>
      <c r="FI209">
        <v>0</v>
      </c>
      <c r="FJ209">
        <v>51.97238846153846</v>
      </c>
      <c r="FK209">
        <v>0.5503282141284275</v>
      </c>
      <c r="FL209">
        <v>271.5924781315966</v>
      </c>
      <c r="FM209">
        <v>2916.732307692308</v>
      </c>
      <c r="FN209">
        <v>15</v>
      </c>
      <c r="FO209">
        <v>1694359657.1</v>
      </c>
      <c r="FP209" t="s">
        <v>630</v>
      </c>
      <c r="FQ209">
        <v>1694359653.1</v>
      </c>
      <c r="FR209">
        <v>1694359657.1</v>
      </c>
      <c r="FS209">
        <v>2</v>
      </c>
      <c r="FT209">
        <v>0.004</v>
      </c>
      <c r="FU209">
        <v>-0.08500000000000001</v>
      </c>
      <c r="FV209">
        <v>-25.919</v>
      </c>
      <c r="FW209">
        <v>-3.999</v>
      </c>
      <c r="FX209">
        <v>420</v>
      </c>
      <c r="FY209">
        <v>26</v>
      </c>
      <c r="FZ209">
        <v>0.38</v>
      </c>
      <c r="GA209">
        <v>0.08</v>
      </c>
      <c r="GB209">
        <v>-26.01008</v>
      </c>
      <c r="GC209">
        <v>-0.509011632270154</v>
      </c>
      <c r="GD209">
        <v>0.2358069912025511</v>
      </c>
      <c r="GE209">
        <v>0</v>
      </c>
      <c r="GF209">
        <v>0.296562125</v>
      </c>
      <c r="GG209">
        <v>-0.05162806378986883</v>
      </c>
      <c r="GH209">
        <v>0.005200712024268888</v>
      </c>
      <c r="GI209">
        <v>1</v>
      </c>
      <c r="GJ209">
        <v>1</v>
      </c>
      <c r="GK209">
        <v>2</v>
      </c>
      <c r="GL209" t="s">
        <v>432</v>
      </c>
      <c r="GM209">
        <v>3.10681</v>
      </c>
      <c r="GN209">
        <v>2.75827</v>
      </c>
      <c r="GO209">
        <v>0.193882</v>
      </c>
      <c r="GP209">
        <v>0.19276</v>
      </c>
      <c r="GQ209">
        <v>0.120923</v>
      </c>
      <c r="GR209">
        <v>0.109849</v>
      </c>
      <c r="GS209">
        <v>20205.2</v>
      </c>
      <c r="GT209">
        <v>19066.2</v>
      </c>
      <c r="GU209">
        <v>25661</v>
      </c>
      <c r="GV209">
        <v>24006.3</v>
      </c>
      <c r="GW209">
        <v>36301.7</v>
      </c>
      <c r="GX209">
        <v>31346.3</v>
      </c>
      <c r="GY209">
        <v>44914.4</v>
      </c>
      <c r="GZ209">
        <v>38065.3</v>
      </c>
      <c r="HA209">
        <v>1.7302</v>
      </c>
      <c r="HB209">
        <v>1.55803</v>
      </c>
      <c r="HC209">
        <v>-0.0850298</v>
      </c>
      <c r="HD209">
        <v>0</v>
      </c>
      <c r="HE209">
        <v>36.9348</v>
      </c>
      <c r="HF209">
        <v>999.9</v>
      </c>
      <c r="HG209">
        <v>44.4</v>
      </c>
      <c r="HH209">
        <v>37.6</v>
      </c>
      <c r="HI209">
        <v>34.2211</v>
      </c>
      <c r="HJ209">
        <v>61.5135</v>
      </c>
      <c r="HK209">
        <v>23.2652</v>
      </c>
      <c r="HL209">
        <v>1</v>
      </c>
      <c r="HM209">
        <v>1.68776</v>
      </c>
      <c r="HN209">
        <v>9.28105</v>
      </c>
      <c r="HO209">
        <v>20.0588</v>
      </c>
      <c r="HP209">
        <v>5.20606</v>
      </c>
      <c r="HQ209">
        <v>11.9923</v>
      </c>
      <c r="HR209">
        <v>4.95945</v>
      </c>
      <c r="HS209">
        <v>3.27433</v>
      </c>
      <c r="HT209">
        <v>9999</v>
      </c>
      <c r="HU209">
        <v>9999</v>
      </c>
      <c r="HV209">
        <v>9999</v>
      </c>
      <c r="HW209">
        <v>156.1</v>
      </c>
      <c r="HX209">
        <v>1.86386</v>
      </c>
      <c r="HY209">
        <v>1.86005</v>
      </c>
      <c r="HZ209">
        <v>1.85837</v>
      </c>
      <c r="IA209">
        <v>1.85974</v>
      </c>
      <c r="IB209">
        <v>1.85974</v>
      </c>
      <c r="IC209">
        <v>1.85835</v>
      </c>
      <c r="ID209">
        <v>1.85744</v>
      </c>
      <c r="IE209">
        <v>1.85226</v>
      </c>
      <c r="IF209">
        <v>0</v>
      </c>
      <c r="IG209">
        <v>0</v>
      </c>
      <c r="IH209">
        <v>0</v>
      </c>
      <c r="II209">
        <v>0</v>
      </c>
      <c r="IJ209" t="s">
        <v>433</v>
      </c>
      <c r="IK209" t="s">
        <v>434</v>
      </c>
      <c r="IL209" t="s">
        <v>435</v>
      </c>
      <c r="IM209" t="s">
        <v>435</v>
      </c>
      <c r="IN209" t="s">
        <v>435</v>
      </c>
      <c r="IO209" t="s">
        <v>435</v>
      </c>
      <c r="IP209">
        <v>0</v>
      </c>
      <c r="IQ209">
        <v>100</v>
      </c>
      <c r="IR209">
        <v>100</v>
      </c>
      <c r="IS209">
        <v>-42.11</v>
      </c>
      <c r="IT209">
        <v>-4.0857</v>
      </c>
      <c r="IU209">
        <v>-16.20101556140452</v>
      </c>
      <c r="IV209">
        <v>-0.02477319321892663</v>
      </c>
      <c r="IW209">
        <v>7.220195862635366E-06</v>
      </c>
      <c r="IX209">
        <v>-1.200035831751892E-09</v>
      </c>
      <c r="IY209">
        <v>-1.772700294398243</v>
      </c>
      <c r="IZ209">
        <v>-0.1467083373758089</v>
      </c>
      <c r="JA209">
        <v>0.003522864546959643</v>
      </c>
      <c r="JB209">
        <v>-3.696506598922489E-05</v>
      </c>
      <c r="JC209">
        <v>4</v>
      </c>
      <c r="JD209">
        <v>1987</v>
      </c>
      <c r="JE209">
        <v>1</v>
      </c>
      <c r="JF209">
        <v>38</v>
      </c>
      <c r="JG209">
        <v>62</v>
      </c>
      <c r="JH209">
        <v>61.9</v>
      </c>
      <c r="JI209">
        <v>3.41919</v>
      </c>
      <c r="JJ209">
        <v>2.65747</v>
      </c>
      <c r="JK209">
        <v>1.49658</v>
      </c>
      <c r="JL209">
        <v>2.39136</v>
      </c>
      <c r="JM209">
        <v>1.54907</v>
      </c>
      <c r="JN209">
        <v>2.4231</v>
      </c>
      <c r="JO209">
        <v>42.0065</v>
      </c>
      <c r="JP209">
        <v>14.0707</v>
      </c>
      <c r="JQ209">
        <v>18</v>
      </c>
      <c r="JR209">
        <v>508.375</v>
      </c>
      <c r="JS209">
        <v>404.844</v>
      </c>
      <c r="JT209">
        <v>27.6779</v>
      </c>
      <c r="JU209">
        <v>46.0836</v>
      </c>
      <c r="JV209">
        <v>29.999</v>
      </c>
      <c r="JW209">
        <v>45.816</v>
      </c>
      <c r="JX209">
        <v>45.6365</v>
      </c>
      <c r="JY209">
        <v>68.688</v>
      </c>
      <c r="JZ209">
        <v>0</v>
      </c>
      <c r="KA209">
        <v>100</v>
      </c>
      <c r="KB209">
        <v>20.8348</v>
      </c>
      <c r="KC209">
        <v>1590.54</v>
      </c>
      <c r="KD209">
        <v>32.1164</v>
      </c>
      <c r="KE209">
        <v>98.11839999999999</v>
      </c>
      <c r="KF209">
        <v>91.7201</v>
      </c>
    </row>
    <row r="210" spans="1:292">
      <c r="A210">
        <v>192</v>
      </c>
      <c r="B210">
        <v>1694363377</v>
      </c>
      <c r="C210">
        <v>4868</v>
      </c>
      <c r="D210" t="s">
        <v>819</v>
      </c>
      <c r="E210" t="s">
        <v>820</v>
      </c>
      <c r="F210">
        <v>5</v>
      </c>
      <c r="G210" t="s">
        <v>428</v>
      </c>
      <c r="H210">
        <v>1694363369.214286</v>
      </c>
      <c r="I210">
        <f>(J210)/1000</f>
        <v>0</v>
      </c>
      <c r="J210">
        <f>IF(DO210, AM210, AG210)</f>
        <v>0</v>
      </c>
      <c r="K210">
        <f>IF(DO210, AH210, AF210)</f>
        <v>0</v>
      </c>
      <c r="L210">
        <f>DQ210 - IF(AT210&gt;1, K210*DK210*100.0/(AV210*EE210), 0)</f>
        <v>0</v>
      </c>
      <c r="M210">
        <f>((S210-I210/2)*L210-K210)/(S210+I210/2)</f>
        <v>0</v>
      </c>
      <c r="N210">
        <f>M210*(DX210+DY210)/1000.0</f>
        <v>0</v>
      </c>
      <c r="O210">
        <f>(DQ210 - IF(AT210&gt;1, K210*DK210*100.0/(AV210*EE210), 0))*(DX210+DY210)/1000.0</f>
        <v>0</v>
      </c>
      <c r="P210">
        <f>2.0/((1/R210-1/Q210)+SIGN(R210)*SQRT((1/R210-1/Q210)*(1/R210-1/Q210) + 4*DL210/((DL210+1)*(DL210+1))*(2*1/R210*1/Q210-1/Q210*1/Q210)))</f>
        <v>0</v>
      </c>
      <c r="Q210">
        <f>IF(LEFT(DM210,1)&lt;&gt;"0",IF(LEFT(DM210,1)="1",3.0,DN210),$D$5+$E$5*(EE210*DX210/($K$5*1000))+$F$5*(EE210*DX210/($K$5*1000))*MAX(MIN(DK210,$J$5),$I$5)*MAX(MIN(DK210,$J$5),$I$5)+$G$5*MAX(MIN(DK210,$J$5),$I$5)*(EE210*DX210/($K$5*1000))+$H$5*(EE210*DX210/($K$5*1000))*(EE210*DX210/($K$5*1000)))</f>
        <v>0</v>
      </c>
      <c r="R210">
        <f>I210*(1000-(1000*0.61365*exp(17.502*V210/(240.97+V210))/(DX210+DY210)+DS210)/2)/(1000*0.61365*exp(17.502*V210/(240.97+V210))/(DX210+DY210)-DS210)</f>
        <v>0</v>
      </c>
      <c r="S210">
        <f>1/((DL210+1)/(P210/1.6)+1/(Q210/1.37)) + DL210/((DL210+1)/(P210/1.6) + DL210/(Q210/1.37))</f>
        <v>0</v>
      </c>
      <c r="T210">
        <f>(DG210*DJ210)</f>
        <v>0</v>
      </c>
      <c r="U210">
        <f>(DZ210+(T210+2*0.95*5.67E-8*(((DZ210+$B$9)+273)^4-(DZ210+273)^4)-44100*I210)/(1.84*29.3*Q210+8*0.95*5.67E-8*(DZ210+273)^3))</f>
        <v>0</v>
      </c>
      <c r="V210">
        <f>($C$9*EA210+$D$9*EB210+$E$9*U210)</f>
        <v>0</v>
      </c>
      <c r="W210">
        <f>0.61365*exp(17.502*V210/(240.97+V210))</f>
        <v>0</v>
      </c>
      <c r="X210">
        <f>(Y210/Z210*100)</f>
        <v>0</v>
      </c>
      <c r="Y210">
        <f>DS210*(DX210+DY210)/1000</f>
        <v>0</v>
      </c>
      <c r="Z210">
        <f>0.61365*exp(17.502*DZ210/(240.97+DZ210))</f>
        <v>0</v>
      </c>
      <c r="AA210">
        <f>(W210-DS210*(DX210+DY210)/1000)</f>
        <v>0</v>
      </c>
      <c r="AB210">
        <f>(-I210*44100)</f>
        <v>0</v>
      </c>
      <c r="AC210">
        <f>2*29.3*Q210*0.92*(DZ210-V210)</f>
        <v>0</v>
      </c>
      <c r="AD210">
        <f>2*0.95*5.67E-8*(((DZ210+$B$9)+273)^4-(V210+273)^4)</f>
        <v>0</v>
      </c>
      <c r="AE210">
        <f>T210+AD210+AB210+AC210</f>
        <v>0</v>
      </c>
      <c r="AF210">
        <f>DW210*AT210*(DR210-DQ210*(1000-AT210*DT210)/(1000-AT210*DS210))/(100*DK210)</f>
        <v>0</v>
      </c>
      <c r="AG210">
        <f>1000*DW210*AT210*(DS210-DT210)/(100*DK210*(1000-AT210*DS210))</f>
        <v>0</v>
      </c>
      <c r="AH210">
        <f>(AI210 - AJ210 - DX210*1E3/(8.314*(DZ210+273.15)) * AL210/DW210 * AK210) * DW210/(100*DK210) * (1000 - DT210)/1000</f>
        <v>0</v>
      </c>
      <c r="AI210">
        <v>1622.628630146035</v>
      </c>
      <c r="AJ210">
        <v>1603.778181818181</v>
      </c>
      <c r="AK210">
        <v>3.456107979885459</v>
      </c>
      <c r="AL210">
        <v>66.24914726502084</v>
      </c>
      <c r="AM210">
        <f>(AO210 - AN210 + DX210*1E3/(8.314*(DZ210+273.15)) * AQ210/DW210 * AP210) * DW210/(100*DK210) * 1000/(1000 - AO210)</f>
        <v>0</v>
      </c>
      <c r="AN210">
        <v>28.04250326020388</v>
      </c>
      <c r="AO210">
        <v>28.32875393939395</v>
      </c>
      <c r="AP210">
        <v>-8.018665304958796E-06</v>
      </c>
      <c r="AQ210">
        <v>100.9419130604213</v>
      </c>
      <c r="AR210">
        <v>0</v>
      </c>
      <c r="AS210">
        <v>0</v>
      </c>
      <c r="AT210">
        <f>IF(AR210*$H$15&gt;=AV210,1.0,(AV210/(AV210-AR210*$H$15)))</f>
        <v>0</v>
      </c>
      <c r="AU210">
        <f>(AT210-1)*100</f>
        <v>0</v>
      </c>
      <c r="AV210">
        <f>MAX(0,($B$15+$C$15*EE210)/(1+$D$15*EE210)*DX210/(DZ210+273)*$E$15)</f>
        <v>0</v>
      </c>
      <c r="AW210" t="s">
        <v>429</v>
      </c>
      <c r="AX210" t="s">
        <v>429</v>
      </c>
      <c r="AY210">
        <v>0</v>
      </c>
      <c r="AZ210">
        <v>0</v>
      </c>
      <c r="BA210">
        <f>1-AY210/AZ210</f>
        <v>0</v>
      </c>
      <c r="BB210">
        <v>0</v>
      </c>
      <c r="BC210" t="s">
        <v>429</v>
      </c>
      <c r="BD210" t="s">
        <v>429</v>
      </c>
      <c r="BE210">
        <v>0</v>
      </c>
      <c r="BF210">
        <v>0</v>
      </c>
      <c r="BG210">
        <f>1-BE210/BF210</f>
        <v>0</v>
      </c>
      <c r="BH210">
        <v>0.5</v>
      </c>
      <c r="BI210">
        <f>DH210</f>
        <v>0</v>
      </c>
      <c r="BJ210">
        <f>K210</f>
        <v>0</v>
      </c>
      <c r="BK210">
        <f>BG210*BH210*BI210</f>
        <v>0</v>
      </c>
      <c r="BL210">
        <f>(BJ210-BB210)/BI210</f>
        <v>0</v>
      </c>
      <c r="BM210">
        <f>(AZ210-BF210)/BF210</f>
        <v>0</v>
      </c>
      <c r="BN210">
        <f>AY210/(BA210+AY210/BF210)</f>
        <v>0</v>
      </c>
      <c r="BO210" t="s">
        <v>429</v>
      </c>
      <c r="BP210">
        <v>0</v>
      </c>
      <c r="BQ210">
        <f>IF(BP210&lt;&gt;0, BP210, BN210)</f>
        <v>0</v>
      </c>
      <c r="BR210">
        <f>1-BQ210/BF210</f>
        <v>0</v>
      </c>
      <c r="BS210">
        <f>(BF210-BE210)/(BF210-BQ210)</f>
        <v>0</v>
      </c>
      <c r="BT210">
        <f>(AZ210-BF210)/(AZ210-BQ210)</f>
        <v>0</v>
      </c>
      <c r="BU210">
        <f>(BF210-BE210)/(BF210-AY210)</f>
        <v>0</v>
      </c>
      <c r="BV210">
        <f>(AZ210-BF210)/(AZ210-AY210)</f>
        <v>0</v>
      </c>
      <c r="BW210">
        <f>(BS210*BQ210/BE210)</f>
        <v>0</v>
      </c>
      <c r="BX210">
        <f>(1-BW210)</f>
        <v>0</v>
      </c>
      <c r="DG210">
        <f>$B$13*EF210+$C$13*EG210+$F$13*ER210*(1-EU210)</f>
        <v>0</v>
      </c>
      <c r="DH210">
        <f>DG210*DI210</f>
        <v>0</v>
      </c>
      <c r="DI210">
        <f>($B$13*$D$11+$C$13*$D$11+$F$13*((FE210+EW210)/MAX(FE210+EW210+FF210, 0.1)*$I$11+FF210/MAX(FE210+EW210+FF210, 0.1)*$J$11))/($B$13+$C$13+$F$13)</f>
        <v>0</v>
      </c>
      <c r="DJ210">
        <f>($B$13*$K$11+$C$13*$K$11+$F$13*((FE210+EW210)/MAX(FE210+EW210+FF210, 0.1)*$P$11+FF210/MAX(FE210+EW210+FF210, 0.1)*$Q$11))/($B$13+$C$13+$F$13)</f>
        <v>0</v>
      </c>
      <c r="DK210">
        <v>0.28</v>
      </c>
      <c r="DL210">
        <v>0.5</v>
      </c>
      <c r="DM210" t="s">
        <v>430</v>
      </c>
      <c r="DN210">
        <v>2</v>
      </c>
      <c r="DO210" t="b">
        <v>1</v>
      </c>
      <c r="DP210">
        <v>1694363369.214286</v>
      </c>
      <c r="DQ210">
        <v>1533.776071428572</v>
      </c>
      <c r="DR210">
        <v>1559.826785714286</v>
      </c>
      <c r="DS210">
        <v>28.33476785714285</v>
      </c>
      <c r="DT210">
        <v>28.04439285714286</v>
      </c>
      <c r="DU210">
        <v>1575.780714285714</v>
      </c>
      <c r="DV210">
        <v>32.42062499999999</v>
      </c>
      <c r="DW210">
        <v>500.0349642857144</v>
      </c>
      <c r="DX210">
        <v>84.51644285714285</v>
      </c>
      <c r="DY210">
        <v>0.1001050464285714</v>
      </c>
      <c r="DZ210">
        <v>34.16029642857143</v>
      </c>
      <c r="EA210">
        <v>35.58084642857143</v>
      </c>
      <c r="EB210">
        <v>999.9000000000002</v>
      </c>
      <c r="EC210">
        <v>0</v>
      </c>
      <c r="ED210">
        <v>0</v>
      </c>
      <c r="EE210">
        <v>9995.868214285714</v>
      </c>
      <c r="EF210">
        <v>0</v>
      </c>
      <c r="EG210">
        <v>1426.743928571429</v>
      </c>
      <c r="EH210">
        <v>-26.05055357142857</v>
      </c>
      <c r="EI210">
        <v>1578.5025</v>
      </c>
      <c r="EJ210">
        <v>1604.833214285715</v>
      </c>
      <c r="EK210">
        <v>0.2903695</v>
      </c>
      <c r="EL210">
        <v>1559.826785714286</v>
      </c>
      <c r="EM210">
        <v>28.04439285714286</v>
      </c>
      <c r="EN210">
        <v>2.394754642857143</v>
      </c>
      <c r="EO210">
        <v>2.370211785714286</v>
      </c>
      <c r="EP210">
        <v>20.32833928571429</v>
      </c>
      <c r="EQ210">
        <v>20.16168928571429</v>
      </c>
      <c r="ER210">
        <v>2000.008928571428</v>
      </c>
      <c r="ES210">
        <v>0.9800015714285715</v>
      </c>
      <c r="ET210">
        <v>0.01999814285714286</v>
      </c>
      <c r="EU210">
        <v>0</v>
      </c>
      <c r="EV210">
        <v>51.99303928571429</v>
      </c>
      <c r="EW210">
        <v>5.00078</v>
      </c>
      <c r="EX210">
        <v>2963.968928571429</v>
      </c>
      <c r="EY210">
        <v>16379.71071428571</v>
      </c>
      <c r="EZ210">
        <v>53.42849999999999</v>
      </c>
      <c r="FA210">
        <v>54.58899999999998</v>
      </c>
      <c r="FB210">
        <v>53.99742857142856</v>
      </c>
      <c r="FC210">
        <v>53.71407142857144</v>
      </c>
      <c r="FD210">
        <v>53.71399999999999</v>
      </c>
      <c r="FE210">
        <v>1955.108928571428</v>
      </c>
      <c r="FF210">
        <v>39.9</v>
      </c>
      <c r="FG210">
        <v>0</v>
      </c>
      <c r="FH210">
        <v>1694363376.8</v>
      </c>
      <c r="FI210">
        <v>0</v>
      </c>
      <c r="FJ210">
        <v>51.98933076923077</v>
      </c>
      <c r="FK210">
        <v>0.405770934016048</v>
      </c>
      <c r="FL210">
        <v>910.0464961658579</v>
      </c>
      <c r="FM210">
        <v>2966.123846153846</v>
      </c>
      <c r="FN210">
        <v>15</v>
      </c>
      <c r="FO210">
        <v>1694359657.1</v>
      </c>
      <c r="FP210" t="s">
        <v>630</v>
      </c>
      <c r="FQ210">
        <v>1694359653.1</v>
      </c>
      <c r="FR210">
        <v>1694359657.1</v>
      </c>
      <c r="FS210">
        <v>2</v>
      </c>
      <c r="FT210">
        <v>0.004</v>
      </c>
      <c r="FU210">
        <v>-0.08500000000000001</v>
      </c>
      <c r="FV210">
        <v>-25.919</v>
      </c>
      <c r="FW210">
        <v>-3.999</v>
      </c>
      <c r="FX210">
        <v>420</v>
      </c>
      <c r="FY210">
        <v>26</v>
      </c>
      <c r="FZ210">
        <v>0.38</v>
      </c>
      <c r="GA210">
        <v>0.08</v>
      </c>
      <c r="GB210">
        <v>-26.01472</v>
      </c>
      <c r="GC210">
        <v>-1.121473170731626</v>
      </c>
      <c r="GD210">
        <v>0.2370356631395369</v>
      </c>
      <c r="GE210">
        <v>0</v>
      </c>
      <c r="GF210">
        <v>0.292518175</v>
      </c>
      <c r="GG210">
        <v>-0.04280513696060046</v>
      </c>
      <c r="GH210">
        <v>0.004324352881573727</v>
      </c>
      <c r="GI210">
        <v>1</v>
      </c>
      <c r="GJ210">
        <v>1</v>
      </c>
      <c r="GK210">
        <v>2</v>
      </c>
      <c r="GL210" t="s">
        <v>432</v>
      </c>
      <c r="GM210">
        <v>3.10682</v>
      </c>
      <c r="GN210">
        <v>2.7579</v>
      </c>
      <c r="GO210">
        <v>0.195111</v>
      </c>
      <c r="GP210">
        <v>0.19399</v>
      </c>
      <c r="GQ210">
        <v>0.120915</v>
      </c>
      <c r="GR210">
        <v>0.109843</v>
      </c>
      <c r="GS210">
        <v>20174.7</v>
      </c>
      <c r="GT210">
        <v>19037.3</v>
      </c>
      <c r="GU210">
        <v>25661.5</v>
      </c>
      <c r="GV210">
        <v>24006.7</v>
      </c>
      <c r="GW210">
        <v>36303.1</v>
      </c>
      <c r="GX210">
        <v>31347.2</v>
      </c>
      <c r="GY210">
        <v>44915.6</v>
      </c>
      <c r="GZ210">
        <v>38065.9</v>
      </c>
      <c r="HA210">
        <v>1.73032</v>
      </c>
      <c r="HB210">
        <v>1.55822</v>
      </c>
      <c r="HC210">
        <v>-0.0830181</v>
      </c>
      <c r="HD210">
        <v>0</v>
      </c>
      <c r="HE210">
        <v>36.9244</v>
      </c>
      <c r="HF210">
        <v>999.9</v>
      </c>
      <c r="HG210">
        <v>44.4</v>
      </c>
      <c r="HH210">
        <v>37.5</v>
      </c>
      <c r="HI210">
        <v>34.0373</v>
      </c>
      <c r="HJ210">
        <v>61.4335</v>
      </c>
      <c r="HK210">
        <v>23.4095</v>
      </c>
      <c r="HL210">
        <v>1</v>
      </c>
      <c r="HM210">
        <v>1.68663</v>
      </c>
      <c r="HN210">
        <v>9.28105</v>
      </c>
      <c r="HO210">
        <v>20.0588</v>
      </c>
      <c r="HP210">
        <v>5.20546</v>
      </c>
      <c r="HQ210">
        <v>11.9923</v>
      </c>
      <c r="HR210">
        <v>4.9593</v>
      </c>
      <c r="HS210">
        <v>3.27428</v>
      </c>
      <c r="HT210">
        <v>9999</v>
      </c>
      <c r="HU210">
        <v>9999</v>
      </c>
      <c r="HV210">
        <v>9999</v>
      </c>
      <c r="HW210">
        <v>156.1</v>
      </c>
      <c r="HX210">
        <v>1.86386</v>
      </c>
      <c r="HY210">
        <v>1.86005</v>
      </c>
      <c r="HZ210">
        <v>1.85837</v>
      </c>
      <c r="IA210">
        <v>1.85974</v>
      </c>
      <c r="IB210">
        <v>1.85974</v>
      </c>
      <c r="IC210">
        <v>1.85836</v>
      </c>
      <c r="ID210">
        <v>1.85745</v>
      </c>
      <c r="IE210">
        <v>1.85226</v>
      </c>
      <c r="IF210">
        <v>0</v>
      </c>
      <c r="IG210">
        <v>0</v>
      </c>
      <c r="IH210">
        <v>0</v>
      </c>
      <c r="II210">
        <v>0</v>
      </c>
      <c r="IJ210" t="s">
        <v>433</v>
      </c>
      <c r="IK210" t="s">
        <v>434</v>
      </c>
      <c r="IL210" t="s">
        <v>435</v>
      </c>
      <c r="IM210" t="s">
        <v>435</v>
      </c>
      <c r="IN210" t="s">
        <v>435</v>
      </c>
      <c r="IO210" t="s">
        <v>435</v>
      </c>
      <c r="IP210">
        <v>0</v>
      </c>
      <c r="IQ210">
        <v>100</v>
      </c>
      <c r="IR210">
        <v>100</v>
      </c>
      <c r="IS210">
        <v>-42.3</v>
      </c>
      <c r="IT210">
        <v>-4.0857</v>
      </c>
      <c r="IU210">
        <v>-16.20101556140452</v>
      </c>
      <c r="IV210">
        <v>-0.02477319321892663</v>
      </c>
      <c r="IW210">
        <v>7.220195862635366E-06</v>
      </c>
      <c r="IX210">
        <v>-1.200035831751892E-09</v>
      </c>
      <c r="IY210">
        <v>-1.772700294398243</v>
      </c>
      <c r="IZ210">
        <v>-0.1467083373758089</v>
      </c>
      <c r="JA210">
        <v>0.003522864546959643</v>
      </c>
      <c r="JB210">
        <v>-3.696506598922489E-05</v>
      </c>
      <c r="JC210">
        <v>4</v>
      </c>
      <c r="JD210">
        <v>1987</v>
      </c>
      <c r="JE210">
        <v>1</v>
      </c>
      <c r="JF210">
        <v>38</v>
      </c>
      <c r="JG210">
        <v>62.1</v>
      </c>
      <c r="JH210">
        <v>62</v>
      </c>
      <c r="JI210">
        <v>3.44971</v>
      </c>
      <c r="JJ210">
        <v>2.65259</v>
      </c>
      <c r="JK210">
        <v>1.49658</v>
      </c>
      <c r="JL210">
        <v>2.39136</v>
      </c>
      <c r="JM210">
        <v>1.54785</v>
      </c>
      <c r="JN210">
        <v>2.46704</v>
      </c>
      <c r="JO210">
        <v>42.0065</v>
      </c>
      <c r="JP210">
        <v>14.0883</v>
      </c>
      <c r="JQ210">
        <v>18</v>
      </c>
      <c r="JR210">
        <v>508.398</v>
      </c>
      <c r="JS210">
        <v>404.919</v>
      </c>
      <c r="JT210">
        <v>27.6671</v>
      </c>
      <c r="JU210">
        <v>46.0734</v>
      </c>
      <c r="JV210">
        <v>29.999</v>
      </c>
      <c r="JW210">
        <v>45.806</v>
      </c>
      <c r="JX210">
        <v>45.6267</v>
      </c>
      <c r="JY210">
        <v>69.20440000000001</v>
      </c>
      <c r="JZ210">
        <v>0</v>
      </c>
      <c r="KA210">
        <v>100</v>
      </c>
      <c r="KB210">
        <v>20.8319</v>
      </c>
      <c r="KC210">
        <v>1603.99</v>
      </c>
      <c r="KD210">
        <v>32.1164</v>
      </c>
      <c r="KE210">
        <v>98.1208</v>
      </c>
      <c r="KF210">
        <v>91.7217</v>
      </c>
    </row>
    <row r="211" spans="1:292">
      <c r="A211">
        <v>193</v>
      </c>
      <c r="B211">
        <v>1694366043.5</v>
      </c>
      <c r="C211">
        <v>7534.5</v>
      </c>
      <c r="D211" t="s">
        <v>821</v>
      </c>
      <c r="E211" t="s">
        <v>822</v>
      </c>
      <c r="F211">
        <v>5</v>
      </c>
      <c r="G211" t="s">
        <v>823</v>
      </c>
      <c r="H211">
        <v>1694366035.75</v>
      </c>
      <c r="I211">
        <f>(J211)/1000</f>
        <v>0</v>
      </c>
      <c r="J211">
        <f>IF(DO211, AM211, AG211)</f>
        <v>0</v>
      </c>
      <c r="K211">
        <f>IF(DO211, AH211, AF211)</f>
        <v>0</v>
      </c>
      <c r="L211">
        <f>DQ211 - IF(AT211&gt;1, K211*DK211*100.0/(AV211*EE211), 0)</f>
        <v>0</v>
      </c>
      <c r="M211">
        <f>((S211-I211/2)*L211-K211)/(S211+I211/2)</f>
        <v>0</v>
      </c>
      <c r="N211">
        <f>M211*(DX211+DY211)/1000.0</f>
        <v>0</v>
      </c>
      <c r="O211">
        <f>(DQ211 - IF(AT211&gt;1, K211*DK211*100.0/(AV211*EE211), 0))*(DX211+DY211)/1000.0</f>
        <v>0</v>
      </c>
      <c r="P211">
        <f>2.0/((1/R211-1/Q211)+SIGN(R211)*SQRT((1/R211-1/Q211)*(1/R211-1/Q211) + 4*DL211/((DL211+1)*(DL211+1))*(2*1/R211*1/Q211-1/Q211*1/Q211)))</f>
        <v>0</v>
      </c>
      <c r="Q211">
        <f>IF(LEFT(DM211,1)&lt;&gt;"0",IF(LEFT(DM211,1)="1",3.0,DN211),$D$5+$E$5*(EE211*DX211/($K$5*1000))+$F$5*(EE211*DX211/($K$5*1000))*MAX(MIN(DK211,$J$5),$I$5)*MAX(MIN(DK211,$J$5),$I$5)+$G$5*MAX(MIN(DK211,$J$5),$I$5)*(EE211*DX211/($K$5*1000))+$H$5*(EE211*DX211/($K$5*1000))*(EE211*DX211/($K$5*1000)))</f>
        <v>0</v>
      </c>
      <c r="R211">
        <f>I211*(1000-(1000*0.61365*exp(17.502*V211/(240.97+V211))/(DX211+DY211)+DS211)/2)/(1000*0.61365*exp(17.502*V211/(240.97+V211))/(DX211+DY211)-DS211)</f>
        <v>0</v>
      </c>
      <c r="S211">
        <f>1/((DL211+1)/(P211/1.6)+1/(Q211/1.37)) + DL211/((DL211+1)/(P211/1.6) + DL211/(Q211/1.37))</f>
        <v>0</v>
      </c>
      <c r="T211">
        <f>(DG211*DJ211)</f>
        <v>0</v>
      </c>
      <c r="U211">
        <f>(DZ211+(T211+2*0.95*5.67E-8*(((DZ211+$B$9)+273)^4-(DZ211+273)^4)-44100*I211)/(1.84*29.3*Q211+8*0.95*5.67E-8*(DZ211+273)^3))</f>
        <v>0</v>
      </c>
      <c r="V211">
        <f>($C$9*EA211+$D$9*EB211+$E$9*U211)</f>
        <v>0</v>
      </c>
      <c r="W211">
        <f>0.61365*exp(17.502*V211/(240.97+V211))</f>
        <v>0</v>
      </c>
      <c r="X211">
        <f>(Y211/Z211*100)</f>
        <v>0</v>
      </c>
      <c r="Y211">
        <f>DS211*(DX211+DY211)/1000</f>
        <v>0</v>
      </c>
      <c r="Z211">
        <f>0.61365*exp(17.502*DZ211/(240.97+DZ211))</f>
        <v>0</v>
      </c>
      <c r="AA211">
        <f>(W211-DS211*(DX211+DY211)/1000)</f>
        <v>0</v>
      </c>
      <c r="AB211">
        <f>(-I211*44100)</f>
        <v>0</v>
      </c>
      <c r="AC211">
        <f>2*29.3*Q211*0.92*(DZ211-V211)</f>
        <v>0</v>
      </c>
      <c r="AD211">
        <f>2*0.95*5.67E-8*(((DZ211+$B$9)+273)^4-(V211+273)^4)</f>
        <v>0</v>
      </c>
      <c r="AE211">
        <f>T211+AD211+AB211+AC211</f>
        <v>0</v>
      </c>
      <c r="AF211">
        <f>DW211*AT211*(DR211-DQ211*(1000-AT211*DT211)/(1000-AT211*DS211))/(100*DK211)</f>
        <v>0</v>
      </c>
      <c r="AG211">
        <f>1000*DW211*AT211*(DS211-DT211)/(100*DK211*(1000-AT211*DS211))</f>
        <v>0</v>
      </c>
      <c r="AH211">
        <f>(AI211 - AJ211 - DX211*1E3/(8.314*(DZ211+273.15)) * AL211/DW211 * AK211) * DW211/(100*DK211) * (1000 - DT211)/1000</f>
        <v>0</v>
      </c>
      <c r="AI211">
        <v>431.6303727599204</v>
      </c>
      <c r="AJ211">
        <v>420.4179515151512</v>
      </c>
      <c r="AK211">
        <v>-0.000992226715658319</v>
      </c>
      <c r="AL211">
        <v>66.0925817181092</v>
      </c>
      <c r="AM211">
        <f>(AO211 - AN211 + DX211*1E3/(8.314*(DZ211+273.15)) * AQ211/DW211 * AP211) * DW211/(100*DK211) * 1000/(1000 - AO211)</f>
        <v>0</v>
      </c>
      <c r="AN211">
        <v>27.07816888454717</v>
      </c>
      <c r="AO211">
        <v>30.07910969696969</v>
      </c>
      <c r="AP211">
        <v>-0.0002952326079930781</v>
      </c>
      <c r="AQ211">
        <v>101.3786649320936</v>
      </c>
      <c r="AR211">
        <v>0</v>
      </c>
      <c r="AS211">
        <v>0</v>
      </c>
      <c r="AT211">
        <f>IF(AR211*$H$15&gt;=AV211,1.0,(AV211/(AV211-AR211*$H$15)))</f>
        <v>0</v>
      </c>
      <c r="AU211">
        <f>(AT211-1)*100</f>
        <v>0</v>
      </c>
      <c r="AV211">
        <f>MAX(0,($B$15+$C$15*EE211)/(1+$D$15*EE211)*DX211/(DZ211+273)*$E$15)</f>
        <v>0</v>
      </c>
      <c r="AW211" t="s">
        <v>429</v>
      </c>
      <c r="AX211" t="s">
        <v>429</v>
      </c>
      <c r="AY211">
        <v>0</v>
      </c>
      <c r="AZ211">
        <v>0</v>
      </c>
      <c r="BA211">
        <f>1-AY211/AZ211</f>
        <v>0</v>
      </c>
      <c r="BB211">
        <v>0</v>
      </c>
      <c r="BC211" t="s">
        <v>429</v>
      </c>
      <c r="BD211" t="s">
        <v>429</v>
      </c>
      <c r="BE211">
        <v>0</v>
      </c>
      <c r="BF211">
        <v>0</v>
      </c>
      <c r="BG211">
        <f>1-BE211/BF211</f>
        <v>0</v>
      </c>
      <c r="BH211">
        <v>0.5</v>
      </c>
      <c r="BI211">
        <f>DH211</f>
        <v>0</v>
      </c>
      <c r="BJ211">
        <f>K211</f>
        <v>0</v>
      </c>
      <c r="BK211">
        <f>BG211*BH211*BI211</f>
        <v>0</v>
      </c>
      <c r="BL211">
        <f>(BJ211-BB211)/BI211</f>
        <v>0</v>
      </c>
      <c r="BM211">
        <f>(AZ211-BF211)/BF211</f>
        <v>0</v>
      </c>
      <c r="BN211">
        <f>AY211/(BA211+AY211/BF211)</f>
        <v>0</v>
      </c>
      <c r="BO211" t="s">
        <v>429</v>
      </c>
      <c r="BP211">
        <v>0</v>
      </c>
      <c r="BQ211">
        <f>IF(BP211&lt;&gt;0, BP211, BN211)</f>
        <v>0</v>
      </c>
      <c r="BR211">
        <f>1-BQ211/BF211</f>
        <v>0</v>
      </c>
      <c r="BS211">
        <f>(BF211-BE211)/(BF211-BQ211)</f>
        <v>0</v>
      </c>
      <c r="BT211">
        <f>(AZ211-BF211)/(AZ211-BQ211)</f>
        <v>0</v>
      </c>
      <c r="BU211">
        <f>(BF211-BE211)/(BF211-AY211)</f>
        <v>0</v>
      </c>
      <c r="BV211">
        <f>(AZ211-BF211)/(AZ211-AY211)</f>
        <v>0</v>
      </c>
      <c r="BW211">
        <f>(BS211*BQ211/BE211)</f>
        <v>0</v>
      </c>
      <c r="BX211">
        <f>(1-BW211)</f>
        <v>0</v>
      </c>
      <c r="DG211">
        <f>$B$13*EF211+$C$13*EG211+$F$13*ER211*(1-EU211)</f>
        <v>0</v>
      </c>
      <c r="DH211">
        <f>DG211*DI211</f>
        <v>0</v>
      </c>
      <c r="DI211">
        <f>($B$13*$D$11+$C$13*$D$11+$F$13*((FE211+EW211)/MAX(FE211+EW211+FF211, 0.1)*$I$11+FF211/MAX(FE211+EW211+FF211, 0.1)*$J$11))/($B$13+$C$13+$F$13)</f>
        <v>0</v>
      </c>
      <c r="DJ211">
        <f>($B$13*$K$11+$C$13*$K$11+$F$13*((FE211+EW211)/MAX(FE211+EW211+FF211, 0.1)*$P$11+FF211/MAX(FE211+EW211+FF211, 0.1)*$Q$11))/($B$13+$C$13+$F$13)</f>
        <v>0</v>
      </c>
      <c r="DK211">
        <v>1.37</v>
      </c>
      <c r="DL211">
        <v>0.5</v>
      </c>
      <c r="DM211" t="s">
        <v>430</v>
      </c>
      <c r="DN211">
        <v>2</v>
      </c>
      <c r="DO211" t="b">
        <v>1</v>
      </c>
      <c r="DP211">
        <v>1694366035.75</v>
      </c>
      <c r="DQ211">
        <v>407.8027</v>
      </c>
      <c r="DR211">
        <v>419.9716333333334</v>
      </c>
      <c r="DS211">
        <v>30.09997</v>
      </c>
      <c r="DT211">
        <v>27.08848666666667</v>
      </c>
      <c r="DU211">
        <v>433.8761</v>
      </c>
      <c r="DV211">
        <v>34.42619333333333</v>
      </c>
      <c r="DW211">
        <v>499.9522666666666</v>
      </c>
      <c r="DX211">
        <v>84.42382999999998</v>
      </c>
      <c r="DY211">
        <v>0.09979211333333335</v>
      </c>
      <c r="DZ211">
        <v>33.06483333333333</v>
      </c>
      <c r="EA211">
        <v>34.27558</v>
      </c>
      <c r="EB211">
        <v>999.9000000000002</v>
      </c>
      <c r="EC211">
        <v>0</v>
      </c>
      <c r="ED211">
        <v>0</v>
      </c>
      <c r="EE211">
        <v>10000.20966666667</v>
      </c>
      <c r="EF211">
        <v>0</v>
      </c>
      <c r="EG211">
        <v>1174.436</v>
      </c>
      <c r="EH211">
        <v>-12.16896666666667</v>
      </c>
      <c r="EI211">
        <v>420.4583000000001</v>
      </c>
      <c r="EJ211">
        <v>431.6647333333333</v>
      </c>
      <c r="EK211">
        <v>3.011465666666667</v>
      </c>
      <c r="EL211">
        <v>419.9716333333334</v>
      </c>
      <c r="EM211">
        <v>27.08848666666667</v>
      </c>
      <c r="EN211">
        <v>2.541154333333333</v>
      </c>
      <c r="EO211">
        <v>2.286914666666667</v>
      </c>
      <c r="EP211">
        <v>21.29251666666666</v>
      </c>
      <c r="EQ211">
        <v>19.58452333333334</v>
      </c>
      <c r="ER211">
        <v>1999.997</v>
      </c>
      <c r="ES211">
        <v>0.9799936999999997</v>
      </c>
      <c r="ET211">
        <v>0.02000668333333333</v>
      </c>
      <c r="EU211">
        <v>0</v>
      </c>
      <c r="EV211">
        <v>84.95221666666666</v>
      </c>
      <c r="EW211">
        <v>5.00078</v>
      </c>
      <c r="EX211">
        <v>3486.169333333333</v>
      </c>
      <c r="EY211">
        <v>16379.57666666667</v>
      </c>
      <c r="EZ211">
        <v>52.84126666666665</v>
      </c>
      <c r="FA211">
        <v>54.1208</v>
      </c>
      <c r="FB211">
        <v>53.41646666666666</v>
      </c>
      <c r="FC211">
        <v>53.31226666666667</v>
      </c>
      <c r="FD211">
        <v>52.99553333333332</v>
      </c>
      <c r="FE211">
        <v>1955.087</v>
      </c>
      <c r="FF211">
        <v>39.91</v>
      </c>
      <c r="FG211">
        <v>0</v>
      </c>
      <c r="FH211">
        <v>1694366043.8</v>
      </c>
      <c r="FI211">
        <v>0</v>
      </c>
      <c r="FJ211">
        <v>84.949308</v>
      </c>
      <c r="FK211">
        <v>-0.4137769250366651</v>
      </c>
      <c r="FL211">
        <v>-91.42307663851706</v>
      </c>
      <c r="FM211">
        <v>3483.194799999999</v>
      </c>
      <c r="FN211">
        <v>15</v>
      </c>
      <c r="FO211">
        <v>1694364733.6</v>
      </c>
      <c r="FP211" t="s">
        <v>824</v>
      </c>
      <c r="FQ211">
        <v>1694364733.6</v>
      </c>
      <c r="FR211">
        <v>1694364725.1</v>
      </c>
      <c r="FS211">
        <v>3</v>
      </c>
      <c r="FT211">
        <v>-0.385</v>
      </c>
      <c r="FU211">
        <v>-0.17</v>
      </c>
      <c r="FV211">
        <v>-26.307</v>
      </c>
      <c r="FW211">
        <v>-4.28</v>
      </c>
      <c r="FX211">
        <v>420</v>
      </c>
      <c r="FY211">
        <v>29</v>
      </c>
      <c r="FZ211">
        <v>0.26</v>
      </c>
      <c r="GA211">
        <v>0.05</v>
      </c>
      <c r="GB211">
        <v>-12.16321463414634</v>
      </c>
      <c r="GC211">
        <v>-0.05795121951221461</v>
      </c>
      <c r="GD211">
        <v>0.0397110328158961</v>
      </c>
      <c r="GE211">
        <v>1</v>
      </c>
      <c r="GF211">
        <v>3.015881707317073</v>
      </c>
      <c r="GG211">
        <v>-0.0707983275261289</v>
      </c>
      <c r="GH211">
        <v>0.00749313959482322</v>
      </c>
      <c r="GI211">
        <v>1</v>
      </c>
      <c r="GJ211">
        <v>2</v>
      </c>
      <c r="GK211">
        <v>2</v>
      </c>
      <c r="GL211" t="s">
        <v>484</v>
      </c>
      <c r="GM211">
        <v>3.10646</v>
      </c>
      <c r="GN211">
        <v>2.75743</v>
      </c>
      <c r="GO211">
        <v>0.08100980000000001</v>
      </c>
      <c r="GP211">
        <v>0.07902720000000001</v>
      </c>
      <c r="GQ211">
        <v>0.125742</v>
      </c>
      <c r="GR211">
        <v>0.107065</v>
      </c>
      <c r="GS211">
        <v>23020.4</v>
      </c>
      <c r="GT211">
        <v>21740.5</v>
      </c>
      <c r="GU211">
        <v>25639.6</v>
      </c>
      <c r="GV211">
        <v>23988.4</v>
      </c>
      <c r="GW211">
        <v>36064.5</v>
      </c>
      <c r="GX211">
        <v>31408.3</v>
      </c>
      <c r="GY211">
        <v>44875.6</v>
      </c>
      <c r="GZ211">
        <v>38037.4</v>
      </c>
      <c r="HA211">
        <v>1.72945</v>
      </c>
      <c r="HB211">
        <v>1.52075</v>
      </c>
      <c r="HC211">
        <v>-0.0860915</v>
      </c>
      <c r="HD211">
        <v>0</v>
      </c>
      <c r="HE211">
        <v>35.6675</v>
      </c>
      <c r="HF211">
        <v>999.9</v>
      </c>
      <c r="HG211">
        <v>35.7</v>
      </c>
      <c r="HH211">
        <v>41.7</v>
      </c>
      <c r="HI211">
        <v>34.3152</v>
      </c>
      <c r="HJ211">
        <v>60.7456</v>
      </c>
      <c r="HK211">
        <v>24.371</v>
      </c>
      <c r="HL211">
        <v>1</v>
      </c>
      <c r="HM211">
        <v>1.71097</v>
      </c>
      <c r="HN211">
        <v>9.28105</v>
      </c>
      <c r="HO211">
        <v>20.0542</v>
      </c>
      <c r="HP211">
        <v>5.2092</v>
      </c>
      <c r="HQ211">
        <v>11.9971</v>
      </c>
      <c r="HR211">
        <v>4.96045</v>
      </c>
      <c r="HS211">
        <v>3.27468</v>
      </c>
      <c r="HT211">
        <v>9999</v>
      </c>
      <c r="HU211">
        <v>9999</v>
      </c>
      <c r="HV211">
        <v>9999</v>
      </c>
      <c r="HW211">
        <v>156.8</v>
      </c>
      <c r="HX211">
        <v>1.86388</v>
      </c>
      <c r="HY211">
        <v>1.8602</v>
      </c>
      <c r="HZ211">
        <v>1.85856</v>
      </c>
      <c r="IA211">
        <v>1.85989</v>
      </c>
      <c r="IB211">
        <v>1.85981</v>
      </c>
      <c r="IC211">
        <v>1.85852</v>
      </c>
      <c r="ID211">
        <v>1.8576</v>
      </c>
      <c r="IE211">
        <v>1.85241</v>
      </c>
      <c r="IF211">
        <v>0</v>
      </c>
      <c r="IG211">
        <v>0</v>
      </c>
      <c r="IH211">
        <v>0</v>
      </c>
      <c r="II211">
        <v>0</v>
      </c>
      <c r="IJ211" t="s">
        <v>433</v>
      </c>
      <c r="IK211" t="s">
        <v>434</v>
      </c>
      <c r="IL211" t="s">
        <v>435</v>
      </c>
      <c r="IM211" t="s">
        <v>435</v>
      </c>
      <c r="IN211" t="s">
        <v>435</v>
      </c>
      <c r="IO211" t="s">
        <v>435</v>
      </c>
      <c r="IP211">
        <v>0</v>
      </c>
      <c r="IQ211">
        <v>100</v>
      </c>
      <c r="IR211">
        <v>100</v>
      </c>
      <c r="IS211">
        <v>-26.073</v>
      </c>
      <c r="IT211">
        <v>-4.3255</v>
      </c>
      <c r="IU211">
        <v>-16.58608616744975</v>
      </c>
      <c r="IV211">
        <v>-0.02477319321892663</v>
      </c>
      <c r="IW211">
        <v>7.220195862635366E-06</v>
      </c>
      <c r="IX211">
        <v>-1.200035831751892E-09</v>
      </c>
      <c r="IY211">
        <v>-1.942583748468474</v>
      </c>
      <c r="IZ211">
        <v>-0.1467083373758089</v>
      </c>
      <c r="JA211">
        <v>0.003522864546959643</v>
      </c>
      <c r="JB211">
        <v>-3.696506598922489E-05</v>
      </c>
      <c r="JC211">
        <v>4</v>
      </c>
      <c r="JD211">
        <v>1987</v>
      </c>
      <c r="JE211">
        <v>1</v>
      </c>
      <c r="JF211">
        <v>38</v>
      </c>
      <c r="JG211">
        <v>21.8</v>
      </c>
      <c r="JH211">
        <v>22</v>
      </c>
      <c r="JI211">
        <v>1.21582</v>
      </c>
      <c r="JJ211">
        <v>2.68311</v>
      </c>
      <c r="JK211">
        <v>1.49658</v>
      </c>
      <c r="JL211">
        <v>2.38892</v>
      </c>
      <c r="JM211">
        <v>1.54907</v>
      </c>
      <c r="JN211">
        <v>2.3938</v>
      </c>
      <c r="JO211">
        <v>46.4735</v>
      </c>
      <c r="JP211">
        <v>13.1952</v>
      </c>
      <c r="JQ211">
        <v>18</v>
      </c>
      <c r="JR211">
        <v>508.814</v>
      </c>
      <c r="JS211">
        <v>382.811</v>
      </c>
      <c r="JT211">
        <v>26.8586</v>
      </c>
      <c r="JU211">
        <v>46.2199</v>
      </c>
      <c r="JV211">
        <v>30.0002</v>
      </c>
      <c r="JW211">
        <v>45.9703</v>
      </c>
      <c r="JX211">
        <v>45.8157</v>
      </c>
      <c r="JY211">
        <v>24.4549</v>
      </c>
      <c r="JZ211">
        <v>0</v>
      </c>
      <c r="KA211">
        <v>45.1919</v>
      </c>
      <c r="KB211">
        <v>21.807</v>
      </c>
      <c r="KC211">
        <v>413.28</v>
      </c>
      <c r="KD211">
        <v>27.7393</v>
      </c>
      <c r="KE211">
        <v>98.0347</v>
      </c>
      <c r="KF211">
        <v>91.6525</v>
      </c>
    </row>
    <row r="212" spans="1:292">
      <c r="A212">
        <v>194</v>
      </c>
      <c r="B212">
        <v>1694366048.5</v>
      </c>
      <c r="C212">
        <v>7539.5</v>
      </c>
      <c r="D212" t="s">
        <v>825</v>
      </c>
      <c r="E212" t="s">
        <v>826</v>
      </c>
      <c r="F212">
        <v>5</v>
      </c>
      <c r="G212" t="s">
        <v>823</v>
      </c>
      <c r="H212">
        <v>1694366040.655172</v>
      </c>
      <c r="I212">
        <f>(J212)/1000</f>
        <v>0</v>
      </c>
      <c r="J212">
        <f>IF(DO212, AM212, AG212)</f>
        <v>0</v>
      </c>
      <c r="K212">
        <f>IF(DO212, AH212, AF212)</f>
        <v>0</v>
      </c>
      <c r="L212">
        <f>DQ212 - IF(AT212&gt;1, K212*DK212*100.0/(AV212*EE212), 0)</f>
        <v>0</v>
      </c>
      <c r="M212">
        <f>((S212-I212/2)*L212-K212)/(S212+I212/2)</f>
        <v>0</v>
      </c>
      <c r="N212">
        <f>M212*(DX212+DY212)/1000.0</f>
        <v>0</v>
      </c>
      <c r="O212">
        <f>(DQ212 - IF(AT212&gt;1, K212*DK212*100.0/(AV212*EE212), 0))*(DX212+DY212)/1000.0</f>
        <v>0</v>
      </c>
      <c r="P212">
        <f>2.0/((1/R212-1/Q212)+SIGN(R212)*SQRT((1/R212-1/Q212)*(1/R212-1/Q212) + 4*DL212/((DL212+1)*(DL212+1))*(2*1/R212*1/Q212-1/Q212*1/Q212)))</f>
        <v>0</v>
      </c>
      <c r="Q212">
        <f>IF(LEFT(DM212,1)&lt;&gt;"0",IF(LEFT(DM212,1)="1",3.0,DN212),$D$5+$E$5*(EE212*DX212/($K$5*1000))+$F$5*(EE212*DX212/($K$5*1000))*MAX(MIN(DK212,$J$5),$I$5)*MAX(MIN(DK212,$J$5),$I$5)+$G$5*MAX(MIN(DK212,$J$5),$I$5)*(EE212*DX212/($K$5*1000))+$H$5*(EE212*DX212/($K$5*1000))*(EE212*DX212/($K$5*1000)))</f>
        <v>0</v>
      </c>
      <c r="R212">
        <f>I212*(1000-(1000*0.61365*exp(17.502*V212/(240.97+V212))/(DX212+DY212)+DS212)/2)/(1000*0.61365*exp(17.502*V212/(240.97+V212))/(DX212+DY212)-DS212)</f>
        <v>0</v>
      </c>
      <c r="S212">
        <f>1/((DL212+1)/(P212/1.6)+1/(Q212/1.37)) + DL212/((DL212+1)/(P212/1.6) + DL212/(Q212/1.37))</f>
        <v>0</v>
      </c>
      <c r="T212">
        <f>(DG212*DJ212)</f>
        <v>0</v>
      </c>
      <c r="U212">
        <f>(DZ212+(T212+2*0.95*5.67E-8*(((DZ212+$B$9)+273)^4-(DZ212+273)^4)-44100*I212)/(1.84*29.3*Q212+8*0.95*5.67E-8*(DZ212+273)^3))</f>
        <v>0</v>
      </c>
      <c r="V212">
        <f>($C$9*EA212+$D$9*EB212+$E$9*U212)</f>
        <v>0</v>
      </c>
      <c r="W212">
        <f>0.61365*exp(17.502*V212/(240.97+V212))</f>
        <v>0</v>
      </c>
      <c r="X212">
        <f>(Y212/Z212*100)</f>
        <v>0</v>
      </c>
      <c r="Y212">
        <f>DS212*(DX212+DY212)/1000</f>
        <v>0</v>
      </c>
      <c r="Z212">
        <f>0.61365*exp(17.502*DZ212/(240.97+DZ212))</f>
        <v>0</v>
      </c>
      <c r="AA212">
        <f>(W212-DS212*(DX212+DY212)/1000)</f>
        <v>0</v>
      </c>
      <c r="AB212">
        <f>(-I212*44100)</f>
        <v>0</v>
      </c>
      <c r="AC212">
        <f>2*29.3*Q212*0.92*(DZ212-V212)</f>
        <v>0</v>
      </c>
      <c r="AD212">
        <f>2*0.95*5.67E-8*(((DZ212+$B$9)+273)^4-(V212+273)^4)</f>
        <v>0</v>
      </c>
      <c r="AE212">
        <f>T212+AD212+AB212+AC212</f>
        <v>0</v>
      </c>
      <c r="AF212">
        <f>DW212*AT212*(DR212-DQ212*(1000-AT212*DT212)/(1000-AT212*DS212))/(100*DK212)</f>
        <v>0</v>
      </c>
      <c r="AG212">
        <f>1000*DW212*AT212*(DS212-DT212)/(100*DK212*(1000-AT212*DS212))</f>
        <v>0</v>
      </c>
      <c r="AH212">
        <f>(AI212 - AJ212 - DX212*1E3/(8.314*(DZ212+273.15)) * AL212/DW212 * AK212) * DW212/(100*DK212) * (1000 - DT212)/1000</f>
        <v>0</v>
      </c>
      <c r="AI212">
        <v>431.6211638579074</v>
      </c>
      <c r="AJ212">
        <v>420.3078424242424</v>
      </c>
      <c r="AK212">
        <v>-0.04611900490273033</v>
      </c>
      <c r="AL212">
        <v>66.0925817181092</v>
      </c>
      <c r="AM212">
        <f>(AO212 - AN212 + DX212*1E3/(8.314*(DZ212+273.15)) * AQ212/DW212 * AP212) * DW212/(100*DK212) * 1000/(1000 - AO212)</f>
        <v>0</v>
      </c>
      <c r="AN212">
        <v>27.07370191082001</v>
      </c>
      <c r="AO212">
        <v>30.06421939393939</v>
      </c>
      <c r="AP212">
        <v>-0.0002263933373016349</v>
      </c>
      <c r="AQ212">
        <v>101.3786649320936</v>
      </c>
      <c r="AR212">
        <v>0</v>
      </c>
      <c r="AS212">
        <v>0</v>
      </c>
      <c r="AT212">
        <f>IF(AR212*$H$15&gt;=AV212,1.0,(AV212/(AV212-AR212*$H$15)))</f>
        <v>0</v>
      </c>
      <c r="AU212">
        <f>(AT212-1)*100</f>
        <v>0</v>
      </c>
      <c r="AV212">
        <f>MAX(0,($B$15+$C$15*EE212)/(1+$D$15*EE212)*DX212/(DZ212+273)*$E$15)</f>
        <v>0</v>
      </c>
      <c r="AW212" t="s">
        <v>429</v>
      </c>
      <c r="AX212" t="s">
        <v>429</v>
      </c>
      <c r="AY212">
        <v>0</v>
      </c>
      <c r="AZ212">
        <v>0</v>
      </c>
      <c r="BA212">
        <f>1-AY212/AZ212</f>
        <v>0</v>
      </c>
      <c r="BB212">
        <v>0</v>
      </c>
      <c r="BC212" t="s">
        <v>429</v>
      </c>
      <c r="BD212" t="s">
        <v>429</v>
      </c>
      <c r="BE212">
        <v>0</v>
      </c>
      <c r="BF212">
        <v>0</v>
      </c>
      <c r="BG212">
        <f>1-BE212/BF212</f>
        <v>0</v>
      </c>
      <c r="BH212">
        <v>0.5</v>
      </c>
      <c r="BI212">
        <f>DH212</f>
        <v>0</v>
      </c>
      <c r="BJ212">
        <f>K212</f>
        <v>0</v>
      </c>
      <c r="BK212">
        <f>BG212*BH212*BI212</f>
        <v>0</v>
      </c>
      <c r="BL212">
        <f>(BJ212-BB212)/BI212</f>
        <v>0</v>
      </c>
      <c r="BM212">
        <f>(AZ212-BF212)/BF212</f>
        <v>0</v>
      </c>
      <c r="BN212">
        <f>AY212/(BA212+AY212/BF212)</f>
        <v>0</v>
      </c>
      <c r="BO212" t="s">
        <v>429</v>
      </c>
      <c r="BP212">
        <v>0</v>
      </c>
      <c r="BQ212">
        <f>IF(BP212&lt;&gt;0, BP212, BN212)</f>
        <v>0</v>
      </c>
      <c r="BR212">
        <f>1-BQ212/BF212</f>
        <v>0</v>
      </c>
      <c r="BS212">
        <f>(BF212-BE212)/(BF212-BQ212)</f>
        <v>0</v>
      </c>
      <c r="BT212">
        <f>(AZ212-BF212)/(AZ212-BQ212)</f>
        <v>0</v>
      </c>
      <c r="BU212">
        <f>(BF212-BE212)/(BF212-AY212)</f>
        <v>0</v>
      </c>
      <c r="BV212">
        <f>(AZ212-BF212)/(AZ212-AY212)</f>
        <v>0</v>
      </c>
      <c r="BW212">
        <f>(BS212*BQ212/BE212)</f>
        <v>0</v>
      </c>
      <c r="BX212">
        <f>(1-BW212)</f>
        <v>0</v>
      </c>
      <c r="DG212">
        <f>$B$13*EF212+$C$13*EG212+$F$13*ER212*(1-EU212)</f>
        <v>0</v>
      </c>
      <c r="DH212">
        <f>DG212*DI212</f>
        <v>0</v>
      </c>
      <c r="DI212">
        <f>($B$13*$D$11+$C$13*$D$11+$F$13*((FE212+EW212)/MAX(FE212+EW212+FF212, 0.1)*$I$11+FF212/MAX(FE212+EW212+FF212, 0.1)*$J$11))/($B$13+$C$13+$F$13)</f>
        <v>0</v>
      </c>
      <c r="DJ212">
        <f>($B$13*$K$11+$C$13*$K$11+$F$13*((FE212+EW212)/MAX(FE212+EW212+FF212, 0.1)*$P$11+FF212/MAX(FE212+EW212+FF212, 0.1)*$Q$11))/($B$13+$C$13+$F$13)</f>
        <v>0</v>
      </c>
      <c r="DK212">
        <v>1.37</v>
      </c>
      <c r="DL212">
        <v>0.5</v>
      </c>
      <c r="DM212" t="s">
        <v>430</v>
      </c>
      <c r="DN212">
        <v>2</v>
      </c>
      <c r="DO212" t="b">
        <v>1</v>
      </c>
      <c r="DP212">
        <v>1694366040.655172</v>
      </c>
      <c r="DQ212">
        <v>407.7976206896552</v>
      </c>
      <c r="DR212">
        <v>419.8325862068966</v>
      </c>
      <c r="DS212">
        <v>30.08590344827587</v>
      </c>
      <c r="DT212">
        <v>27.07990344827586</v>
      </c>
      <c r="DU212">
        <v>433.8708965517241</v>
      </c>
      <c r="DV212">
        <v>34.41161724137931</v>
      </c>
      <c r="DW212">
        <v>499.998</v>
      </c>
      <c r="DX212">
        <v>84.42271379310345</v>
      </c>
      <c r="DY212">
        <v>0.09999692068965517</v>
      </c>
      <c r="DZ212">
        <v>33.05755862068965</v>
      </c>
      <c r="EA212">
        <v>34.27732758620689</v>
      </c>
      <c r="EB212">
        <v>999.9000000000002</v>
      </c>
      <c r="EC212">
        <v>0</v>
      </c>
      <c r="ED212">
        <v>0</v>
      </c>
      <c r="EE212">
        <v>9993.189655172413</v>
      </c>
      <c r="EF212">
        <v>0</v>
      </c>
      <c r="EG212">
        <v>1142.866896551724</v>
      </c>
      <c r="EH212">
        <v>-12.035</v>
      </c>
      <c r="EI212">
        <v>420.4469655172414</v>
      </c>
      <c r="EJ212">
        <v>431.518</v>
      </c>
      <c r="EK212">
        <v>3.005987931034483</v>
      </c>
      <c r="EL212">
        <v>419.8325862068966</v>
      </c>
      <c r="EM212">
        <v>27.07990344827586</v>
      </c>
      <c r="EN212">
        <v>2.539933103448276</v>
      </c>
      <c r="EO212">
        <v>2.286159655172414</v>
      </c>
      <c r="EP212">
        <v>21.28467586206897</v>
      </c>
      <c r="EQ212">
        <v>19.57920689655172</v>
      </c>
      <c r="ER212">
        <v>1999.998620689655</v>
      </c>
      <c r="ES212">
        <v>0.9799934482758619</v>
      </c>
      <c r="ET212">
        <v>0.02000693793103448</v>
      </c>
      <c r="EU212">
        <v>0</v>
      </c>
      <c r="EV212">
        <v>84.9644</v>
      </c>
      <c r="EW212">
        <v>5.00078</v>
      </c>
      <c r="EX212">
        <v>3479.765862068966</v>
      </c>
      <c r="EY212">
        <v>16379.58275862069</v>
      </c>
      <c r="EZ212">
        <v>52.82937931034481</v>
      </c>
      <c r="FA212">
        <v>54.125</v>
      </c>
      <c r="FB212">
        <v>53.40927586206895</v>
      </c>
      <c r="FC212">
        <v>53.31655172413792</v>
      </c>
      <c r="FD212">
        <v>52.99324137931034</v>
      </c>
      <c r="FE212">
        <v>1955.088620689655</v>
      </c>
      <c r="FF212">
        <v>39.91</v>
      </c>
      <c r="FG212">
        <v>0</v>
      </c>
      <c r="FH212">
        <v>1694366048.6</v>
      </c>
      <c r="FI212">
        <v>0</v>
      </c>
      <c r="FJ212">
        <v>84.97763999999999</v>
      </c>
      <c r="FK212">
        <v>0.7609538546434317</v>
      </c>
      <c r="FL212">
        <v>-176.9430772157419</v>
      </c>
      <c r="FM212">
        <v>3477.3936</v>
      </c>
      <c r="FN212">
        <v>15</v>
      </c>
      <c r="FO212">
        <v>1694364733.6</v>
      </c>
      <c r="FP212" t="s">
        <v>824</v>
      </c>
      <c r="FQ212">
        <v>1694364733.6</v>
      </c>
      <c r="FR212">
        <v>1694364725.1</v>
      </c>
      <c r="FS212">
        <v>3</v>
      </c>
      <c r="FT212">
        <v>-0.385</v>
      </c>
      <c r="FU212">
        <v>-0.17</v>
      </c>
      <c r="FV212">
        <v>-26.307</v>
      </c>
      <c r="FW212">
        <v>-4.28</v>
      </c>
      <c r="FX212">
        <v>420</v>
      </c>
      <c r="FY212">
        <v>29</v>
      </c>
      <c r="FZ212">
        <v>0.26</v>
      </c>
      <c r="GA212">
        <v>0.05</v>
      </c>
      <c r="GB212">
        <v>-12.0662825</v>
      </c>
      <c r="GC212">
        <v>1.70344727954974</v>
      </c>
      <c r="GD212">
        <v>0.327967133938372</v>
      </c>
      <c r="GE212">
        <v>0</v>
      </c>
      <c r="GF212">
        <v>3.0082965</v>
      </c>
      <c r="GG212">
        <v>-0.06431662288931166</v>
      </c>
      <c r="GH212">
        <v>0.006672443536666312</v>
      </c>
      <c r="GI212">
        <v>1</v>
      </c>
      <c r="GJ212">
        <v>1</v>
      </c>
      <c r="GK212">
        <v>2</v>
      </c>
      <c r="GL212" t="s">
        <v>432</v>
      </c>
      <c r="GM212">
        <v>3.10653</v>
      </c>
      <c r="GN212">
        <v>2.758</v>
      </c>
      <c r="GO212">
        <v>0.08098030000000001</v>
      </c>
      <c r="GP212">
        <v>0.0786664</v>
      </c>
      <c r="GQ212">
        <v>0.125706</v>
      </c>
      <c r="GR212">
        <v>0.10704</v>
      </c>
      <c r="GS212">
        <v>23021.3</v>
      </c>
      <c r="GT212">
        <v>21749.3</v>
      </c>
      <c r="GU212">
        <v>25639.6</v>
      </c>
      <c r="GV212">
        <v>23988.7</v>
      </c>
      <c r="GW212">
        <v>36065.9</v>
      </c>
      <c r="GX212">
        <v>31409.4</v>
      </c>
      <c r="GY212">
        <v>44875.6</v>
      </c>
      <c r="GZ212">
        <v>38037.7</v>
      </c>
      <c r="HA212">
        <v>1.72985</v>
      </c>
      <c r="HB212">
        <v>1.52035</v>
      </c>
      <c r="HC212">
        <v>-0.08638949999999999</v>
      </c>
      <c r="HD212">
        <v>0</v>
      </c>
      <c r="HE212">
        <v>35.6584</v>
      </c>
      <c r="HF212">
        <v>999.9</v>
      </c>
      <c r="HG212">
        <v>35.7</v>
      </c>
      <c r="HH212">
        <v>41.7</v>
      </c>
      <c r="HI212">
        <v>34.3126</v>
      </c>
      <c r="HJ212">
        <v>61.1756</v>
      </c>
      <c r="HK212">
        <v>24.3069</v>
      </c>
      <c r="HL212">
        <v>1</v>
      </c>
      <c r="HM212">
        <v>1.71107</v>
      </c>
      <c r="HN212">
        <v>9.28105</v>
      </c>
      <c r="HO212">
        <v>20.0535</v>
      </c>
      <c r="HP212">
        <v>5.20576</v>
      </c>
      <c r="HQ212">
        <v>11.9959</v>
      </c>
      <c r="HR212">
        <v>4.96005</v>
      </c>
      <c r="HS212">
        <v>3.27428</v>
      </c>
      <c r="HT212">
        <v>9999</v>
      </c>
      <c r="HU212">
        <v>9999</v>
      </c>
      <c r="HV212">
        <v>9999</v>
      </c>
      <c r="HW212">
        <v>156.8</v>
      </c>
      <c r="HX212">
        <v>1.86386</v>
      </c>
      <c r="HY212">
        <v>1.8602</v>
      </c>
      <c r="HZ212">
        <v>1.85854</v>
      </c>
      <c r="IA212">
        <v>1.85989</v>
      </c>
      <c r="IB212">
        <v>1.85981</v>
      </c>
      <c r="IC212">
        <v>1.85851</v>
      </c>
      <c r="ID212">
        <v>1.85758</v>
      </c>
      <c r="IE212">
        <v>1.8524</v>
      </c>
      <c r="IF212">
        <v>0</v>
      </c>
      <c r="IG212">
        <v>0</v>
      </c>
      <c r="IH212">
        <v>0</v>
      </c>
      <c r="II212">
        <v>0</v>
      </c>
      <c r="IJ212" t="s">
        <v>433</v>
      </c>
      <c r="IK212" t="s">
        <v>434</v>
      </c>
      <c r="IL212" t="s">
        <v>435</v>
      </c>
      <c r="IM212" t="s">
        <v>435</v>
      </c>
      <c r="IN212" t="s">
        <v>435</v>
      </c>
      <c r="IO212" t="s">
        <v>435</v>
      </c>
      <c r="IP212">
        <v>0</v>
      </c>
      <c r="IQ212">
        <v>100</v>
      </c>
      <c r="IR212">
        <v>100</v>
      </c>
      <c r="IS212">
        <v>-26.069</v>
      </c>
      <c r="IT212">
        <v>-4.3249</v>
      </c>
      <c r="IU212">
        <v>-16.58608616744975</v>
      </c>
      <c r="IV212">
        <v>-0.02477319321892663</v>
      </c>
      <c r="IW212">
        <v>7.220195862635366E-06</v>
      </c>
      <c r="IX212">
        <v>-1.200035831751892E-09</v>
      </c>
      <c r="IY212">
        <v>-1.942583748468474</v>
      </c>
      <c r="IZ212">
        <v>-0.1467083373758089</v>
      </c>
      <c r="JA212">
        <v>0.003522864546959643</v>
      </c>
      <c r="JB212">
        <v>-3.696506598922489E-05</v>
      </c>
      <c r="JC212">
        <v>4</v>
      </c>
      <c r="JD212">
        <v>1987</v>
      </c>
      <c r="JE212">
        <v>1</v>
      </c>
      <c r="JF212">
        <v>38</v>
      </c>
      <c r="JG212">
        <v>21.9</v>
      </c>
      <c r="JH212">
        <v>22.1</v>
      </c>
      <c r="JI212">
        <v>1.18896</v>
      </c>
      <c r="JJ212">
        <v>2.69287</v>
      </c>
      <c r="JK212">
        <v>1.49658</v>
      </c>
      <c r="JL212">
        <v>2.38892</v>
      </c>
      <c r="JM212">
        <v>1.54785</v>
      </c>
      <c r="JN212">
        <v>2.4292</v>
      </c>
      <c r="JO212">
        <v>46.4735</v>
      </c>
      <c r="JP212">
        <v>13.2127</v>
      </c>
      <c r="JQ212">
        <v>18</v>
      </c>
      <c r="JR212">
        <v>509.074</v>
      </c>
      <c r="JS212">
        <v>382.55</v>
      </c>
      <c r="JT212">
        <v>26.8493</v>
      </c>
      <c r="JU212">
        <v>46.2199</v>
      </c>
      <c r="JV212">
        <v>30</v>
      </c>
      <c r="JW212">
        <v>45.969</v>
      </c>
      <c r="JX212">
        <v>45.8117</v>
      </c>
      <c r="JY212">
        <v>23.915</v>
      </c>
      <c r="JZ212">
        <v>0</v>
      </c>
      <c r="KA212">
        <v>45.1919</v>
      </c>
      <c r="KB212">
        <v>21.8009</v>
      </c>
      <c r="KC212">
        <v>399.906</v>
      </c>
      <c r="KD212">
        <v>27.7262</v>
      </c>
      <c r="KE212">
        <v>98.0348</v>
      </c>
      <c r="KF212">
        <v>91.6533</v>
      </c>
    </row>
    <row r="213" spans="1:292">
      <c r="A213">
        <v>195</v>
      </c>
      <c r="B213">
        <v>1694366053.5</v>
      </c>
      <c r="C213">
        <v>7544.5</v>
      </c>
      <c r="D213" t="s">
        <v>827</v>
      </c>
      <c r="E213" t="s">
        <v>828</v>
      </c>
      <c r="F213">
        <v>5</v>
      </c>
      <c r="G213" t="s">
        <v>823</v>
      </c>
      <c r="H213">
        <v>1694366045.732143</v>
      </c>
      <c r="I213">
        <f>(J213)/1000</f>
        <v>0</v>
      </c>
      <c r="J213">
        <f>IF(DO213, AM213, AG213)</f>
        <v>0</v>
      </c>
      <c r="K213">
        <f>IF(DO213, AH213, AF213)</f>
        <v>0</v>
      </c>
      <c r="L213">
        <f>DQ213 - IF(AT213&gt;1, K213*DK213*100.0/(AV213*EE213), 0)</f>
        <v>0</v>
      </c>
      <c r="M213">
        <f>((S213-I213/2)*L213-K213)/(S213+I213/2)</f>
        <v>0</v>
      </c>
      <c r="N213">
        <f>M213*(DX213+DY213)/1000.0</f>
        <v>0</v>
      </c>
      <c r="O213">
        <f>(DQ213 - IF(AT213&gt;1, K213*DK213*100.0/(AV213*EE213), 0))*(DX213+DY213)/1000.0</f>
        <v>0</v>
      </c>
      <c r="P213">
        <f>2.0/((1/R213-1/Q213)+SIGN(R213)*SQRT((1/R213-1/Q213)*(1/R213-1/Q213) + 4*DL213/((DL213+1)*(DL213+1))*(2*1/R213*1/Q213-1/Q213*1/Q213)))</f>
        <v>0</v>
      </c>
      <c r="Q213">
        <f>IF(LEFT(DM213,1)&lt;&gt;"0",IF(LEFT(DM213,1)="1",3.0,DN213),$D$5+$E$5*(EE213*DX213/($K$5*1000))+$F$5*(EE213*DX213/($K$5*1000))*MAX(MIN(DK213,$J$5),$I$5)*MAX(MIN(DK213,$J$5),$I$5)+$G$5*MAX(MIN(DK213,$J$5),$I$5)*(EE213*DX213/($K$5*1000))+$H$5*(EE213*DX213/($K$5*1000))*(EE213*DX213/($K$5*1000)))</f>
        <v>0</v>
      </c>
      <c r="R213">
        <f>I213*(1000-(1000*0.61365*exp(17.502*V213/(240.97+V213))/(DX213+DY213)+DS213)/2)/(1000*0.61365*exp(17.502*V213/(240.97+V213))/(DX213+DY213)-DS213)</f>
        <v>0</v>
      </c>
      <c r="S213">
        <f>1/((DL213+1)/(P213/1.6)+1/(Q213/1.37)) + DL213/((DL213+1)/(P213/1.6) + DL213/(Q213/1.37))</f>
        <v>0</v>
      </c>
      <c r="T213">
        <f>(DG213*DJ213)</f>
        <v>0</v>
      </c>
      <c r="U213">
        <f>(DZ213+(T213+2*0.95*5.67E-8*(((DZ213+$B$9)+273)^4-(DZ213+273)^4)-44100*I213)/(1.84*29.3*Q213+8*0.95*5.67E-8*(DZ213+273)^3))</f>
        <v>0</v>
      </c>
      <c r="V213">
        <f>($C$9*EA213+$D$9*EB213+$E$9*U213)</f>
        <v>0</v>
      </c>
      <c r="W213">
        <f>0.61365*exp(17.502*V213/(240.97+V213))</f>
        <v>0</v>
      </c>
      <c r="X213">
        <f>(Y213/Z213*100)</f>
        <v>0</v>
      </c>
      <c r="Y213">
        <f>DS213*(DX213+DY213)/1000</f>
        <v>0</v>
      </c>
      <c r="Z213">
        <f>0.61365*exp(17.502*DZ213/(240.97+DZ213))</f>
        <v>0</v>
      </c>
      <c r="AA213">
        <f>(W213-DS213*(DX213+DY213)/1000)</f>
        <v>0</v>
      </c>
      <c r="AB213">
        <f>(-I213*44100)</f>
        <v>0</v>
      </c>
      <c r="AC213">
        <f>2*29.3*Q213*0.92*(DZ213-V213)</f>
        <v>0</v>
      </c>
      <c r="AD213">
        <f>2*0.95*5.67E-8*(((DZ213+$B$9)+273)^4-(V213+273)^4)</f>
        <v>0</v>
      </c>
      <c r="AE213">
        <f>T213+AD213+AB213+AC213</f>
        <v>0</v>
      </c>
      <c r="AF213">
        <f>DW213*AT213*(DR213-DQ213*(1000-AT213*DT213)/(1000-AT213*DS213))/(100*DK213)</f>
        <v>0</v>
      </c>
      <c r="AG213">
        <f>1000*DW213*AT213*(DS213-DT213)/(100*DK213*(1000-AT213*DS213))</f>
        <v>0</v>
      </c>
      <c r="AH213">
        <f>(AI213 - AJ213 - DX213*1E3/(8.314*(DZ213+273.15)) * AL213/DW213 * AK213) * DW213/(100*DK213) * (1000 - DT213)/1000</f>
        <v>0</v>
      </c>
      <c r="AI213">
        <v>424.427746392481</v>
      </c>
      <c r="AJ213">
        <v>416.8815636363635</v>
      </c>
      <c r="AK213">
        <v>-0.8644124806356193</v>
      </c>
      <c r="AL213">
        <v>66.0925817181092</v>
      </c>
      <c r="AM213">
        <f>(AO213 - AN213 + DX213*1E3/(8.314*(DZ213+273.15)) * AQ213/DW213 * AP213) * DW213/(100*DK213) * 1000/(1000 - AO213)</f>
        <v>0</v>
      </c>
      <c r="AN213">
        <v>27.06244213529302</v>
      </c>
      <c r="AO213">
        <v>30.0544896969697</v>
      </c>
      <c r="AP213">
        <v>-0.0001219124924988267</v>
      </c>
      <c r="AQ213">
        <v>101.3786649320936</v>
      </c>
      <c r="AR213">
        <v>0</v>
      </c>
      <c r="AS213">
        <v>0</v>
      </c>
      <c r="AT213">
        <f>IF(AR213*$H$15&gt;=AV213,1.0,(AV213/(AV213-AR213*$H$15)))</f>
        <v>0</v>
      </c>
      <c r="AU213">
        <f>(AT213-1)*100</f>
        <v>0</v>
      </c>
      <c r="AV213">
        <f>MAX(0,($B$15+$C$15*EE213)/(1+$D$15*EE213)*DX213/(DZ213+273)*$E$15)</f>
        <v>0</v>
      </c>
      <c r="AW213" t="s">
        <v>429</v>
      </c>
      <c r="AX213" t="s">
        <v>429</v>
      </c>
      <c r="AY213">
        <v>0</v>
      </c>
      <c r="AZ213">
        <v>0</v>
      </c>
      <c r="BA213">
        <f>1-AY213/AZ213</f>
        <v>0</v>
      </c>
      <c r="BB213">
        <v>0</v>
      </c>
      <c r="BC213" t="s">
        <v>429</v>
      </c>
      <c r="BD213" t="s">
        <v>429</v>
      </c>
      <c r="BE213">
        <v>0</v>
      </c>
      <c r="BF213">
        <v>0</v>
      </c>
      <c r="BG213">
        <f>1-BE213/BF213</f>
        <v>0</v>
      </c>
      <c r="BH213">
        <v>0.5</v>
      </c>
      <c r="BI213">
        <f>DH213</f>
        <v>0</v>
      </c>
      <c r="BJ213">
        <f>K213</f>
        <v>0</v>
      </c>
      <c r="BK213">
        <f>BG213*BH213*BI213</f>
        <v>0</v>
      </c>
      <c r="BL213">
        <f>(BJ213-BB213)/BI213</f>
        <v>0</v>
      </c>
      <c r="BM213">
        <f>(AZ213-BF213)/BF213</f>
        <v>0</v>
      </c>
      <c r="BN213">
        <f>AY213/(BA213+AY213/BF213)</f>
        <v>0</v>
      </c>
      <c r="BO213" t="s">
        <v>429</v>
      </c>
      <c r="BP213">
        <v>0</v>
      </c>
      <c r="BQ213">
        <f>IF(BP213&lt;&gt;0, BP213, BN213)</f>
        <v>0</v>
      </c>
      <c r="BR213">
        <f>1-BQ213/BF213</f>
        <v>0</v>
      </c>
      <c r="BS213">
        <f>(BF213-BE213)/(BF213-BQ213)</f>
        <v>0</v>
      </c>
      <c r="BT213">
        <f>(AZ213-BF213)/(AZ213-BQ213)</f>
        <v>0</v>
      </c>
      <c r="BU213">
        <f>(BF213-BE213)/(BF213-AY213)</f>
        <v>0</v>
      </c>
      <c r="BV213">
        <f>(AZ213-BF213)/(AZ213-AY213)</f>
        <v>0</v>
      </c>
      <c r="BW213">
        <f>(BS213*BQ213/BE213)</f>
        <v>0</v>
      </c>
      <c r="BX213">
        <f>(1-BW213)</f>
        <v>0</v>
      </c>
      <c r="DG213">
        <f>$B$13*EF213+$C$13*EG213+$F$13*ER213*(1-EU213)</f>
        <v>0</v>
      </c>
      <c r="DH213">
        <f>DG213*DI213</f>
        <v>0</v>
      </c>
      <c r="DI213">
        <f>($B$13*$D$11+$C$13*$D$11+$F$13*((FE213+EW213)/MAX(FE213+EW213+FF213, 0.1)*$I$11+FF213/MAX(FE213+EW213+FF213, 0.1)*$J$11))/($B$13+$C$13+$F$13)</f>
        <v>0</v>
      </c>
      <c r="DJ213">
        <f>($B$13*$K$11+$C$13*$K$11+$F$13*((FE213+EW213)/MAX(FE213+EW213+FF213, 0.1)*$P$11+FF213/MAX(FE213+EW213+FF213, 0.1)*$Q$11))/($B$13+$C$13+$F$13)</f>
        <v>0</v>
      </c>
      <c r="DK213">
        <v>1.37</v>
      </c>
      <c r="DL213">
        <v>0.5</v>
      </c>
      <c r="DM213" t="s">
        <v>430</v>
      </c>
      <c r="DN213">
        <v>2</v>
      </c>
      <c r="DO213" t="b">
        <v>1</v>
      </c>
      <c r="DP213">
        <v>1694366045.732143</v>
      </c>
      <c r="DQ213">
        <v>407.2746785714286</v>
      </c>
      <c r="DR213">
        <v>417.2491071428572</v>
      </c>
      <c r="DS213">
        <v>30.07201071428572</v>
      </c>
      <c r="DT213">
        <v>27.07095</v>
      </c>
      <c r="DU213">
        <v>433.3377142857143</v>
      </c>
      <c r="DV213">
        <v>34.39720714285714</v>
      </c>
      <c r="DW213">
        <v>499.9966785714285</v>
      </c>
      <c r="DX213">
        <v>84.42230714285714</v>
      </c>
      <c r="DY213">
        <v>0.0999578714285714</v>
      </c>
      <c r="DZ213">
        <v>33.04761785714286</v>
      </c>
      <c r="EA213">
        <v>34.27582857142857</v>
      </c>
      <c r="EB213">
        <v>999.9000000000002</v>
      </c>
      <c r="EC213">
        <v>0</v>
      </c>
      <c r="ED213">
        <v>0</v>
      </c>
      <c r="EE213">
        <v>9991.051071428574</v>
      </c>
      <c r="EF213">
        <v>0</v>
      </c>
      <c r="EG213">
        <v>1117.066428571429</v>
      </c>
      <c r="EH213">
        <v>-9.974461428571431</v>
      </c>
      <c r="EI213">
        <v>419.9018214285715</v>
      </c>
      <c r="EJ213">
        <v>428.8587142857144</v>
      </c>
      <c r="EK213">
        <v>3.001050714285714</v>
      </c>
      <c r="EL213">
        <v>417.2491071428572</v>
      </c>
      <c r="EM213">
        <v>27.07095</v>
      </c>
      <c r="EN213">
        <v>2.538748214285715</v>
      </c>
      <c r="EO213">
        <v>2.285393214285715</v>
      </c>
      <c r="EP213">
        <v>21.27707142857143</v>
      </c>
      <c r="EQ213">
        <v>19.57381428571428</v>
      </c>
      <c r="ER213">
        <v>2000.0175</v>
      </c>
      <c r="ES213">
        <v>0.9799934999999999</v>
      </c>
      <c r="ET213">
        <v>0.02000688928571429</v>
      </c>
      <c r="EU213">
        <v>0</v>
      </c>
      <c r="EV213">
        <v>84.96911785714288</v>
      </c>
      <c r="EW213">
        <v>5.00078</v>
      </c>
      <c r="EX213">
        <v>3470.540000000001</v>
      </c>
      <c r="EY213">
        <v>16379.73571428571</v>
      </c>
      <c r="EZ213">
        <v>52.82114285714285</v>
      </c>
      <c r="FA213">
        <v>54.125</v>
      </c>
      <c r="FB213">
        <v>53.377</v>
      </c>
      <c r="FC213">
        <v>53.30771428571428</v>
      </c>
      <c r="FD213">
        <v>52.99071428571427</v>
      </c>
      <c r="FE213">
        <v>1955.1075</v>
      </c>
      <c r="FF213">
        <v>39.91</v>
      </c>
      <c r="FG213">
        <v>0</v>
      </c>
      <c r="FH213">
        <v>1694366053.4</v>
      </c>
      <c r="FI213">
        <v>0</v>
      </c>
      <c r="FJ213">
        <v>85.01236800000001</v>
      </c>
      <c r="FK213">
        <v>0.2706538584499644</v>
      </c>
      <c r="FL213">
        <v>18.3199999836802</v>
      </c>
      <c r="FM213">
        <v>3470.2444</v>
      </c>
      <c r="FN213">
        <v>15</v>
      </c>
      <c r="FO213">
        <v>1694364733.6</v>
      </c>
      <c r="FP213" t="s">
        <v>824</v>
      </c>
      <c r="FQ213">
        <v>1694364733.6</v>
      </c>
      <c r="FR213">
        <v>1694364725.1</v>
      </c>
      <c r="FS213">
        <v>3</v>
      </c>
      <c r="FT213">
        <v>-0.385</v>
      </c>
      <c r="FU213">
        <v>-0.17</v>
      </c>
      <c r="FV213">
        <v>-26.307</v>
      </c>
      <c r="FW213">
        <v>-4.28</v>
      </c>
      <c r="FX213">
        <v>420</v>
      </c>
      <c r="FY213">
        <v>29</v>
      </c>
      <c r="FZ213">
        <v>0.26</v>
      </c>
      <c r="GA213">
        <v>0.05</v>
      </c>
      <c r="GB213">
        <v>-10.584142</v>
      </c>
      <c r="GC213">
        <v>22.49216105065668</v>
      </c>
      <c r="GD213">
        <v>2.800918738347473</v>
      </c>
      <c r="GE213">
        <v>0</v>
      </c>
      <c r="GF213">
        <v>3.00346275</v>
      </c>
      <c r="GG213">
        <v>-0.063509831144475</v>
      </c>
      <c r="GH213">
        <v>0.006414845667473208</v>
      </c>
      <c r="GI213">
        <v>1</v>
      </c>
      <c r="GJ213">
        <v>1</v>
      </c>
      <c r="GK213">
        <v>2</v>
      </c>
      <c r="GL213" t="s">
        <v>432</v>
      </c>
      <c r="GM213">
        <v>3.10652</v>
      </c>
      <c r="GN213">
        <v>2.7579</v>
      </c>
      <c r="GO213">
        <v>0.0804108</v>
      </c>
      <c r="GP213">
        <v>0.07692789999999999</v>
      </c>
      <c r="GQ213">
        <v>0.125677</v>
      </c>
      <c r="GR213">
        <v>0.107025</v>
      </c>
      <c r="GS213">
        <v>23035.6</v>
      </c>
      <c r="GT213">
        <v>21790.4</v>
      </c>
      <c r="GU213">
        <v>25639.7</v>
      </c>
      <c r="GV213">
        <v>23988.9</v>
      </c>
      <c r="GW213">
        <v>36067</v>
      </c>
      <c r="GX213">
        <v>31410.1</v>
      </c>
      <c r="GY213">
        <v>44875.7</v>
      </c>
      <c r="GZ213">
        <v>38038.1</v>
      </c>
      <c r="HA213">
        <v>1.72985</v>
      </c>
      <c r="HB213">
        <v>1.52045</v>
      </c>
      <c r="HC213">
        <v>-0.0847131</v>
      </c>
      <c r="HD213">
        <v>0</v>
      </c>
      <c r="HE213">
        <v>35.647</v>
      </c>
      <c r="HF213">
        <v>999.9</v>
      </c>
      <c r="HG213">
        <v>35.7</v>
      </c>
      <c r="HH213">
        <v>41.7</v>
      </c>
      <c r="HI213">
        <v>34.3113</v>
      </c>
      <c r="HJ213">
        <v>61.0356</v>
      </c>
      <c r="HK213">
        <v>24.375</v>
      </c>
      <c r="HL213">
        <v>1</v>
      </c>
      <c r="HM213">
        <v>1.7105</v>
      </c>
      <c r="HN213">
        <v>9.28105</v>
      </c>
      <c r="HO213">
        <v>20.0535</v>
      </c>
      <c r="HP213">
        <v>5.20591</v>
      </c>
      <c r="HQ213">
        <v>11.995</v>
      </c>
      <c r="HR213">
        <v>4.9598</v>
      </c>
      <c r="HS213">
        <v>3.27425</v>
      </c>
      <c r="HT213">
        <v>9999</v>
      </c>
      <c r="HU213">
        <v>9999</v>
      </c>
      <c r="HV213">
        <v>9999</v>
      </c>
      <c r="HW213">
        <v>156.8</v>
      </c>
      <c r="HX213">
        <v>1.86386</v>
      </c>
      <c r="HY213">
        <v>1.86019</v>
      </c>
      <c r="HZ213">
        <v>1.85854</v>
      </c>
      <c r="IA213">
        <v>1.85989</v>
      </c>
      <c r="IB213">
        <v>1.85985</v>
      </c>
      <c r="IC213">
        <v>1.8585</v>
      </c>
      <c r="ID213">
        <v>1.85758</v>
      </c>
      <c r="IE213">
        <v>1.85242</v>
      </c>
      <c r="IF213">
        <v>0</v>
      </c>
      <c r="IG213">
        <v>0</v>
      </c>
      <c r="IH213">
        <v>0</v>
      </c>
      <c r="II213">
        <v>0</v>
      </c>
      <c r="IJ213" t="s">
        <v>433</v>
      </c>
      <c r="IK213" t="s">
        <v>434</v>
      </c>
      <c r="IL213" t="s">
        <v>435</v>
      </c>
      <c r="IM213" t="s">
        <v>435</v>
      </c>
      <c r="IN213" t="s">
        <v>435</v>
      </c>
      <c r="IO213" t="s">
        <v>435</v>
      </c>
      <c r="IP213">
        <v>0</v>
      </c>
      <c r="IQ213">
        <v>100</v>
      </c>
      <c r="IR213">
        <v>100</v>
      </c>
      <c r="IS213">
        <v>-25.993</v>
      </c>
      <c r="IT213">
        <v>-4.3245</v>
      </c>
      <c r="IU213">
        <v>-16.58608616744975</v>
      </c>
      <c r="IV213">
        <v>-0.02477319321892663</v>
      </c>
      <c r="IW213">
        <v>7.220195862635366E-06</v>
      </c>
      <c r="IX213">
        <v>-1.200035831751892E-09</v>
      </c>
      <c r="IY213">
        <v>-1.942583748468474</v>
      </c>
      <c r="IZ213">
        <v>-0.1467083373758089</v>
      </c>
      <c r="JA213">
        <v>0.003522864546959643</v>
      </c>
      <c r="JB213">
        <v>-3.696506598922489E-05</v>
      </c>
      <c r="JC213">
        <v>4</v>
      </c>
      <c r="JD213">
        <v>1987</v>
      </c>
      <c r="JE213">
        <v>1</v>
      </c>
      <c r="JF213">
        <v>38</v>
      </c>
      <c r="JG213">
        <v>22</v>
      </c>
      <c r="JH213">
        <v>22.1</v>
      </c>
      <c r="JI213">
        <v>1.15723</v>
      </c>
      <c r="JJ213">
        <v>2.68799</v>
      </c>
      <c r="JK213">
        <v>1.49658</v>
      </c>
      <c r="JL213">
        <v>2.38892</v>
      </c>
      <c r="JM213">
        <v>1.54907</v>
      </c>
      <c r="JN213">
        <v>2.4646</v>
      </c>
      <c r="JO213">
        <v>46.4735</v>
      </c>
      <c r="JP213">
        <v>13.2127</v>
      </c>
      <c r="JQ213">
        <v>18</v>
      </c>
      <c r="JR213">
        <v>509.05</v>
      </c>
      <c r="JS213">
        <v>382.587</v>
      </c>
      <c r="JT213">
        <v>26.8393</v>
      </c>
      <c r="JU213">
        <v>46.2148</v>
      </c>
      <c r="JV213">
        <v>30</v>
      </c>
      <c r="JW213">
        <v>45.9652</v>
      </c>
      <c r="JX213">
        <v>45.8067</v>
      </c>
      <c r="JY213">
        <v>23.2689</v>
      </c>
      <c r="JZ213">
        <v>0</v>
      </c>
      <c r="KA213">
        <v>45.1919</v>
      </c>
      <c r="KB213">
        <v>21.7926</v>
      </c>
      <c r="KC213">
        <v>379.853</v>
      </c>
      <c r="KD213">
        <v>27.7204</v>
      </c>
      <c r="KE213">
        <v>98.035</v>
      </c>
      <c r="KF213">
        <v>91.6542</v>
      </c>
    </row>
    <row r="214" spans="1:292">
      <c r="A214">
        <v>196</v>
      </c>
      <c r="B214">
        <v>1694366058.5</v>
      </c>
      <c r="C214">
        <v>7549.5</v>
      </c>
      <c r="D214" t="s">
        <v>829</v>
      </c>
      <c r="E214" t="s">
        <v>830</v>
      </c>
      <c r="F214">
        <v>5</v>
      </c>
      <c r="G214" t="s">
        <v>823</v>
      </c>
      <c r="H214">
        <v>1694366051</v>
      </c>
      <c r="I214">
        <f>(J214)/1000</f>
        <v>0</v>
      </c>
      <c r="J214">
        <f>IF(DO214, AM214, AG214)</f>
        <v>0</v>
      </c>
      <c r="K214">
        <f>IF(DO214, AH214, AF214)</f>
        <v>0</v>
      </c>
      <c r="L214">
        <f>DQ214 - IF(AT214&gt;1, K214*DK214*100.0/(AV214*EE214), 0)</f>
        <v>0</v>
      </c>
      <c r="M214">
        <f>((S214-I214/2)*L214-K214)/(S214+I214/2)</f>
        <v>0</v>
      </c>
      <c r="N214">
        <f>M214*(DX214+DY214)/1000.0</f>
        <v>0</v>
      </c>
      <c r="O214">
        <f>(DQ214 - IF(AT214&gt;1, K214*DK214*100.0/(AV214*EE214), 0))*(DX214+DY214)/1000.0</f>
        <v>0</v>
      </c>
      <c r="P214">
        <f>2.0/((1/R214-1/Q214)+SIGN(R214)*SQRT((1/R214-1/Q214)*(1/R214-1/Q214) + 4*DL214/((DL214+1)*(DL214+1))*(2*1/R214*1/Q214-1/Q214*1/Q214)))</f>
        <v>0</v>
      </c>
      <c r="Q214">
        <f>IF(LEFT(DM214,1)&lt;&gt;"0",IF(LEFT(DM214,1)="1",3.0,DN214),$D$5+$E$5*(EE214*DX214/($K$5*1000))+$F$5*(EE214*DX214/($K$5*1000))*MAX(MIN(DK214,$J$5),$I$5)*MAX(MIN(DK214,$J$5),$I$5)+$G$5*MAX(MIN(DK214,$J$5),$I$5)*(EE214*DX214/($K$5*1000))+$H$5*(EE214*DX214/($K$5*1000))*(EE214*DX214/($K$5*1000)))</f>
        <v>0</v>
      </c>
      <c r="R214">
        <f>I214*(1000-(1000*0.61365*exp(17.502*V214/(240.97+V214))/(DX214+DY214)+DS214)/2)/(1000*0.61365*exp(17.502*V214/(240.97+V214))/(DX214+DY214)-DS214)</f>
        <v>0</v>
      </c>
      <c r="S214">
        <f>1/((DL214+1)/(P214/1.6)+1/(Q214/1.37)) + DL214/((DL214+1)/(P214/1.6) + DL214/(Q214/1.37))</f>
        <v>0</v>
      </c>
      <c r="T214">
        <f>(DG214*DJ214)</f>
        <v>0</v>
      </c>
      <c r="U214">
        <f>(DZ214+(T214+2*0.95*5.67E-8*(((DZ214+$B$9)+273)^4-(DZ214+273)^4)-44100*I214)/(1.84*29.3*Q214+8*0.95*5.67E-8*(DZ214+273)^3))</f>
        <v>0</v>
      </c>
      <c r="V214">
        <f>($C$9*EA214+$D$9*EB214+$E$9*U214)</f>
        <v>0</v>
      </c>
      <c r="W214">
        <f>0.61365*exp(17.502*V214/(240.97+V214))</f>
        <v>0</v>
      </c>
      <c r="X214">
        <f>(Y214/Z214*100)</f>
        <v>0</v>
      </c>
      <c r="Y214">
        <f>DS214*(DX214+DY214)/1000</f>
        <v>0</v>
      </c>
      <c r="Z214">
        <f>0.61365*exp(17.502*DZ214/(240.97+DZ214))</f>
        <v>0</v>
      </c>
      <c r="AA214">
        <f>(W214-DS214*(DX214+DY214)/1000)</f>
        <v>0</v>
      </c>
      <c r="AB214">
        <f>(-I214*44100)</f>
        <v>0</v>
      </c>
      <c r="AC214">
        <f>2*29.3*Q214*0.92*(DZ214-V214)</f>
        <v>0</v>
      </c>
      <c r="AD214">
        <f>2*0.95*5.67E-8*(((DZ214+$B$9)+273)^4-(V214+273)^4)</f>
        <v>0</v>
      </c>
      <c r="AE214">
        <f>T214+AD214+AB214+AC214</f>
        <v>0</v>
      </c>
      <c r="AF214">
        <f>DW214*AT214*(DR214-DQ214*(1000-AT214*DT214)/(1000-AT214*DS214))/(100*DK214)</f>
        <v>0</v>
      </c>
      <c r="AG214">
        <f>1000*DW214*AT214*(DS214-DT214)/(100*DK214*(1000-AT214*DS214))</f>
        <v>0</v>
      </c>
      <c r="AH214">
        <f>(AI214 - AJ214 - DX214*1E3/(8.314*(DZ214+273.15)) * AL214/DW214 * AK214) * DW214/(100*DK214) * (1000 - DT214)/1000</f>
        <v>0</v>
      </c>
      <c r="AI214">
        <v>410.1486486800419</v>
      </c>
      <c r="AJ214">
        <v>407.5497575757576</v>
      </c>
      <c r="AK214">
        <v>-2.022680955056255</v>
      </c>
      <c r="AL214">
        <v>66.0925817181092</v>
      </c>
      <c r="AM214">
        <f>(AO214 - AN214 + DX214*1E3/(8.314*(DZ214+273.15)) * AQ214/DW214 * AP214) * DW214/(100*DK214) * 1000/(1000 - AO214)</f>
        <v>0</v>
      </c>
      <c r="AN214">
        <v>27.05577506579555</v>
      </c>
      <c r="AO214">
        <v>30.04111333333334</v>
      </c>
      <c r="AP214">
        <v>-0.0001548768434999365</v>
      </c>
      <c r="AQ214">
        <v>101.3786649320936</v>
      </c>
      <c r="AR214">
        <v>0</v>
      </c>
      <c r="AS214">
        <v>0</v>
      </c>
      <c r="AT214">
        <f>IF(AR214*$H$15&gt;=AV214,1.0,(AV214/(AV214-AR214*$H$15)))</f>
        <v>0</v>
      </c>
      <c r="AU214">
        <f>(AT214-1)*100</f>
        <v>0</v>
      </c>
      <c r="AV214">
        <f>MAX(0,($B$15+$C$15*EE214)/(1+$D$15*EE214)*DX214/(DZ214+273)*$E$15)</f>
        <v>0</v>
      </c>
      <c r="AW214" t="s">
        <v>429</v>
      </c>
      <c r="AX214" t="s">
        <v>429</v>
      </c>
      <c r="AY214">
        <v>0</v>
      </c>
      <c r="AZ214">
        <v>0</v>
      </c>
      <c r="BA214">
        <f>1-AY214/AZ214</f>
        <v>0</v>
      </c>
      <c r="BB214">
        <v>0</v>
      </c>
      <c r="BC214" t="s">
        <v>429</v>
      </c>
      <c r="BD214" t="s">
        <v>429</v>
      </c>
      <c r="BE214">
        <v>0</v>
      </c>
      <c r="BF214">
        <v>0</v>
      </c>
      <c r="BG214">
        <f>1-BE214/BF214</f>
        <v>0</v>
      </c>
      <c r="BH214">
        <v>0.5</v>
      </c>
      <c r="BI214">
        <f>DH214</f>
        <v>0</v>
      </c>
      <c r="BJ214">
        <f>K214</f>
        <v>0</v>
      </c>
      <c r="BK214">
        <f>BG214*BH214*BI214</f>
        <v>0</v>
      </c>
      <c r="BL214">
        <f>(BJ214-BB214)/BI214</f>
        <v>0</v>
      </c>
      <c r="BM214">
        <f>(AZ214-BF214)/BF214</f>
        <v>0</v>
      </c>
      <c r="BN214">
        <f>AY214/(BA214+AY214/BF214)</f>
        <v>0</v>
      </c>
      <c r="BO214" t="s">
        <v>429</v>
      </c>
      <c r="BP214">
        <v>0</v>
      </c>
      <c r="BQ214">
        <f>IF(BP214&lt;&gt;0, BP214, BN214)</f>
        <v>0</v>
      </c>
      <c r="BR214">
        <f>1-BQ214/BF214</f>
        <v>0</v>
      </c>
      <c r="BS214">
        <f>(BF214-BE214)/(BF214-BQ214)</f>
        <v>0</v>
      </c>
      <c r="BT214">
        <f>(AZ214-BF214)/(AZ214-BQ214)</f>
        <v>0</v>
      </c>
      <c r="BU214">
        <f>(BF214-BE214)/(BF214-AY214)</f>
        <v>0</v>
      </c>
      <c r="BV214">
        <f>(AZ214-BF214)/(AZ214-AY214)</f>
        <v>0</v>
      </c>
      <c r="BW214">
        <f>(BS214*BQ214/BE214)</f>
        <v>0</v>
      </c>
      <c r="BX214">
        <f>(1-BW214)</f>
        <v>0</v>
      </c>
      <c r="DG214">
        <f>$B$13*EF214+$C$13*EG214+$F$13*ER214*(1-EU214)</f>
        <v>0</v>
      </c>
      <c r="DH214">
        <f>DG214*DI214</f>
        <v>0</v>
      </c>
      <c r="DI214">
        <f>($B$13*$D$11+$C$13*$D$11+$F$13*((FE214+EW214)/MAX(FE214+EW214+FF214, 0.1)*$I$11+FF214/MAX(FE214+EW214+FF214, 0.1)*$J$11))/($B$13+$C$13+$F$13)</f>
        <v>0</v>
      </c>
      <c r="DJ214">
        <f>($B$13*$K$11+$C$13*$K$11+$F$13*((FE214+EW214)/MAX(FE214+EW214+FF214, 0.1)*$P$11+FF214/MAX(FE214+EW214+FF214, 0.1)*$Q$11))/($B$13+$C$13+$F$13)</f>
        <v>0</v>
      </c>
      <c r="DK214">
        <v>1.37</v>
      </c>
      <c r="DL214">
        <v>0.5</v>
      </c>
      <c r="DM214" t="s">
        <v>430</v>
      </c>
      <c r="DN214">
        <v>2</v>
      </c>
      <c r="DO214" t="b">
        <v>1</v>
      </c>
      <c r="DP214">
        <v>1694366051</v>
      </c>
      <c r="DQ214">
        <v>404.4368518518518</v>
      </c>
      <c r="DR214">
        <v>409.8547037037037</v>
      </c>
      <c r="DS214">
        <v>30.05846296296296</v>
      </c>
      <c r="DT214">
        <v>27.063</v>
      </c>
      <c r="DU214">
        <v>430.4442592592594</v>
      </c>
      <c r="DV214">
        <v>34.38315925925926</v>
      </c>
      <c r="DW214">
        <v>499.9817777777778</v>
      </c>
      <c r="DX214">
        <v>84.42191851851852</v>
      </c>
      <c r="DY214">
        <v>0.09992936666666669</v>
      </c>
      <c r="DZ214">
        <v>33.03628518518519</v>
      </c>
      <c r="EA214">
        <v>34.27127037037037</v>
      </c>
      <c r="EB214">
        <v>999.9000000000001</v>
      </c>
      <c r="EC214">
        <v>0</v>
      </c>
      <c r="ED214">
        <v>0</v>
      </c>
      <c r="EE214">
        <v>9997.30962962963</v>
      </c>
      <c r="EF214">
        <v>0</v>
      </c>
      <c r="EG214">
        <v>1115.952962962963</v>
      </c>
      <c r="EH214">
        <v>-5.417899962962963</v>
      </c>
      <c r="EI214">
        <v>416.9702222222222</v>
      </c>
      <c r="EJ214">
        <v>421.2551481481482</v>
      </c>
      <c r="EK214">
        <v>2.995472592592593</v>
      </c>
      <c r="EL214">
        <v>409.8547037037037</v>
      </c>
      <c r="EM214">
        <v>27.063</v>
      </c>
      <c r="EN214">
        <v>2.537592962962963</v>
      </c>
      <c r="EO214">
        <v>2.28471037037037</v>
      </c>
      <c r="EP214">
        <v>21.26964814814815</v>
      </c>
      <c r="EQ214">
        <v>19.5690037037037</v>
      </c>
      <c r="ER214">
        <v>2000.004074074074</v>
      </c>
      <c r="ES214">
        <v>0.9799932222222222</v>
      </c>
      <c r="ET214">
        <v>0.02000717037037037</v>
      </c>
      <c r="EU214">
        <v>0</v>
      </c>
      <c r="EV214">
        <v>85.09039259259261</v>
      </c>
      <c r="EW214">
        <v>5.00078</v>
      </c>
      <c r="EX214">
        <v>3481.466296296296</v>
      </c>
      <c r="EY214">
        <v>16379.62962962963</v>
      </c>
      <c r="EZ214">
        <v>52.80762962962963</v>
      </c>
      <c r="FA214">
        <v>54.12033333333333</v>
      </c>
      <c r="FB214">
        <v>53.35855555555555</v>
      </c>
      <c r="FC214">
        <v>53.28681481481482</v>
      </c>
      <c r="FD214">
        <v>52.99277777777777</v>
      </c>
      <c r="FE214">
        <v>1955.094074074074</v>
      </c>
      <c r="FF214">
        <v>39.91</v>
      </c>
      <c r="FG214">
        <v>0</v>
      </c>
      <c r="FH214">
        <v>1694366058.8</v>
      </c>
      <c r="FI214">
        <v>0</v>
      </c>
      <c r="FJ214">
        <v>85.14080384615386</v>
      </c>
      <c r="FK214">
        <v>1.36860514469117</v>
      </c>
      <c r="FL214">
        <v>225.2779488749488</v>
      </c>
      <c r="FM214">
        <v>3482.203846153846</v>
      </c>
      <c r="FN214">
        <v>15</v>
      </c>
      <c r="FO214">
        <v>1694364733.6</v>
      </c>
      <c r="FP214" t="s">
        <v>824</v>
      </c>
      <c r="FQ214">
        <v>1694364733.6</v>
      </c>
      <c r="FR214">
        <v>1694364725.1</v>
      </c>
      <c r="FS214">
        <v>3</v>
      </c>
      <c r="FT214">
        <v>-0.385</v>
      </c>
      <c r="FU214">
        <v>-0.17</v>
      </c>
      <c r="FV214">
        <v>-26.307</v>
      </c>
      <c r="FW214">
        <v>-4.28</v>
      </c>
      <c r="FX214">
        <v>420</v>
      </c>
      <c r="FY214">
        <v>29</v>
      </c>
      <c r="FZ214">
        <v>0.26</v>
      </c>
      <c r="GA214">
        <v>0.05</v>
      </c>
      <c r="GB214">
        <v>-7.787924609756097</v>
      </c>
      <c r="GC214">
        <v>48.93071759581878</v>
      </c>
      <c r="GD214">
        <v>5.272268648234472</v>
      </c>
      <c r="GE214">
        <v>0</v>
      </c>
      <c r="GF214">
        <v>2.999672682926829</v>
      </c>
      <c r="GG214">
        <v>-0.06207219512194827</v>
      </c>
      <c r="GH214">
        <v>0.006417524796151597</v>
      </c>
      <c r="GI214">
        <v>1</v>
      </c>
      <c r="GJ214">
        <v>1</v>
      </c>
      <c r="GK214">
        <v>2</v>
      </c>
      <c r="GL214" t="s">
        <v>432</v>
      </c>
      <c r="GM214">
        <v>3.10661</v>
      </c>
      <c r="GN214">
        <v>2.75825</v>
      </c>
      <c r="GO214">
        <v>0.0790233</v>
      </c>
      <c r="GP214">
        <v>0.07469779999999999</v>
      </c>
      <c r="GQ214">
        <v>0.125643</v>
      </c>
      <c r="GR214">
        <v>0.106997</v>
      </c>
      <c r="GS214">
        <v>23070.5</v>
      </c>
      <c r="GT214">
        <v>21843</v>
      </c>
      <c r="GU214">
        <v>25639.9</v>
      </c>
      <c r="GV214">
        <v>23988.9</v>
      </c>
      <c r="GW214">
        <v>36068.5</v>
      </c>
      <c r="GX214">
        <v>31410.7</v>
      </c>
      <c r="GY214">
        <v>44876</v>
      </c>
      <c r="GZ214">
        <v>38037.9</v>
      </c>
      <c r="HA214">
        <v>1.72965</v>
      </c>
      <c r="HB214">
        <v>1.5203</v>
      </c>
      <c r="HC214">
        <v>-0.0853091</v>
      </c>
      <c r="HD214">
        <v>0</v>
      </c>
      <c r="HE214">
        <v>35.6347</v>
      </c>
      <c r="HF214">
        <v>999.9</v>
      </c>
      <c r="HG214">
        <v>35.7</v>
      </c>
      <c r="HH214">
        <v>41.7</v>
      </c>
      <c r="HI214">
        <v>34.3134</v>
      </c>
      <c r="HJ214">
        <v>61.0756</v>
      </c>
      <c r="HK214">
        <v>24.2147</v>
      </c>
      <c r="HL214">
        <v>1</v>
      </c>
      <c r="HM214">
        <v>1.71042</v>
      </c>
      <c r="HN214">
        <v>9.28105</v>
      </c>
      <c r="HO214">
        <v>20.0535</v>
      </c>
      <c r="HP214">
        <v>5.20576</v>
      </c>
      <c r="HQ214">
        <v>11.9953</v>
      </c>
      <c r="HR214">
        <v>4.95995</v>
      </c>
      <c r="HS214">
        <v>3.27435</v>
      </c>
      <c r="HT214">
        <v>9999</v>
      </c>
      <c r="HU214">
        <v>9999</v>
      </c>
      <c r="HV214">
        <v>9999</v>
      </c>
      <c r="HW214">
        <v>156.8</v>
      </c>
      <c r="HX214">
        <v>1.86386</v>
      </c>
      <c r="HY214">
        <v>1.86018</v>
      </c>
      <c r="HZ214">
        <v>1.85852</v>
      </c>
      <c r="IA214">
        <v>1.85989</v>
      </c>
      <c r="IB214">
        <v>1.85981</v>
      </c>
      <c r="IC214">
        <v>1.85851</v>
      </c>
      <c r="ID214">
        <v>1.85759</v>
      </c>
      <c r="IE214">
        <v>1.85241</v>
      </c>
      <c r="IF214">
        <v>0</v>
      </c>
      <c r="IG214">
        <v>0</v>
      </c>
      <c r="IH214">
        <v>0</v>
      </c>
      <c r="II214">
        <v>0</v>
      </c>
      <c r="IJ214" t="s">
        <v>433</v>
      </c>
      <c r="IK214" t="s">
        <v>434</v>
      </c>
      <c r="IL214" t="s">
        <v>435</v>
      </c>
      <c r="IM214" t="s">
        <v>435</v>
      </c>
      <c r="IN214" t="s">
        <v>435</v>
      </c>
      <c r="IO214" t="s">
        <v>435</v>
      </c>
      <c r="IP214">
        <v>0</v>
      </c>
      <c r="IQ214">
        <v>100</v>
      </c>
      <c r="IR214">
        <v>100</v>
      </c>
      <c r="IS214">
        <v>-25.806</v>
      </c>
      <c r="IT214">
        <v>-4.324</v>
      </c>
      <c r="IU214">
        <v>-16.58608616744975</v>
      </c>
      <c r="IV214">
        <v>-0.02477319321892663</v>
      </c>
      <c r="IW214">
        <v>7.220195862635366E-06</v>
      </c>
      <c r="IX214">
        <v>-1.200035831751892E-09</v>
      </c>
      <c r="IY214">
        <v>-1.942583748468474</v>
      </c>
      <c r="IZ214">
        <v>-0.1467083373758089</v>
      </c>
      <c r="JA214">
        <v>0.003522864546959643</v>
      </c>
      <c r="JB214">
        <v>-3.696506598922489E-05</v>
      </c>
      <c r="JC214">
        <v>4</v>
      </c>
      <c r="JD214">
        <v>1987</v>
      </c>
      <c r="JE214">
        <v>1</v>
      </c>
      <c r="JF214">
        <v>38</v>
      </c>
      <c r="JG214">
        <v>22.1</v>
      </c>
      <c r="JH214">
        <v>22.2</v>
      </c>
      <c r="JI214">
        <v>1.11816</v>
      </c>
      <c r="JJ214">
        <v>2.68677</v>
      </c>
      <c r="JK214">
        <v>1.49658</v>
      </c>
      <c r="JL214">
        <v>2.38892</v>
      </c>
      <c r="JM214">
        <v>1.54907</v>
      </c>
      <c r="JN214">
        <v>2.46582</v>
      </c>
      <c r="JO214">
        <v>46.4735</v>
      </c>
      <c r="JP214">
        <v>13.2214</v>
      </c>
      <c r="JQ214">
        <v>18</v>
      </c>
      <c r="JR214">
        <v>508.894</v>
      </c>
      <c r="JS214">
        <v>382.48</v>
      </c>
      <c r="JT214">
        <v>26.8293</v>
      </c>
      <c r="JU214">
        <v>46.211</v>
      </c>
      <c r="JV214">
        <v>29.9999</v>
      </c>
      <c r="JW214">
        <v>45.9615</v>
      </c>
      <c r="JX214">
        <v>45.8032</v>
      </c>
      <c r="JY214">
        <v>22.4901</v>
      </c>
      <c r="JZ214">
        <v>0</v>
      </c>
      <c r="KA214">
        <v>45.1919</v>
      </c>
      <c r="KB214">
        <v>21.7855</v>
      </c>
      <c r="KC214">
        <v>366.475</v>
      </c>
      <c r="KD214">
        <v>27.7134</v>
      </c>
      <c r="KE214">
        <v>98.03570000000001</v>
      </c>
      <c r="KF214">
        <v>91.6541</v>
      </c>
    </row>
    <row r="215" spans="1:292">
      <c r="A215">
        <v>197</v>
      </c>
      <c r="B215">
        <v>1694366063.5</v>
      </c>
      <c r="C215">
        <v>7554.5</v>
      </c>
      <c r="D215" t="s">
        <v>831</v>
      </c>
      <c r="E215" t="s">
        <v>832</v>
      </c>
      <c r="F215">
        <v>5</v>
      </c>
      <c r="G215" t="s">
        <v>823</v>
      </c>
      <c r="H215">
        <v>1694366055.714286</v>
      </c>
      <c r="I215">
        <f>(J215)/1000</f>
        <v>0</v>
      </c>
      <c r="J215">
        <f>IF(DO215, AM215, AG215)</f>
        <v>0</v>
      </c>
      <c r="K215">
        <f>IF(DO215, AH215, AF215)</f>
        <v>0</v>
      </c>
      <c r="L215">
        <f>DQ215 - IF(AT215&gt;1, K215*DK215*100.0/(AV215*EE215), 0)</f>
        <v>0</v>
      </c>
      <c r="M215">
        <f>((S215-I215/2)*L215-K215)/(S215+I215/2)</f>
        <v>0</v>
      </c>
      <c r="N215">
        <f>M215*(DX215+DY215)/1000.0</f>
        <v>0</v>
      </c>
      <c r="O215">
        <f>(DQ215 - IF(AT215&gt;1, K215*DK215*100.0/(AV215*EE215), 0))*(DX215+DY215)/1000.0</f>
        <v>0</v>
      </c>
      <c r="P215">
        <f>2.0/((1/R215-1/Q215)+SIGN(R215)*SQRT((1/R215-1/Q215)*(1/R215-1/Q215) + 4*DL215/((DL215+1)*(DL215+1))*(2*1/R215*1/Q215-1/Q215*1/Q215)))</f>
        <v>0</v>
      </c>
      <c r="Q215">
        <f>IF(LEFT(DM215,1)&lt;&gt;"0",IF(LEFT(DM215,1)="1",3.0,DN215),$D$5+$E$5*(EE215*DX215/($K$5*1000))+$F$5*(EE215*DX215/($K$5*1000))*MAX(MIN(DK215,$J$5),$I$5)*MAX(MIN(DK215,$J$5),$I$5)+$G$5*MAX(MIN(DK215,$J$5),$I$5)*(EE215*DX215/($K$5*1000))+$H$5*(EE215*DX215/($K$5*1000))*(EE215*DX215/($K$5*1000)))</f>
        <v>0</v>
      </c>
      <c r="R215">
        <f>I215*(1000-(1000*0.61365*exp(17.502*V215/(240.97+V215))/(DX215+DY215)+DS215)/2)/(1000*0.61365*exp(17.502*V215/(240.97+V215))/(DX215+DY215)-DS215)</f>
        <v>0</v>
      </c>
      <c r="S215">
        <f>1/((DL215+1)/(P215/1.6)+1/(Q215/1.37)) + DL215/((DL215+1)/(P215/1.6) + DL215/(Q215/1.37))</f>
        <v>0</v>
      </c>
      <c r="T215">
        <f>(DG215*DJ215)</f>
        <v>0</v>
      </c>
      <c r="U215">
        <f>(DZ215+(T215+2*0.95*5.67E-8*(((DZ215+$B$9)+273)^4-(DZ215+273)^4)-44100*I215)/(1.84*29.3*Q215+8*0.95*5.67E-8*(DZ215+273)^3))</f>
        <v>0</v>
      </c>
      <c r="V215">
        <f>($C$9*EA215+$D$9*EB215+$E$9*U215)</f>
        <v>0</v>
      </c>
      <c r="W215">
        <f>0.61365*exp(17.502*V215/(240.97+V215))</f>
        <v>0</v>
      </c>
      <c r="X215">
        <f>(Y215/Z215*100)</f>
        <v>0</v>
      </c>
      <c r="Y215">
        <f>DS215*(DX215+DY215)/1000</f>
        <v>0</v>
      </c>
      <c r="Z215">
        <f>0.61365*exp(17.502*DZ215/(240.97+DZ215))</f>
        <v>0</v>
      </c>
      <c r="AA215">
        <f>(W215-DS215*(DX215+DY215)/1000)</f>
        <v>0</v>
      </c>
      <c r="AB215">
        <f>(-I215*44100)</f>
        <v>0</v>
      </c>
      <c r="AC215">
        <f>2*29.3*Q215*0.92*(DZ215-V215)</f>
        <v>0</v>
      </c>
      <c r="AD215">
        <f>2*0.95*5.67E-8*(((DZ215+$B$9)+273)^4-(V215+273)^4)</f>
        <v>0</v>
      </c>
      <c r="AE215">
        <f>T215+AD215+AB215+AC215</f>
        <v>0</v>
      </c>
      <c r="AF215">
        <f>DW215*AT215*(DR215-DQ215*(1000-AT215*DT215)/(1000-AT215*DS215))/(100*DK215)</f>
        <v>0</v>
      </c>
      <c r="AG215">
        <f>1000*DW215*AT215*(DS215-DT215)/(100*DK215*(1000-AT215*DS215))</f>
        <v>0</v>
      </c>
      <c r="AH215">
        <f>(AI215 - AJ215 - DX215*1E3/(8.314*(DZ215+273.15)) * AL215/DW215 * AK215) * DW215/(100*DK215) * (1000 - DT215)/1000</f>
        <v>0</v>
      </c>
      <c r="AI215">
        <v>393.9030950318019</v>
      </c>
      <c r="AJ215">
        <v>394.460393939394</v>
      </c>
      <c r="AK215">
        <v>-2.711800047770316</v>
      </c>
      <c r="AL215">
        <v>66.0925817181092</v>
      </c>
      <c r="AM215">
        <f>(AO215 - AN215 + DX215*1E3/(8.314*(DZ215+273.15)) * AQ215/DW215 * AP215) * DW215/(100*DK215) * 1000/(1000 - AO215)</f>
        <v>0</v>
      </c>
      <c r="AN215">
        <v>27.04768250937552</v>
      </c>
      <c r="AO215">
        <v>30.0285303030303</v>
      </c>
      <c r="AP215">
        <v>-9.674813958591812E-05</v>
      </c>
      <c r="AQ215">
        <v>101.3786649320936</v>
      </c>
      <c r="AR215">
        <v>0</v>
      </c>
      <c r="AS215">
        <v>0</v>
      </c>
      <c r="AT215">
        <f>IF(AR215*$H$15&gt;=AV215,1.0,(AV215/(AV215-AR215*$H$15)))</f>
        <v>0</v>
      </c>
      <c r="AU215">
        <f>(AT215-1)*100</f>
        <v>0</v>
      </c>
      <c r="AV215">
        <f>MAX(0,($B$15+$C$15*EE215)/(1+$D$15*EE215)*DX215/(DZ215+273)*$E$15)</f>
        <v>0</v>
      </c>
      <c r="AW215" t="s">
        <v>429</v>
      </c>
      <c r="AX215" t="s">
        <v>429</v>
      </c>
      <c r="AY215">
        <v>0</v>
      </c>
      <c r="AZ215">
        <v>0</v>
      </c>
      <c r="BA215">
        <f>1-AY215/AZ215</f>
        <v>0</v>
      </c>
      <c r="BB215">
        <v>0</v>
      </c>
      <c r="BC215" t="s">
        <v>429</v>
      </c>
      <c r="BD215" t="s">
        <v>429</v>
      </c>
      <c r="BE215">
        <v>0</v>
      </c>
      <c r="BF215">
        <v>0</v>
      </c>
      <c r="BG215">
        <f>1-BE215/BF215</f>
        <v>0</v>
      </c>
      <c r="BH215">
        <v>0.5</v>
      </c>
      <c r="BI215">
        <f>DH215</f>
        <v>0</v>
      </c>
      <c r="BJ215">
        <f>K215</f>
        <v>0</v>
      </c>
      <c r="BK215">
        <f>BG215*BH215*BI215</f>
        <v>0</v>
      </c>
      <c r="BL215">
        <f>(BJ215-BB215)/BI215</f>
        <v>0</v>
      </c>
      <c r="BM215">
        <f>(AZ215-BF215)/BF215</f>
        <v>0</v>
      </c>
      <c r="BN215">
        <f>AY215/(BA215+AY215/BF215)</f>
        <v>0</v>
      </c>
      <c r="BO215" t="s">
        <v>429</v>
      </c>
      <c r="BP215">
        <v>0</v>
      </c>
      <c r="BQ215">
        <f>IF(BP215&lt;&gt;0, BP215, BN215)</f>
        <v>0</v>
      </c>
      <c r="BR215">
        <f>1-BQ215/BF215</f>
        <v>0</v>
      </c>
      <c r="BS215">
        <f>(BF215-BE215)/(BF215-BQ215)</f>
        <v>0</v>
      </c>
      <c r="BT215">
        <f>(AZ215-BF215)/(AZ215-BQ215)</f>
        <v>0</v>
      </c>
      <c r="BU215">
        <f>(BF215-BE215)/(BF215-AY215)</f>
        <v>0</v>
      </c>
      <c r="BV215">
        <f>(AZ215-BF215)/(AZ215-AY215)</f>
        <v>0</v>
      </c>
      <c r="BW215">
        <f>(BS215*BQ215/BE215)</f>
        <v>0</v>
      </c>
      <c r="BX215">
        <f>(1-BW215)</f>
        <v>0</v>
      </c>
      <c r="DG215">
        <f>$B$13*EF215+$C$13*EG215+$F$13*ER215*(1-EU215)</f>
        <v>0</v>
      </c>
      <c r="DH215">
        <f>DG215*DI215</f>
        <v>0</v>
      </c>
      <c r="DI215">
        <f>($B$13*$D$11+$C$13*$D$11+$F$13*((FE215+EW215)/MAX(FE215+EW215+FF215, 0.1)*$I$11+FF215/MAX(FE215+EW215+FF215, 0.1)*$J$11))/($B$13+$C$13+$F$13)</f>
        <v>0</v>
      </c>
      <c r="DJ215">
        <f>($B$13*$K$11+$C$13*$K$11+$F$13*((FE215+EW215)/MAX(FE215+EW215+FF215, 0.1)*$P$11+FF215/MAX(FE215+EW215+FF215, 0.1)*$Q$11))/($B$13+$C$13+$F$13)</f>
        <v>0</v>
      </c>
      <c r="DK215">
        <v>1.37</v>
      </c>
      <c r="DL215">
        <v>0.5</v>
      </c>
      <c r="DM215" t="s">
        <v>430</v>
      </c>
      <c r="DN215">
        <v>2</v>
      </c>
      <c r="DO215" t="b">
        <v>1</v>
      </c>
      <c r="DP215">
        <v>1694366055.714286</v>
      </c>
      <c r="DQ215">
        <v>398.1728928571429</v>
      </c>
      <c r="DR215">
        <v>398.1637500000001</v>
      </c>
      <c r="DS215">
        <v>30.04714999999999</v>
      </c>
      <c r="DT215">
        <v>27.05501428571429</v>
      </c>
      <c r="DU215">
        <v>424.0570000000001</v>
      </c>
      <c r="DV215">
        <v>34.37143214285715</v>
      </c>
      <c r="DW215">
        <v>500.0001428571429</v>
      </c>
      <c r="DX215">
        <v>84.42158214285713</v>
      </c>
      <c r="DY215">
        <v>0.1000036357142857</v>
      </c>
      <c r="DZ215">
        <v>33.02633571428571</v>
      </c>
      <c r="EA215">
        <v>34.26328928571429</v>
      </c>
      <c r="EB215">
        <v>999.9000000000002</v>
      </c>
      <c r="EC215">
        <v>0</v>
      </c>
      <c r="ED215">
        <v>0</v>
      </c>
      <c r="EE215">
        <v>10000.64214285714</v>
      </c>
      <c r="EF215">
        <v>0</v>
      </c>
      <c r="EG215">
        <v>1138.290714285714</v>
      </c>
      <c r="EH215">
        <v>0.009099678571428413</v>
      </c>
      <c r="EI215">
        <v>410.5075357142857</v>
      </c>
      <c r="EJ215">
        <v>409.2357857142857</v>
      </c>
      <c r="EK215">
        <v>2.992143214285715</v>
      </c>
      <c r="EL215">
        <v>398.1637500000001</v>
      </c>
      <c r="EM215">
        <v>27.05501428571429</v>
      </c>
      <c r="EN215">
        <v>2.5366275</v>
      </c>
      <c r="EO215">
        <v>2.284027142857143</v>
      </c>
      <c r="EP215">
        <v>21.26345</v>
      </c>
      <c r="EQ215">
        <v>19.56418928571429</v>
      </c>
      <c r="ER215">
        <v>2000.0275</v>
      </c>
      <c r="ES215">
        <v>0.9799933928571427</v>
      </c>
      <c r="ET215">
        <v>0.02000700357142857</v>
      </c>
      <c r="EU215">
        <v>0</v>
      </c>
      <c r="EV215">
        <v>85.2589642857143</v>
      </c>
      <c r="EW215">
        <v>5.00078</v>
      </c>
      <c r="EX215">
        <v>3496.823214285714</v>
      </c>
      <c r="EY215">
        <v>16379.83214285715</v>
      </c>
      <c r="EZ215">
        <v>52.81453571428573</v>
      </c>
      <c r="FA215">
        <v>54.11599999999999</v>
      </c>
      <c r="FB215">
        <v>53.32560714285713</v>
      </c>
      <c r="FC215">
        <v>53.29675000000001</v>
      </c>
      <c r="FD215">
        <v>53.01539285714286</v>
      </c>
      <c r="FE215">
        <v>1955.1175</v>
      </c>
      <c r="FF215">
        <v>39.91</v>
      </c>
      <c r="FG215">
        <v>0</v>
      </c>
      <c r="FH215">
        <v>1694366063.6</v>
      </c>
      <c r="FI215">
        <v>0</v>
      </c>
      <c r="FJ215">
        <v>85.29731153846153</v>
      </c>
      <c r="FK215">
        <v>3.412071804461917</v>
      </c>
      <c r="FL215">
        <v>241.9223931707309</v>
      </c>
      <c r="FM215">
        <v>3497.762692307692</v>
      </c>
      <c r="FN215">
        <v>15</v>
      </c>
      <c r="FO215">
        <v>1694364733.6</v>
      </c>
      <c r="FP215" t="s">
        <v>824</v>
      </c>
      <c r="FQ215">
        <v>1694364733.6</v>
      </c>
      <c r="FR215">
        <v>1694364725.1</v>
      </c>
      <c r="FS215">
        <v>3</v>
      </c>
      <c r="FT215">
        <v>-0.385</v>
      </c>
      <c r="FU215">
        <v>-0.17</v>
      </c>
      <c r="FV215">
        <v>-26.307</v>
      </c>
      <c r="FW215">
        <v>-4.28</v>
      </c>
      <c r="FX215">
        <v>420</v>
      </c>
      <c r="FY215">
        <v>29</v>
      </c>
      <c r="FZ215">
        <v>0.26</v>
      </c>
      <c r="GA215">
        <v>0.05</v>
      </c>
      <c r="GB215">
        <v>-3.559157780487805</v>
      </c>
      <c r="GC215">
        <v>68.32720128919857</v>
      </c>
      <c r="GD215">
        <v>6.825782676431471</v>
      </c>
      <c r="GE215">
        <v>0</v>
      </c>
      <c r="GF215">
        <v>2.994538048780488</v>
      </c>
      <c r="GG215">
        <v>-0.04770564459930185</v>
      </c>
      <c r="GH215">
        <v>0.004885236204945278</v>
      </c>
      <c r="GI215">
        <v>1</v>
      </c>
      <c r="GJ215">
        <v>1</v>
      </c>
      <c r="GK215">
        <v>2</v>
      </c>
      <c r="GL215" t="s">
        <v>432</v>
      </c>
      <c r="GM215">
        <v>3.1065</v>
      </c>
      <c r="GN215">
        <v>2.7582</v>
      </c>
      <c r="GO215">
        <v>0.0771023</v>
      </c>
      <c r="GP215">
        <v>0.07224129999999999</v>
      </c>
      <c r="GQ215">
        <v>0.125612</v>
      </c>
      <c r="GR215">
        <v>0.106977</v>
      </c>
      <c r="GS215">
        <v>23118.7</v>
      </c>
      <c r="GT215">
        <v>21900.7</v>
      </c>
      <c r="GU215">
        <v>25640.1</v>
      </c>
      <c r="GV215">
        <v>23988.8</v>
      </c>
      <c r="GW215">
        <v>36069.8</v>
      </c>
      <c r="GX215">
        <v>31411.3</v>
      </c>
      <c r="GY215">
        <v>44876.4</v>
      </c>
      <c r="GZ215">
        <v>38038.1</v>
      </c>
      <c r="HA215">
        <v>1.72955</v>
      </c>
      <c r="HB215">
        <v>1.52052</v>
      </c>
      <c r="HC215">
        <v>-0.0851229</v>
      </c>
      <c r="HD215">
        <v>0</v>
      </c>
      <c r="HE215">
        <v>35.6215</v>
      </c>
      <c r="HF215">
        <v>999.9</v>
      </c>
      <c r="HG215">
        <v>35.7</v>
      </c>
      <c r="HH215">
        <v>41.7</v>
      </c>
      <c r="HI215">
        <v>34.3147</v>
      </c>
      <c r="HJ215">
        <v>61.1456</v>
      </c>
      <c r="HK215">
        <v>24.387</v>
      </c>
      <c r="HL215">
        <v>1</v>
      </c>
      <c r="HM215">
        <v>1.71032</v>
      </c>
      <c r="HN215">
        <v>9.28105</v>
      </c>
      <c r="HO215">
        <v>20.0535</v>
      </c>
      <c r="HP215">
        <v>5.20576</v>
      </c>
      <c r="HQ215">
        <v>11.9954</v>
      </c>
      <c r="HR215">
        <v>4.95985</v>
      </c>
      <c r="HS215">
        <v>3.27423</v>
      </c>
      <c r="HT215">
        <v>9999</v>
      </c>
      <c r="HU215">
        <v>9999</v>
      </c>
      <c r="HV215">
        <v>9999</v>
      </c>
      <c r="HW215">
        <v>156.8</v>
      </c>
      <c r="HX215">
        <v>1.86387</v>
      </c>
      <c r="HY215">
        <v>1.86019</v>
      </c>
      <c r="HZ215">
        <v>1.85852</v>
      </c>
      <c r="IA215">
        <v>1.85989</v>
      </c>
      <c r="IB215">
        <v>1.85981</v>
      </c>
      <c r="IC215">
        <v>1.8585</v>
      </c>
      <c r="ID215">
        <v>1.85758</v>
      </c>
      <c r="IE215">
        <v>1.8524</v>
      </c>
      <c r="IF215">
        <v>0</v>
      </c>
      <c r="IG215">
        <v>0</v>
      </c>
      <c r="IH215">
        <v>0</v>
      </c>
      <c r="II215">
        <v>0</v>
      </c>
      <c r="IJ215" t="s">
        <v>433</v>
      </c>
      <c r="IK215" t="s">
        <v>434</v>
      </c>
      <c r="IL215" t="s">
        <v>435</v>
      </c>
      <c r="IM215" t="s">
        <v>435</v>
      </c>
      <c r="IN215" t="s">
        <v>435</v>
      </c>
      <c r="IO215" t="s">
        <v>435</v>
      </c>
      <c r="IP215">
        <v>0</v>
      </c>
      <c r="IQ215">
        <v>100</v>
      </c>
      <c r="IR215">
        <v>100</v>
      </c>
      <c r="IS215">
        <v>-25.549</v>
      </c>
      <c r="IT215">
        <v>-4.3236</v>
      </c>
      <c r="IU215">
        <v>-16.58608616744975</v>
      </c>
      <c r="IV215">
        <v>-0.02477319321892663</v>
      </c>
      <c r="IW215">
        <v>7.220195862635366E-06</v>
      </c>
      <c r="IX215">
        <v>-1.200035831751892E-09</v>
      </c>
      <c r="IY215">
        <v>-1.942583748468474</v>
      </c>
      <c r="IZ215">
        <v>-0.1467083373758089</v>
      </c>
      <c r="JA215">
        <v>0.003522864546959643</v>
      </c>
      <c r="JB215">
        <v>-3.696506598922489E-05</v>
      </c>
      <c r="JC215">
        <v>4</v>
      </c>
      <c r="JD215">
        <v>1987</v>
      </c>
      <c r="JE215">
        <v>1</v>
      </c>
      <c r="JF215">
        <v>38</v>
      </c>
      <c r="JG215">
        <v>22.2</v>
      </c>
      <c r="JH215">
        <v>22.3</v>
      </c>
      <c r="JI215">
        <v>1.08276</v>
      </c>
      <c r="JJ215">
        <v>2.68799</v>
      </c>
      <c r="JK215">
        <v>1.49658</v>
      </c>
      <c r="JL215">
        <v>2.38892</v>
      </c>
      <c r="JM215">
        <v>1.54907</v>
      </c>
      <c r="JN215">
        <v>2.47681</v>
      </c>
      <c r="JO215">
        <v>46.4735</v>
      </c>
      <c r="JP215">
        <v>13.2214</v>
      </c>
      <c r="JQ215">
        <v>18</v>
      </c>
      <c r="JR215">
        <v>508.812</v>
      </c>
      <c r="JS215">
        <v>382.598</v>
      </c>
      <c r="JT215">
        <v>26.8187</v>
      </c>
      <c r="JU215">
        <v>46.2097</v>
      </c>
      <c r="JV215">
        <v>29.9999</v>
      </c>
      <c r="JW215">
        <v>45.959</v>
      </c>
      <c r="JX215">
        <v>45.7995</v>
      </c>
      <c r="JY215">
        <v>21.7719</v>
      </c>
      <c r="JZ215">
        <v>0</v>
      </c>
      <c r="KA215">
        <v>44.8175</v>
      </c>
      <c r="KB215">
        <v>21.7771</v>
      </c>
      <c r="KC215">
        <v>346.422</v>
      </c>
      <c r="KD215">
        <v>27.7151</v>
      </c>
      <c r="KE215">
        <v>98.03660000000001</v>
      </c>
      <c r="KF215">
        <v>91.6541</v>
      </c>
    </row>
    <row r="216" spans="1:292">
      <c r="A216">
        <v>198</v>
      </c>
      <c r="B216">
        <v>1694366068.5</v>
      </c>
      <c r="C216">
        <v>7559.5</v>
      </c>
      <c r="D216" t="s">
        <v>833</v>
      </c>
      <c r="E216" t="s">
        <v>834</v>
      </c>
      <c r="F216">
        <v>5</v>
      </c>
      <c r="G216" t="s">
        <v>823</v>
      </c>
      <c r="H216">
        <v>1694366061</v>
      </c>
      <c r="I216">
        <f>(J216)/1000</f>
        <v>0</v>
      </c>
      <c r="J216">
        <f>IF(DO216, AM216, AG216)</f>
        <v>0</v>
      </c>
      <c r="K216">
        <f>IF(DO216, AH216, AF216)</f>
        <v>0</v>
      </c>
      <c r="L216">
        <f>DQ216 - IF(AT216&gt;1, K216*DK216*100.0/(AV216*EE216), 0)</f>
        <v>0</v>
      </c>
      <c r="M216">
        <f>((S216-I216/2)*L216-K216)/(S216+I216/2)</f>
        <v>0</v>
      </c>
      <c r="N216">
        <f>M216*(DX216+DY216)/1000.0</f>
        <v>0</v>
      </c>
      <c r="O216">
        <f>(DQ216 - IF(AT216&gt;1, K216*DK216*100.0/(AV216*EE216), 0))*(DX216+DY216)/1000.0</f>
        <v>0</v>
      </c>
      <c r="P216">
        <f>2.0/((1/R216-1/Q216)+SIGN(R216)*SQRT((1/R216-1/Q216)*(1/R216-1/Q216) + 4*DL216/((DL216+1)*(DL216+1))*(2*1/R216*1/Q216-1/Q216*1/Q216)))</f>
        <v>0</v>
      </c>
      <c r="Q216">
        <f>IF(LEFT(DM216,1)&lt;&gt;"0",IF(LEFT(DM216,1)="1",3.0,DN216),$D$5+$E$5*(EE216*DX216/($K$5*1000))+$F$5*(EE216*DX216/($K$5*1000))*MAX(MIN(DK216,$J$5),$I$5)*MAX(MIN(DK216,$J$5),$I$5)+$G$5*MAX(MIN(DK216,$J$5),$I$5)*(EE216*DX216/($K$5*1000))+$H$5*(EE216*DX216/($K$5*1000))*(EE216*DX216/($K$5*1000)))</f>
        <v>0</v>
      </c>
      <c r="R216">
        <f>I216*(1000-(1000*0.61365*exp(17.502*V216/(240.97+V216))/(DX216+DY216)+DS216)/2)/(1000*0.61365*exp(17.502*V216/(240.97+V216))/(DX216+DY216)-DS216)</f>
        <v>0</v>
      </c>
      <c r="S216">
        <f>1/((DL216+1)/(P216/1.6)+1/(Q216/1.37)) + DL216/((DL216+1)/(P216/1.6) + DL216/(Q216/1.37))</f>
        <v>0</v>
      </c>
      <c r="T216">
        <f>(DG216*DJ216)</f>
        <v>0</v>
      </c>
      <c r="U216">
        <f>(DZ216+(T216+2*0.95*5.67E-8*(((DZ216+$B$9)+273)^4-(DZ216+273)^4)-44100*I216)/(1.84*29.3*Q216+8*0.95*5.67E-8*(DZ216+273)^3))</f>
        <v>0</v>
      </c>
      <c r="V216">
        <f>($C$9*EA216+$D$9*EB216+$E$9*U216)</f>
        <v>0</v>
      </c>
      <c r="W216">
        <f>0.61365*exp(17.502*V216/(240.97+V216))</f>
        <v>0</v>
      </c>
      <c r="X216">
        <f>(Y216/Z216*100)</f>
        <v>0</v>
      </c>
      <c r="Y216">
        <f>DS216*(DX216+DY216)/1000</f>
        <v>0</v>
      </c>
      <c r="Z216">
        <f>0.61365*exp(17.502*DZ216/(240.97+DZ216))</f>
        <v>0</v>
      </c>
      <c r="AA216">
        <f>(W216-DS216*(DX216+DY216)/1000)</f>
        <v>0</v>
      </c>
      <c r="AB216">
        <f>(-I216*44100)</f>
        <v>0</v>
      </c>
      <c r="AC216">
        <f>2*29.3*Q216*0.92*(DZ216-V216)</f>
        <v>0</v>
      </c>
      <c r="AD216">
        <f>2*0.95*5.67E-8*(((DZ216+$B$9)+273)^4-(V216+273)^4)</f>
        <v>0</v>
      </c>
      <c r="AE216">
        <f>T216+AD216+AB216+AC216</f>
        <v>0</v>
      </c>
      <c r="AF216">
        <f>DW216*AT216*(DR216-DQ216*(1000-AT216*DT216)/(1000-AT216*DS216))/(100*DK216)</f>
        <v>0</v>
      </c>
      <c r="AG216">
        <f>1000*DW216*AT216*(DS216-DT216)/(100*DK216*(1000-AT216*DS216))</f>
        <v>0</v>
      </c>
      <c r="AH216">
        <f>(AI216 - AJ216 - DX216*1E3/(8.314*(DZ216+273.15)) * AL216/DW216 * AK216) * DW216/(100*DK216) * (1000 - DT216)/1000</f>
        <v>0</v>
      </c>
      <c r="AI216">
        <v>377.0261142061079</v>
      </c>
      <c r="AJ216">
        <v>379.3767393939393</v>
      </c>
      <c r="AK216">
        <v>-3.052547050853832</v>
      </c>
      <c r="AL216">
        <v>66.0925817181092</v>
      </c>
      <c r="AM216">
        <f>(AO216 - AN216 + DX216*1E3/(8.314*(DZ216+273.15)) * AQ216/DW216 * AP216) * DW216/(100*DK216) * 1000/(1000 - AO216)</f>
        <v>0</v>
      </c>
      <c r="AN216">
        <v>27.03516389076286</v>
      </c>
      <c r="AO216">
        <v>30.01541030303029</v>
      </c>
      <c r="AP216">
        <v>-7.143265786198933E-05</v>
      </c>
      <c r="AQ216">
        <v>101.3786649320936</v>
      </c>
      <c r="AR216">
        <v>0</v>
      </c>
      <c r="AS216">
        <v>0</v>
      </c>
      <c r="AT216">
        <f>IF(AR216*$H$15&gt;=AV216,1.0,(AV216/(AV216-AR216*$H$15)))</f>
        <v>0</v>
      </c>
      <c r="AU216">
        <f>(AT216-1)*100</f>
        <v>0</v>
      </c>
      <c r="AV216">
        <f>MAX(0,($B$15+$C$15*EE216)/(1+$D$15*EE216)*DX216/(DZ216+273)*$E$15)</f>
        <v>0</v>
      </c>
      <c r="AW216" t="s">
        <v>429</v>
      </c>
      <c r="AX216" t="s">
        <v>429</v>
      </c>
      <c r="AY216">
        <v>0</v>
      </c>
      <c r="AZ216">
        <v>0</v>
      </c>
      <c r="BA216">
        <f>1-AY216/AZ216</f>
        <v>0</v>
      </c>
      <c r="BB216">
        <v>0</v>
      </c>
      <c r="BC216" t="s">
        <v>429</v>
      </c>
      <c r="BD216" t="s">
        <v>429</v>
      </c>
      <c r="BE216">
        <v>0</v>
      </c>
      <c r="BF216">
        <v>0</v>
      </c>
      <c r="BG216">
        <f>1-BE216/BF216</f>
        <v>0</v>
      </c>
      <c r="BH216">
        <v>0.5</v>
      </c>
      <c r="BI216">
        <f>DH216</f>
        <v>0</v>
      </c>
      <c r="BJ216">
        <f>K216</f>
        <v>0</v>
      </c>
      <c r="BK216">
        <f>BG216*BH216*BI216</f>
        <v>0</v>
      </c>
      <c r="BL216">
        <f>(BJ216-BB216)/BI216</f>
        <v>0</v>
      </c>
      <c r="BM216">
        <f>(AZ216-BF216)/BF216</f>
        <v>0</v>
      </c>
      <c r="BN216">
        <f>AY216/(BA216+AY216/BF216)</f>
        <v>0</v>
      </c>
      <c r="BO216" t="s">
        <v>429</v>
      </c>
      <c r="BP216">
        <v>0</v>
      </c>
      <c r="BQ216">
        <f>IF(BP216&lt;&gt;0, BP216, BN216)</f>
        <v>0</v>
      </c>
      <c r="BR216">
        <f>1-BQ216/BF216</f>
        <v>0</v>
      </c>
      <c r="BS216">
        <f>(BF216-BE216)/(BF216-BQ216)</f>
        <v>0</v>
      </c>
      <c r="BT216">
        <f>(AZ216-BF216)/(AZ216-BQ216)</f>
        <v>0</v>
      </c>
      <c r="BU216">
        <f>(BF216-BE216)/(BF216-AY216)</f>
        <v>0</v>
      </c>
      <c r="BV216">
        <f>(AZ216-BF216)/(AZ216-AY216)</f>
        <v>0</v>
      </c>
      <c r="BW216">
        <f>(BS216*BQ216/BE216)</f>
        <v>0</v>
      </c>
      <c r="BX216">
        <f>(1-BW216)</f>
        <v>0</v>
      </c>
      <c r="DG216">
        <f>$B$13*EF216+$C$13*EG216+$F$13*ER216*(1-EU216)</f>
        <v>0</v>
      </c>
      <c r="DH216">
        <f>DG216*DI216</f>
        <v>0</v>
      </c>
      <c r="DI216">
        <f>($B$13*$D$11+$C$13*$D$11+$F$13*((FE216+EW216)/MAX(FE216+EW216+FF216, 0.1)*$I$11+FF216/MAX(FE216+EW216+FF216, 0.1)*$J$11))/($B$13+$C$13+$F$13)</f>
        <v>0</v>
      </c>
      <c r="DJ216">
        <f>($B$13*$K$11+$C$13*$K$11+$F$13*((FE216+EW216)/MAX(FE216+EW216+FF216, 0.1)*$P$11+FF216/MAX(FE216+EW216+FF216, 0.1)*$Q$11))/($B$13+$C$13+$F$13)</f>
        <v>0</v>
      </c>
      <c r="DK216">
        <v>1.37</v>
      </c>
      <c r="DL216">
        <v>0.5</v>
      </c>
      <c r="DM216" t="s">
        <v>430</v>
      </c>
      <c r="DN216">
        <v>2</v>
      </c>
      <c r="DO216" t="b">
        <v>1</v>
      </c>
      <c r="DP216">
        <v>1694366061</v>
      </c>
      <c r="DQ216">
        <v>387.0741481481481</v>
      </c>
      <c r="DR216">
        <v>382.0254444444445</v>
      </c>
      <c r="DS216">
        <v>30.0342037037037</v>
      </c>
      <c r="DT216">
        <v>27.0423037037037</v>
      </c>
      <c r="DU216">
        <v>412.7388148148148</v>
      </c>
      <c r="DV216">
        <v>34.35801111111111</v>
      </c>
      <c r="DW216">
        <v>499.9937407407407</v>
      </c>
      <c r="DX216">
        <v>84.42164814814815</v>
      </c>
      <c r="DY216">
        <v>0.09994481111111113</v>
      </c>
      <c r="DZ216">
        <v>33.01789259259259</v>
      </c>
      <c r="EA216">
        <v>34.2576</v>
      </c>
      <c r="EB216">
        <v>999.9000000000001</v>
      </c>
      <c r="EC216">
        <v>0</v>
      </c>
      <c r="ED216">
        <v>0</v>
      </c>
      <c r="EE216">
        <v>10011.05481481481</v>
      </c>
      <c r="EF216">
        <v>0</v>
      </c>
      <c r="EG216">
        <v>1168.432962962963</v>
      </c>
      <c r="EH216">
        <v>5.048719296296296</v>
      </c>
      <c r="EI216">
        <v>399.0597407407407</v>
      </c>
      <c r="EJ216">
        <v>392.6436296296296</v>
      </c>
      <c r="EK216">
        <v>2.991907407407408</v>
      </c>
      <c r="EL216">
        <v>382.0254444444445</v>
      </c>
      <c r="EM216">
        <v>27.0423037037037</v>
      </c>
      <c r="EN216">
        <v>2.535537407407407</v>
      </c>
      <c r="EO216">
        <v>2.282956296296296</v>
      </c>
      <c r="EP216">
        <v>21.25643333333333</v>
      </c>
      <c r="EQ216">
        <v>19.55663703703704</v>
      </c>
      <c r="ER216">
        <v>1999.997037037037</v>
      </c>
      <c r="ES216">
        <v>0.9799929999999999</v>
      </c>
      <c r="ET216">
        <v>0.02000740000000001</v>
      </c>
      <c r="EU216">
        <v>0</v>
      </c>
      <c r="EV216">
        <v>85.50801851851854</v>
      </c>
      <c r="EW216">
        <v>5.00078</v>
      </c>
      <c r="EX216">
        <v>3518.67</v>
      </c>
      <c r="EY216">
        <v>16379.57777777778</v>
      </c>
      <c r="EZ216">
        <v>52.81233333333333</v>
      </c>
      <c r="FA216">
        <v>54.10866666666666</v>
      </c>
      <c r="FB216">
        <v>53.31918518518518</v>
      </c>
      <c r="FC216">
        <v>53.30544444444444</v>
      </c>
      <c r="FD216">
        <v>53.01603703703704</v>
      </c>
      <c r="FE216">
        <v>1955.085925925926</v>
      </c>
      <c r="FF216">
        <v>39.9111111111111</v>
      </c>
      <c r="FG216">
        <v>0</v>
      </c>
      <c r="FH216">
        <v>1694366068.4</v>
      </c>
      <c r="FI216">
        <v>0</v>
      </c>
      <c r="FJ216">
        <v>85.52652307692307</v>
      </c>
      <c r="FK216">
        <v>2.690441031426865</v>
      </c>
      <c r="FL216">
        <v>206.5692307316413</v>
      </c>
      <c r="FM216">
        <v>3517.669615384615</v>
      </c>
      <c r="FN216">
        <v>15</v>
      </c>
      <c r="FO216">
        <v>1694364733.6</v>
      </c>
      <c r="FP216" t="s">
        <v>824</v>
      </c>
      <c r="FQ216">
        <v>1694364733.6</v>
      </c>
      <c r="FR216">
        <v>1694364725.1</v>
      </c>
      <c r="FS216">
        <v>3</v>
      </c>
      <c r="FT216">
        <v>-0.385</v>
      </c>
      <c r="FU216">
        <v>-0.17</v>
      </c>
      <c r="FV216">
        <v>-26.307</v>
      </c>
      <c r="FW216">
        <v>-4.28</v>
      </c>
      <c r="FX216">
        <v>420</v>
      </c>
      <c r="FY216">
        <v>29</v>
      </c>
      <c r="FZ216">
        <v>0.26</v>
      </c>
      <c r="GA216">
        <v>0.05</v>
      </c>
      <c r="GB216">
        <v>1.29401343902439</v>
      </c>
      <c r="GC216">
        <v>60.38918351916374</v>
      </c>
      <c r="GD216">
        <v>6.117265156572846</v>
      </c>
      <c r="GE216">
        <v>0</v>
      </c>
      <c r="GF216">
        <v>2.992448780487805</v>
      </c>
      <c r="GG216">
        <v>-0.01991414634145797</v>
      </c>
      <c r="GH216">
        <v>0.005442398679887286</v>
      </c>
      <c r="GI216">
        <v>1</v>
      </c>
      <c r="GJ216">
        <v>1</v>
      </c>
      <c r="GK216">
        <v>2</v>
      </c>
      <c r="GL216" t="s">
        <v>432</v>
      </c>
      <c r="GM216">
        <v>3.10662</v>
      </c>
      <c r="GN216">
        <v>2.75846</v>
      </c>
      <c r="GO216">
        <v>0.07488980000000001</v>
      </c>
      <c r="GP216">
        <v>0.0697417</v>
      </c>
      <c r="GQ216">
        <v>0.125577</v>
      </c>
      <c r="GR216">
        <v>0.106836</v>
      </c>
      <c r="GS216">
        <v>23174.1</v>
      </c>
      <c r="GT216">
        <v>21960.1</v>
      </c>
      <c r="GU216">
        <v>25640.3</v>
      </c>
      <c r="GV216">
        <v>23989.3</v>
      </c>
      <c r="GW216">
        <v>36071</v>
      </c>
      <c r="GX216">
        <v>31416.1</v>
      </c>
      <c r="GY216">
        <v>44876.5</v>
      </c>
      <c r="GZ216">
        <v>38038.4</v>
      </c>
      <c r="HA216">
        <v>1.73008</v>
      </c>
      <c r="HB216">
        <v>1.52025</v>
      </c>
      <c r="HC216">
        <v>-0.0841171</v>
      </c>
      <c r="HD216">
        <v>0</v>
      </c>
      <c r="HE216">
        <v>35.6084</v>
      </c>
      <c r="HF216">
        <v>999.9</v>
      </c>
      <c r="HG216">
        <v>35.6</v>
      </c>
      <c r="HH216">
        <v>41.7</v>
      </c>
      <c r="HI216">
        <v>34.2176</v>
      </c>
      <c r="HJ216">
        <v>61.1556</v>
      </c>
      <c r="HK216">
        <v>24.3149</v>
      </c>
      <c r="HL216">
        <v>1</v>
      </c>
      <c r="HM216">
        <v>1.70981</v>
      </c>
      <c r="HN216">
        <v>9.28105</v>
      </c>
      <c r="HO216">
        <v>20.0537</v>
      </c>
      <c r="HP216">
        <v>5.20561</v>
      </c>
      <c r="HQ216">
        <v>11.9953</v>
      </c>
      <c r="HR216">
        <v>4.9595</v>
      </c>
      <c r="HS216">
        <v>3.27428</v>
      </c>
      <c r="HT216">
        <v>9999</v>
      </c>
      <c r="HU216">
        <v>9999</v>
      </c>
      <c r="HV216">
        <v>9999</v>
      </c>
      <c r="HW216">
        <v>156.8</v>
      </c>
      <c r="HX216">
        <v>1.86387</v>
      </c>
      <c r="HY216">
        <v>1.8602</v>
      </c>
      <c r="HZ216">
        <v>1.85853</v>
      </c>
      <c r="IA216">
        <v>1.85989</v>
      </c>
      <c r="IB216">
        <v>1.85983</v>
      </c>
      <c r="IC216">
        <v>1.85851</v>
      </c>
      <c r="ID216">
        <v>1.8576</v>
      </c>
      <c r="IE216">
        <v>1.85242</v>
      </c>
      <c r="IF216">
        <v>0</v>
      </c>
      <c r="IG216">
        <v>0</v>
      </c>
      <c r="IH216">
        <v>0</v>
      </c>
      <c r="II216">
        <v>0</v>
      </c>
      <c r="IJ216" t="s">
        <v>433</v>
      </c>
      <c r="IK216" t="s">
        <v>434</v>
      </c>
      <c r="IL216" t="s">
        <v>435</v>
      </c>
      <c r="IM216" t="s">
        <v>435</v>
      </c>
      <c r="IN216" t="s">
        <v>435</v>
      </c>
      <c r="IO216" t="s">
        <v>435</v>
      </c>
      <c r="IP216">
        <v>0</v>
      </c>
      <c r="IQ216">
        <v>100</v>
      </c>
      <c r="IR216">
        <v>100</v>
      </c>
      <c r="IS216">
        <v>-25.254</v>
      </c>
      <c r="IT216">
        <v>-4.323</v>
      </c>
      <c r="IU216">
        <v>-16.58608616744975</v>
      </c>
      <c r="IV216">
        <v>-0.02477319321892663</v>
      </c>
      <c r="IW216">
        <v>7.220195862635366E-06</v>
      </c>
      <c r="IX216">
        <v>-1.200035831751892E-09</v>
      </c>
      <c r="IY216">
        <v>-1.942583748468474</v>
      </c>
      <c r="IZ216">
        <v>-0.1467083373758089</v>
      </c>
      <c r="JA216">
        <v>0.003522864546959643</v>
      </c>
      <c r="JB216">
        <v>-3.696506598922489E-05</v>
      </c>
      <c r="JC216">
        <v>4</v>
      </c>
      <c r="JD216">
        <v>1987</v>
      </c>
      <c r="JE216">
        <v>1</v>
      </c>
      <c r="JF216">
        <v>38</v>
      </c>
      <c r="JG216">
        <v>22.2</v>
      </c>
      <c r="JH216">
        <v>22.4</v>
      </c>
      <c r="JI216">
        <v>1.04248</v>
      </c>
      <c r="JJ216">
        <v>2.68677</v>
      </c>
      <c r="JK216">
        <v>1.49658</v>
      </c>
      <c r="JL216">
        <v>2.38892</v>
      </c>
      <c r="JM216">
        <v>1.54785</v>
      </c>
      <c r="JN216">
        <v>2.47925</v>
      </c>
      <c r="JO216">
        <v>46.4735</v>
      </c>
      <c r="JP216">
        <v>13.2127</v>
      </c>
      <c r="JQ216">
        <v>18</v>
      </c>
      <c r="JR216">
        <v>509.14</v>
      </c>
      <c r="JS216">
        <v>382.419</v>
      </c>
      <c r="JT216">
        <v>26.808</v>
      </c>
      <c r="JU216">
        <v>46.2046</v>
      </c>
      <c r="JV216">
        <v>29.9997</v>
      </c>
      <c r="JW216">
        <v>45.9552</v>
      </c>
      <c r="JX216">
        <v>45.7968</v>
      </c>
      <c r="JY216">
        <v>20.9656</v>
      </c>
      <c r="JZ216">
        <v>0</v>
      </c>
      <c r="KA216">
        <v>44.8175</v>
      </c>
      <c r="KB216">
        <v>21.7701</v>
      </c>
      <c r="KC216">
        <v>333.063</v>
      </c>
      <c r="KD216">
        <v>27.7236</v>
      </c>
      <c r="KE216">
        <v>98.0369</v>
      </c>
      <c r="KF216">
        <v>91.6553</v>
      </c>
    </row>
    <row r="217" spans="1:292">
      <c r="A217">
        <v>199</v>
      </c>
      <c r="B217">
        <v>1694366073.5</v>
      </c>
      <c r="C217">
        <v>7564.5</v>
      </c>
      <c r="D217" t="s">
        <v>835</v>
      </c>
      <c r="E217" t="s">
        <v>836</v>
      </c>
      <c r="F217">
        <v>5</v>
      </c>
      <c r="G217" t="s">
        <v>823</v>
      </c>
      <c r="H217">
        <v>1694366065.714286</v>
      </c>
      <c r="I217">
        <f>(J217)/1000</f>
        <v>0</v>
      </c>
      <c r="J217">
        <f>IF(DO217, AM217, AG217)</f>
        <v>0</v>
      </c>
      <c r="K217">
        <f>IF(DO217, AH217, AF217)</f>
        <v>0</v>
      </c>
      <c r="L217">
        <f>DQ217 - IF(AT217&gt;1, K217*DK217*100.0/(AV217*EE217), 0)</f>
        <v>0</v>
      </c>
      <c r="M217">
        <f>((S217-I217/2)*L217-K217)/(S217+I217/2)</f>
        <v>0</v>
      </c>
      <c r="N217">
        <f>M217*(DX217+DY217)/1000.0</f>
        <v>0</v>
      </c>
      <c r="O217">
        <f>(DQ217 - IF(AT217&gt;1, K217*DK217*100.0/(AV217*EE217), 0))*(DX217+DY217)/1000.0</f>
        <v>0</v>
      </c>
      <c r="P217">
        <f>2.0/((1/R217-1/Q217)+SIGN(R217)*SQRT((1/R217-1/Q217)*(1/R217-1/Q217) + 4*DL217/((DL217+1)*(DL217+1))*(2*1/R217*1/Q217-1/Q217*1/Q217)))</f>
        <v>0</v>
      </c>
      <c r="Q217">
        <f>IF(LEFT(DM217,1)&lt;&gt;"0",IF(LEFT(DM217,1)="1",3.0,DN217),$D$5+$E$5*(EE217*DX217/($K$5*1000))+$F$5*(EE217*DX217/($K$5*1000))*MAX(MIN(DK217,$J$5),$I$5)*MAX(MIN(DK217,$J$5),$I$5)+$G$5*MAX(MIN(DK217,$J$5),$I$5)*(EE217*DX217/($K$5*1000))+$H$5*(EE217*DX217/($K$5*1000))*(EE217*DX217/($K$5*1000)))</f>
        <v>0</v>
      </c>
      <c r="R217">
        <f>I217*(1000-(1000*0.61365*exp(17.502*V217/(240.97+V217))/(DX217+DY217)+DS217)/2)/(1000*0.61365*exp(17.502*V217/(240.97+V217))/(DX217+DY217)-DS217)</f>
        <v>0</v>
      </c>
      <c r="S217">
        <f>1/((DL217+1)/(P217/1.6)+1/(Q217/1.37)) + DL217/((DL217+1)/(P217/1.6) + DL217/(Q217/1.37))</f>
        <v>0</v>
      </c>
      <c r="T217">
        <f>(DG217*DJ217)</f>
        <v>0</v>
      </c>
      <c r="U217">
        <f>(DZ217+(T217+2*0.95*5.67E-8*(((DZ217+$B$9)+273)^4-(DZ217+273)^4)-44100*I217)/(1.84*29.3*Q217+8*0.95*5.67E-8*(DZ217+273)^3))</f>
        <v>0</v>
      </c>
      <c r="V217">
        <f>($C$9*EA217+$D$9*EB217+$E$9*U217)</f>
        <v>0</v>
      </c>
      <c r="W217">
        <f>0.61365*exp(17.502*V217/(240.97+V217))</f>
        <v>0</v>
      </c>
      <c r="X217">
        <f>(Y217/Z217*100)</f>
        <v>0</v>
      </c>
      <c r="Y217">
        <f>DS217*(DX217+DY217)/1000</f>
        <v>0</v>
      </c>
      <c r="Z217">
        <f>0.61365*exp(17.502*DZ217/(240.97+DZ217))</f>
        <v>0</v>
      </c>
      <c r="AA217">
        <f>(W217-DS217*(DX217+DY217)/1000)</f>
        <v>0</v>
      </c>
      <c r="AB217">
        <f>(-I217*44100)</f>
        <v>0</v>
      </c>
      <c r="AC217">
        <f>2*29.3*Q217*0.92*(DZ217-V217)</f>
        <v>0</v>
      </c>
      <c r="AD217">
        <f>2*0.95*5.67E-8*(((DZ217+$B$9)+273)^4-(V217+273)^4)</f>
        <v>0</v>
      </c>
      <c r="AE217">
        <f>T217+AD217+AB217+AC217</f>
        <v>0</v>
      </c>
      <c r="AF217">
        <f>DW217*AT217*(DR217-DQ217*(1000-AT217*DT217)/(1000-AT217*DS217))/(100*DK217)</f>
        <v>0</v>
      </c>
      <c r="AG217">
        <f>1000*DW217*AT217*(DS217-DT217)/(100*DK217*(1000-AT217*DS217))</f>
        <v>0</v>
      </c>
      <c r="AH217">
        <f>(AI217 - AJ217 - DX217*1E3/(8.314*(DZ217+273.15)) * AL217/DW217 * AK217) * DW217/(100*DK217) * (1000 - DT217)/1000</f>
        <v>0</v>
      </c>
      <c r="AI217">
        <v>360.0311148412669</v>
      </c>
      <c r="AJ217">
        <v>363.3574606060607</v>
      </c>
      <c r="AK217">
        <v>-3.22012355283064</v>
      </c>
      <c r="AL217">
        <v>66.0925817181092</v>
      </c>
      <c r="AM217">
        <f>(AO217 - AN217 + DX217*1E3/(8.314*(DZ217+273.15)) * AQ217/DW217 * AP217) * DW217/(100*DK217) * 1000/(1000 - AO217)</f>
        <v>0</v>
      </c>
      <c r="AN217">
        <v>26.96972001438648</v>
      </c>
      <c r="AO217">
        <v>29.98787393939392</v>
      </c>
      <c r="AP217">
        <v>-0.005331174128623992</v>
      </c>
      <c r="AQ217">
        <v>101.3786649320936</v>
      </c>
      <c r="AR217">
        <v>0</v>
      </c>
      <c r="AS217">
        <v>0</v>
      </c>
      <c r="AT217">
        <f>IF(AR217*$H$15&gt;=AV217,1.0,(AV217/(AV217-AR217*$H$15)))</f>
        <v>0</v>
      </c>
      <c r="AU217">
        <f>(AT217-1)*100</f>
        <v>0</v>
      </c>
      <c r="AV217">
        <f>MAX(0,($B$15+$C$15*EE217)/(1+$D$15*EE217)*DX217/(DZ217+273)*$E$15)</f>
        <v>0</v>
      </c>
      <c r="AW217" t="s">
        <v>429</v>
      </c>
      <c r="AX217" t="s">
        <v>429</v>
      </c>
      <c r="AY217">
        <v>0</v>
      </c>
      <c r="AZ217">
        <v>0</v>
      </c>
      <c r="BA217">
        <f>1-AY217/AZ217</f>
        <v>0</v>
      </c>
      <c r="BB217">
        <v>0</v>
      </c>
      <c r="BC217" t="s">
        <v>429</v>
      </c>
      <c r="BD217" t="s">
        <v>429</v>
      </c>
      <c r="BE217">
        <v>0</v>
      </c>
      <c r="BF217">
        <v>0</v>
      </c>
      <c r="BG217">
        <f>1-BE217/BF217</f>
        <v>0</v>
      </c>
      <c r="BH217">
        <v>0.5</v>
      </c>
      <c r="BI217">
        <f>DH217</f>
        <v>0</v>
      </c>
      <c r="BJ217">
        <f>K217</f>
        <v>0</v>
      </c>
      <c r="BK217">
        <f>BG217*BH217*BI217</f>
        <v>0</v>
      </c>
      <c r="BL217">
        <f>(BJ217-BB217)/BI217</f>
        <v>0</v>
      </c>
      <c r="BM217">
        <f>(AZ217-BF217)/BF217</f>
        <v>0</v>
      </c>
      <c r="BN217">
        <f>AY217/(BA217+AY217/BF217)</f>
        <v>0</v>
      </c>
      <c r="BO217" t="s">
        <v>429</v>
      </c>
      <c r="BP217">
        <v>0</v>
      </c>
      <c r="BQ217">
        <f>IF(BP217&lt;&gt;0, BP217, BN217)</f>
        <v>0</v>
      </c>
      <c r="BR217">
        <f>1-BQ217/BF217</f>
        <v>0</v>
      </c>
      <c r="BS217">
        <f>(BF217-BE217)/(BF217-BQ217)</f>
        <v>0</v>
      </c>
      <c r="BT217">
        <f>(AZ217-BF217)/(AZ217-BQ217)</f>
        <v>0</v>
      </c>
      <c r="BU217">
        <f>(BF217-BE217)/(BF217-AY217)</f>
        <v>0</v>
      </c>
      <c r="BV217">
        <f>(AZ217-BF217)/(AZ217-AY217)</f>
        <v>0</v>
      </c>
      <c r="BW217">
        <f>(BS217*BQ217/BE217)</f>
        <v>0</v>
      </c>
      <c r="BX217">
        <f>(1-BW217)</f>
        <v>0</v>
      </c>
      <c r="DG217">
        <f>$B$13*EF217+$C$13*EG217+$F$13*ER217*(1-EU217)</f>
        <v>0</v>
      </c>
      <c r="DH217">
        <f>DG217*DI217</f>
        <v>0</v>
      </c>
      <c r="DI217">
        <f>($B$13*$D$11+$C$13*$D$11+$F$13*((FE217+EW217)/MAX(FE217+EW217+FF217, 0.1)*$I$11+FF217/MAX(FE217+EW217+FF217, 0.1)*$J$11))/($B$13+$C$13+$F$13)</f>
        <v>0</v>
      </c>
      <c r="DJ217">
        <f>($B$13*$K$11+$C$13*$K$11+$F$13*((FE217+EW217)/MAX(FE217+EW217+FF217, 0.1)*$P$11+FF217/MAX(FE217+EW217+FF217, 0.1)*$Q$11))/($B$13+$C$13+$F$13)</f>
        <v>0</v>
      </c>
      <c r="DK217">
        <v>1.37</v>
      </c>
      <c r="DL217">
        <v>0.5</v>
      </c>
      <c r="DM217" t="s">
        <v>430</v>
      </c>
      <c r="DN217">
        <v>2</v>
      </c>
      <c r="DO217" t="b">
        <v>1</v>
      </c>
      <c r="DP217">
        <v>1694366065.714286</v>
      </c>
      <c r="DQ217">
        <v>374.31025</v>
      </c>
      <c r="DR217">
        <v>366.7071785714285</v>
      </c>
      <c r="DS217">
        <v>30.019075</v>
      </c>
      <c r="DT217">
        <v>27.01503571428572</v>
      </c>
      <c r="DU217">
        <v>399.7207857142857</v>
      </c>
      <c r="DV217">
        <v>34.342325</v>
      </c>
      <c r="DW217">
        <v>499.9851071428571</v>
      </c>
      <c r="DX217">
        <v>84.42187142857142</v>
      </c>
      <c r="DY217">
        <v>0.09989314285714283</v>
      </c>
      <c r="DZ217">
        <v>33.01003928571429</v>
      </c>
      <c r="EA217">
        <v>34.25028928571428</v>
      </c>
      <c r="EB217">
        <v>999.9000000000002</v>
      </c>
      <c r="EC217">
        <v>0</v>
      </c>
      <c r="ED217">
        <v>0</v>
      </c>
      <c r="EE217">
        <v>10016.66892857143</v>
      </c>
      <c r="EF217">
        <v>0</v>
      </c>
      <c r="EG217">
        <v>1203.098571428571</v>
      </c>
      <c r="EH217">
        <v>7.603117142857142</v>
      </c>
      <c r="EI217">
        <v>385.8947857142857</v>
      </c>
      <c r="EJ217">
        <v>376.8893928571428</v>
      </c>
      <c r="EK217">
        <v>3.00403392857143</v>
      </c>
      <c r="EL217">
        <v>366.7071785714285</v>
      </c>
      <c r="EM217">
        <v>27.01503571428572</v>
      </c>
      <c r="EN217">
        <v>2.534266785714286</v>
      </c>
      <c r="EO217">
        <v>2.280660714285714</v>
      </c>
      <c r="EP217">
        <v>21.24825357142857</v>
      </c>
      <c r="EQ217">
        <v>19.54043928571429</v>
      </c>
      <c r="ER217">
        <v>2000.01</v>
      </c>
      <c r="ES217">
        <v>0.979994107142857</v>
      </c>
      <c r="ET217">
        <v>0.02000626785714286</v>
      </c>
      <c r="EU217">
        <v>0</v>
      </c>
      <c r="EV217">
        <v>85.75081785714288</v>
      </c>
      <c r="EW217">
        <v>5.00078</v>
      </c>
      <c r="EX217">
        <v>3543.743928571429</v>
      </c>
      <c r="EY217">
        <v>16379.68571428572</v>
      </c>
      <c r="EZ217">
        <v>52.82132142857143</v>
      </c>
      <c r="FA217">
        <v>54.10921428571429</v>
      </c>
      <c r="FB217">
        <v>53.29432142857141</v>
      </c>
      <c r="FC217">
        <v>53.30339285714285</v>
      </c>
      <c r="FD217">
        <v>53.05560714285713</v>
      </c>
      <c r="FE217">
        <v>1955.098571428571</v>
      </c>
      <c r="FF217">
        <v>39.91142857142857</v>
      </c>
      <c r="FG217">
        <v>0</v>
      </c>
      <c r="FH217">
        <v>1694366073.8</v>
      </c>
      <c r="FI217">
        <v>0</v>
      </c>
      <c r="FJ217">
        <v>85.79398400000002</v>
      </c>
      <c r="FK217">
        <v>2.943507699315543</v>
      </c>
      <c r="FL217">
        <v>461.7500006661995</v>
      </c>
      <c r="FM217">
        <v>3549.31</v>
      </c>
      <c r="FN217">
        <v>15</v>
      </c>
      <c r="FO217">
        <v>1694364733.6</v>
      </c>
      <c r="FP217" t="s">
        <v>824</v>
      </c>
      <c r="FQ217">
        <v>1694364733.6</v>
      </c>
      <c r="FR217">
        <v>1694364725.1</v>
      </c>
      <c r="FS217">
        <v>3</v>
      </c>
      <c r="FT217">
        <v>-0.385</v>
      </c>
      <c r="FU217">
        <v>-0.17</v>
      </c>
      <c r="FV217">
        <v>-26.307</v>
      </c>
      <c r="FW217">
        <v>-4.28</v>
      </c>
      <c r="FX217">
        <v>420</v>
      </c>
      <c r="FY217">
        <v>29</v>
      </c>
      <c r="FZ217">
        <v>0.26</v>
      </c>
      <c r="GA217">
        <v>0.05</v>
      </c>
      <c r="GB217">
        <v>5.978080275</v>
      </c>
      <c r="GC217">
        <v>33.34673264915573</v>
      </c>
      <c r="GD217">
        <v>3.354234016150595</v>
      </c>
      <c r="GE217">
        <v>0</v>
      </c>
      <c r="GF217">
        <v>3.00113625</v>
      </c>
      <c r="GG217">
        <v>0.1383265666041275</v>
      </c>
      <c r="GH217">
        <v>0.01759796418445894</v>
      </c>
      <c r="GI217">
        <v>1</v>
      </c>
      <c r="GJ217">
        <v>1</v>
      </c>
      <c r="GK217">
        <v>2</v>
      </c>
      <c r="GL217" t="s">
        <v>432</v>
      </c>
      <c r="GM217">
        <v>3.10645</v>
      </c>
      <c r="GN217">
        <v>2.75859</v>
      </c>
      <c r="GO217">
        <v>0.0725097</v>
      </c>
      <c r="GP217">
        <v>0.0671626</v>
      </c>
      <c r="GQ217">
        <v>0.125506</v>
      </c>
      <c r="GR217">
        <v>0.106757</v>
      </c>
      <c r="GS217">
        <v>23233.9</v>
      </c>
      <c r="GT217">
        <v>22021</v>
      </c>
      <c r="GU217">
        <v>25640.5</v>
      </c>
      <c r="GV217">
        <v>23989.5</v>
      </c>
      <c r="GW217">
        <v>36073.9</v>
      </c>
      <c r="GX217">
        <v>31418.9</v>
      </c>
      <c r="GY217">
        <v>44877</v>
      </c>
      <c r="GZ217">
        <v>38038.7</v>
      </c>
      <c r="HA217">
        <v>1.72967</v>
      </c>
      <c r="HB217">
        <v>1.52055</v>
      </c>
      <c r="HC217">
        <v>-0.0842661</v>
      </c>
      <c r="HD217">
        <v>0</v>
      </c>
      <c r="HE217">
        <v>35.5954</v>
      </c>
      <c r="HF217">
        <v>999.9</v>
      </c>
      <c r="HG217">
        <v>35.6</v>
      </c>
      <c r="HH217">
        <v>41.7</v>
      </c>
      <c r="HI217">
        <v>34.216</v>
      </c>
      <c r="HJ217">
        <v>61.0756</v>
      </c>
      <c r="HK217">
        <v>24.3429</v>
      </c>
      <c r="HL217">
        <v>1</v>
      </c>
      <c r="HM217">
        <v>1.70932</v>
      </c>
      <c r="HN217">
        <v>9.28105</v>
      </c>
      <c r="HO217">
        <v>20.0536</v>
      </c>
      <c r="HP217">
        <v>5.20711</v>
      </c>
      <c r="HQ217">
        <v>11.9948</v>
      </c>
      <c r="HR217">
        <v>4.9603</v>
      </c>
      <c r="HS217">
        <v>3.27453</v>
      </c>
      <c r="HT217">
        <v>9999</v>
      </c>
      <c r="HU217">
        <v>9999</v>
      </c>
      <c r="HV217">
        <v>9999</v>
      </c>
      <c r="HW217">
        <v>156.8</v>
      </c>
      <c r="HX217">
        <v>1.86386</v>
      </c>
      <c r="HY217">
        <v>1.86019</v>
      </c>
      <c r="HZ217">
        <v>1.85852</v>
      </c>
      <c r="IA217">
        <v>1.85989</v>
      </c>
      <c r="IB217">
        <v>1.85981</v>
      </c>
      <c r="IC217">
        <v>1.8585</v>
      </c>
      <c r="ID217">
        <v>1.8576</v>
      </c>
      <c r="IE217">
        <v>1.85241</v>
      </c>
      <c r="IF217">
        <v>0</v>
      </c>
      <c r="IG217">
        <v>0</v>
      </c>
      <c r="IH217">
        <v>0</v>
      </c>
      <c r="II217">
        <v>0</v>
      </c>
      <c r="IJ217" t="s">
        <v>433</v>
      </c>
      <c r="IK217" t="s">
        <v>434</v>
      </c>
      <c r="IL217" t="s">
        <v>435</v>
      </c>
      <c r="IM217" t="s">
        <v>435</v>
      </c>
      <c r="IN217" t="s">
        <v>435</v>
      </c>
      <c r="IO217" t="s">
        <v>435</v>
      </c>
      <c r="IP217">
        <v>0</v>
      </c>
      <c r="IQ217">
        <v>100</v>
      </c>
      <c r="IR217">
        <v>100</v>
      </c>
      <c r="IS217">
        <v>-24.94</v>
      </c>
      <c r="IT217">
        <v>-4.322</v>
      </c>
      <c r="IU217">
        <v>-16.58608616744975</v>
      </c>
      <c r="IV217">
        <v>-0.02477319321892663</v>
      </c>
      <c r="IW217">
        <v>7.220195862635366E-06</v>
      </c>
      <c r="IX217">
        <v>-1.200035831751892E-09</v>
      </c>
      <c r="IY217">
        <v>-1.942583748468474</v>
      </c>
      <c r="IZ217">
        <v>-0.1467083373758089</v>
      </c>
      <c r="JA217">
        <v>0.003522864546959643</v>
      </c>
      <c r="JB217">
        <v>-3.696506598922489E-05</v>
      </c>
      <c r="JC217">
        <v>4</v>
      </c>
      <c r="JD217">
        <v>1987</v>
      </c>
      <c r="JE217">
        <v>1</v>
      </c>
      <c r="JF217">
        <v>38</v>
      </c>
      <c r="JG217">
        <v>22.3</v>
      </c>
      <c r="JH217">
        <v>22.5</v>
      </c>
      <c r="JI217">
        <v>1.00586</v>
      </c>
      <c r="JJ217">
        <v>2.68677</v>
      </c>
      <c r="JK217">
        <v>1.49658</v>
      </c>
      <c r="JL217">
        <v>2.38892</v>
      </c>
      <c r="JM217">
        <v>1.54785</v>
      </c>
      <c r="JN217">
        <v>2.46582</v>
      </c>
      <c r="JO217">
        <v>46.4735</v>
      </c>
      <c r="JP217">
        <v>13.2127</v>
      </c>
      <c r="JQ217">
        <v>18</v>
      </c>
      <c r="JR217">
        <v>508.842</v>
      </c>
      <c r="JS217">
        <v>382.577</v>
      </c>
      <c r="JT217">
        <v>26.7976</v>
      </c>
      <c r="JU217">
        <v>46.2007</v>
      </c>
      <c r="JV217">
        <v>29.9996</v>
      </c>
      <c r="JW217">
        <v>45.9502</v>
      </c>
      <c r="JX217">
        <v>45.7918</v>
      </c>
      <c r="JY217">
        <v>20.2318</v>
      </c>
      <c r="JZ217">
        <v>0</v>
      </c>
      <c r="KA217">
        <v>44.8175</v>
      </c>
      <c r="KB217">
        <v>21.7642</v>
      </c>
      <c r="KC217">
        <v>313.024</v>
      </c>
      <c r="KD217">
        <v>27.7251</v>
      </c>
      <c r="KE217">
        <v>98.03789999999999</v>
      </c>
      <c r="KF217">
        <v>91.65600000000001</v>
      </c>
    </row>
    <row r="218" spans="1:292">
      <c r="A218">
        <v>200</v>
      </c>
      <c r="B218">
        <v>1694366078.5</v>
      </c>
      <c r="C218">
        <v>7569.5</v>
      </c>
      <c r="D218" t="s">
        <v>837</v>
      </c>
      <c r="E218" t="s">
        <v>838</v>
      </c>
      <c r="F218">
        <v>5</v>
      </c>
      <c r="G218" t="s">
        <v>823</v>
      </c>
      <c r="H218">
        <v>1694366071</v>
      </c>
      <c r="I218">
        <f>(J218)/1000</f>
        <v>0</v>
      </c>
      <c r="J218">
        <f>IF(DO218, AM218, AG218)</f>
        <v>0</v>
      </c>
      <c r="K218">
        <f>IF(DO218, AH218, AF218)</f>
        <v>0</v>
      </c>
      <c r="L218">
        <f>DQ218 - IF(AT218&gt;1, K218*DK218*100.0/(AV218*EE218), 0)</f>
        <v>0</v>
      </c>
      <c r="M218">
        <f>((S218-I218/2)*L218-K218)/(S218+I218/2)</f>
        <v>0</v>
      </c>
      <c r="N218">
        <f>M218*(DX218+DY218)/1000.0</f>
        <v>0</v>
      </c>
      <c r="O218">
        <f>(DQ218 - IF(AT218&gt;1, K218*DK218*100.0/(AV218*EE218), 0))*(DX218+DY218)/1000.0</f>
        <v>0</v>
      </c>
      <c r="P218">
        <f>2.0/((1/R218-1/Q218)+SIGN(R218)*SQRT((1/R218-1/Q218)*(1/R218-1/Q218) + 4*DL218/((DL218+1)*(DL218+1))*(2*1/R218*1/Q218-1/Q218*1/Q218)))</f>
        <v>0</v>
      </c>
      <c r="Q218">
        <f>IF(LEFT(DM218,1)&lt;&gt;"0",IF(LEFT(DM218,1)="1",3.0,DN218),$D$5+$E$5*(EE218*DX218/($K$5*1000))+$F$5*(EE218*DX218/($K$5*1000))*MAX(MIN(DK218,$J$5),$I$5)*MAX(MIN(DK218,$J$5),$I$5)+$G$5*MAX(MIN(DK218,$J$5),$I$5)*(EE218*DX218/($K$5*1000))+$H$5*(EE218*DX218/($K$5*1000))*(EE218*DX218/($K$5*1000)))</f>
        <v>0</v>
      </c>
      <c r="R218">
        <f>I218*(1000-(1000*0.61365*exp(17.502*V218/(240.97+V218))/(DX218+DY218)+DS218)/2)/(1000*0.61365*exp(17.502*V218/(240.97+V218))/(DX218+DY218)-DS218)</f>
        <v>0</v>
      </c>
      <c r="S218">
        <f>1/((DL218+1)/(P218/1.6)+1/(Q218/1.37)) + DL218/((DL218+1)/(P218/1.6) + DL218/(Q218/1.37))</f>
        <v>0</v>
      </c>
      <c r="T218">
        <f>(DG218*DJ218)</f>
        <v>0</v>
      </c>
      <c r="U218">
        <f>(DZ218+(T218+2*0.95*5.67E-8*(((DZ218+$B$9)+273)^4-(DZ218+273)^4)-44100*I218)/(1.84*29.3*Q218+8*0.95*5.67E-8*(DZ218+273)^3))</f>
        <v>0</v>
      </c>
      <c r="V218">
        <f>($C$9*EA218+$D$9*EB218+$E$9*U218)</f>
        <v>0</v>
      </c>
      <c r="W218">
        <f>0.61365*exp(17.502*V218/(240.97+V218))</f>
        <v>0</v>
      </c>
      <c r="X218">
        <f>(Y218/Z218*100)</f>
        <v>0</v>
      </c>
      <c r="Y218">
        <f>DS218*(DX218+DY218)/1000</f>
        <v>0</v>
      </c>
      <c r="Z218">
        <f>0.61365*exp(17.502*DZ218/(240.97+DZ218))</f>
        <v>0</v>
      </c>
      <c r="AA218">
        <f>(W218-DS218*(DX218+DY218)/1000)</f>
        <v>0</v>
      </c>
      <c r="AB218">
        <f>(-I218*44100)</f>
        <v>0</v>
      </c>
      <c r="AC218">
        <f>2*29.3*Q218*0.92*(DZ218-V218)</f>
        <v>0</v>
      </c>
      <c r="AD218">
        <f>2*0.95*5.67E-8*(((DZ218+$B$9)+273)^4-(V218+273)^4)</f>
        <v>0</v>
      </c>
      <c r="AE218">
        <f>T218+AD218+AB218+AC218</f>
        <v>0</v>
      </c>
      <c r="AF218">
        <f>DW218*AT218*(DR218-DQ218*(1000-AT218*DT218)/(1000-AT218*DS218))/(100*DK218)</f>
        <v>0</v>
      </c>
      <c r="AG218">
        <f>1000*DW218*AT218*(DS218-DT218)/(100*DK218*(1000-AT218*DS218))</f>
        <v>0</v>
      </c>
      <c r="AH218">
        <f>(AI218 - AJ218 - DX218*1E3/(8.314*(DZ218+273.15)) * AL218/DW218 * AK218) * DW218/(100*DK218) * (1000 - DT218)/1000</f>
        <v>0</v>
      </c>
      <c r="AI218">
        <v>343.1102985286529</v>
      </c>
      <c r="AJ218">
        <v>347.0525696969696</v>
      </c>
      <c r="AK218">
        <v>-3.265753714567188</v>
      </c>
      <c r="AL218">
        <v>66.0925817181092</v>
      </c>
      <c r="AM218">
        <f>(AO218 - AN218 + DX218*1E3/(8.314*(DZ218+273.15)) * AQ218/DW218 * AP218) * DW218/(100*DK218) * 1000/(1000 - AO218)</f>
        <v>0</v>
      </c>
      <c r="AN218">
        <v>26.95695374050353</v>
      </c>
      <c r="AO218">
        <v>29.96158848484847</v>
      </c>
      <c r="AP218">
        <v>-0.006736183181784853</v>
      </c>
      <c r="AQ218">
        <v>101.3786649320936</v>
      </c>
      <c r="AR218">
        <v>0</v>
      </c>
      <c r="AS218">
        <v>0</v>
      </c>
      <c r="AT218">
        <f>IF(AR218*$H$15&gt;=AV218,1.0,(AV218/(AV218-AR218*$H$15)))</f>
        <v>0</v>
      </c>
      <c r="AU218">
        <f>(AT218-1)*100</f>
        <v>0</v>
      </c>
      <c r="AV218">
        <f>MAX(0,($B$15+$C$15*EE218)/(1+$D$15*EE218)*DX218/(DZ218+273)*$E$15)</f>
        <v>0</v>
      </c>
      <c r="AW218" t="s">
        <v>429</v>
      </c>
      <c r="AX218" t="s">
        <v>429</v>
      </c>
      <c r="AY218">
        <v>0</v>
      </c>
      <c r="AZ218">
        <v>0</v>
      </c>
      <c r="BA218">
        <f>1-AY218/AZ218</f>
        <v>0</v>
      </c>
      <c r="BB218">
        <v>0</v>
      </c>
      <c r="BC218" t="s">
        <v>429</v>
      </c>
      <c r="BD218" t="s">
        <v>429</v>
      </c>
      <c r="BE218">
        <v>0</v>
      </c>
      <c r="BF218">
        <v>0</v>
      </c>
      <c r="BG218">
        <f>1-BE218/BF218</f>
        <v>0</v>
      </c>
      <c r="BH218">
        <v>0.5</v>
      </c>
      <c r="BI218">
        <f>DH218</f>
        <v>0</v>
      </c>
      <c r="BJ218">
        <f>K218</f>
        <v>0</v>
      </c>
      <c r="BK218">
        <f>BG218*BH218*BI218</f>
        <v>0</v>
      </c>
      <c r="BL218">
        <f>(BJ218-BB218)/BI218</f>
        <v>0</v>
      </c>
      <c r="BM218">
        <f>(AZ218-BF218)/BF218</f>
        <v>0</v>
      </c>
      <c r="BN218">
        <f>AY218/(BA218+AY218/BF218)</f>
        <v>0</v>
      </c>
      <c r="BO218" t="s">
        <v>429</v>
      </c>
      <c r="BP218">
        <v>0</v>
      </c>
      <c r="BQ218">
        <f>IF(BP218&lt;&gt;0, BP218, BN218)</f>
        <v>0</v>
      </c>
      <c r="BR218">
        <f>1-BQ218/BF218</f>
        <v>0</v>
      </c>
      <c r="BS218">
        <f>(BF218-BE218)/(BF218-BQ218)</f>
        <v>0</v>
      </c>
      <c r="BT218">
        <f>(AZ218-BF218)/(AZ218-BQ218)</f>
        <v>0</v>
      </c>
      <c r="BU218">
        <f>(BF218-BE218)/(BF218-AY218)</f>
        <v>0</v>
      </c>
      <c r="BV218">
        <f>(AZ218-BF218)/(AZ218-AY218)</f>
        <v>0</v>
      </c>
      <c r="BW218">
        <f>(BS218*BQ218/BE218)</f>
        <v>0</v>
      </c>
      <c r="BX218">
        <f>(1-BW218)</f>
        <v>0</v>
      </c>
      <c r="DG218">
        <f>$B$13*EF218+$C$13*EG218+$F$13*ER218*(1-EU218)</f>
        <v>0</v>
      </c>
      <c r="DH218">
        <f>DG218*DI218</f>
        <v>0</v>
      </c>
      <c r="DI218">
        <f>($B$13*$D$11+$C$13*$D$11+$F$13*((FE218+EW218)/MAX(FE218+EW218+FF218, 0.1)*$I$11+FF218/MAX(FE218+EW218+FF218, 0.1)*$J$11))/($B$13+$C$13+$F$13)</f>
        <v>0</v>
      </c>
      <c r="DJ218">
        <f>($B$13*$K$11+$C$13*$K$11+$F$13*((FE218+EW218)/MAX(FE218+EW218+FF218, 0.1)*$P$11+FF218/MAX(FE218+EW218+FF218, 0.1)*$Q$11))/($B$13+$C$13+$F$13)</f>
        <v>0</v>
      </c>
      <c r="DK218">
        <v>1.37</v>
      </c>
      <c r="DL218">
        <v>0.5</v>
      </c>
      <c r="DM218" t="s">
        <v>430</v>
      </c>
      <c r="DN218">
        <v>2</v>
      </c>
      <c r="DO218" t="b">
        <v>1</v>
      </c>
      <c r="DP218">
        <v>1694366071</v>
      </c>
      <c r="DQ218">
        <v>358.5495185185185</v>
      </c>
      <c r="DR218">
        <v>349.3090000000001</v>
      </c>
      <c r="DS218">
        <v>29.99704444444444</v>
      </c>
      <c r="DT218">
        <v>26.98339259259259</v>
      </c>
      <c r="DU218">
        <v>383.6437777777778</v>
      </c>
      <c r="DV218">
        <v>34.31948148148148</v>
      </c>
      <c r="DW218">
        <v>499.9442592592593</v>
      </c>
      <c r="DX218">
        <v>84.42286666666666</v>
      </c>
      <c r="DY218">
        <v>0.0997708888888889</v>
      </c>
      <c r="DZ218">
        <v>33.00266666666667</v>
      </c>
      <c r="EA218">
        <v>34.24086296296296</v>
      </c>
      <c r="EB218">
        <v>999.9000000000001</v>
      </c>
      <c r="EC218">
        <v>0</v>
      </c>
      <c r="ED218">
        <v>0</v>
      </c>
      <c r="EE218">
        <v>10014.04703703704</v>
      </c>
      <c r="EF218">
        <v>0</v>
      </c>
      <c r="EG218">
        <v>1265.775555555556</v>
      </c>
      <c r="EH218">
        <v>9.240508148148148</v>
      </c>
      <c r="EI218">
        <v>369.6379629629629</v>
      </c>
      <c r="EJ218">
        <v>358.9964074074075</v>
      </c>
      <c r="EK218">
        <v>3.013649259259259</v>
      </c>
      <c r="EL218">
        <v>349.3090000000001</v>
      </c>
      <c r="EM218">
        <v>26.98339259259259</v>
      </c>
      <c r="EN218">
        <v>2.532437407407407</v>
      </c>
      <c r="EO218">
        <v>2.278015925925926</v>
      </c>
      <c r="EP218">
        <v>21.23647777777778</v>
      </c>
      <c r="EQ218">
        <v>19.52177407407407</v>
      </c>
      <c r="ER218">
        <v>1999.992222222222</v>
      </c>
      <c r="ES218">
        <v>0.9799943333333332</v>
      </c>
      <c r="ET218">
        <v>0.02000602222222223</v>
      </c>
      <c r="EU218">
        <v>0</v>
      </c>
      <c r="EV218">
        <v>85.96224814814813</v>
      </c>
      <c r="EW218">
        <v>5.00078</v>
      </c>
      <c r="EX218">
        <v>3587.456666666667</v>
      </c>
      <c r="EY218">
        <v>16379.53703703704</v>
      </c>
      <c r="EZ218">
        <v>52.82166666666667</v>
      </c>
      <c r="FA218">
        <v>54.10396296296295</v>
      </c>
      <c r="FB218">
        <v>53.29359259259258</v>
      </c>
      <c r="FC218">
        <v>53.29144444444444</v>
      </c>
      <c r="FD218">
        <v>53.06696296296296</v>
      </c>
      <c r="FE218">
        <v>1955.078888888889</v>
      </c>
      <c r="FF218">
        <v>39.91333333333333</v>
      </c>
      <c r="FG218">
        <v>0</v>
      </c>
      <c r="FH218">
        <v>1694366078.6</v>
      </c>
      <c r="FI218">
        <v>0</v>
      </c>
      <c r="FJ218">
        <v>85.99747599999999</v>
      </c>
      <c r="FK218">
        <v>3.252799999489042</v>
      </c>
      <c r="FL218">
        <v>614.1046165713519</v>
      </c>
      <c r="FM218">
        <v>3589.7868</v>
      </c>
      <c r="FN218">
        <v>15</v>
      </c>
      <c r="FO218">
        <v>1694364733.6</v>
      </c>
      <c r="FP218" t="s">
        <v>824</v>
      </c>
      <c r="FQ218">
        <v>1694364733.6</v>
      </c>
      <c r="FR218">
        <v>1694364725.1</v>
      </c>
      <c r="FS218">
        <v>3</v>
      </c>
      <c r="FT218">
        <v>-0.385</v>
      </c>
      <c r="FU218">
        <v>-0.17</v>
      </c>
      <c r="FV218">
        <v>-26.307</v>
      </c>
      <c r="FW218">
        <v>-4.28</v>
      </c>
      <c r="FX218">
        <v>420</v>
      </c>
      <c r="FY218">
        <v>29</v>
      </c>
      <c r="FZ218">
        <v>0.26</v>
      </c>
      <c r="GA218">
        <v>0.05</v>
      </c>
      <c r="GB218">
        <v>8.271136500000001</v>
      </c>
      <c r="GC218">
        <v>18.3037704315197</v>
      </c>
      <c r="GD218">
        <v>1.84166992850721</v>
      </c>
      <c r="GE218">
        <v>0</v>
      </c>
      <c r="GF218">
        <v>3.00699825</v>
      </c>
      <c r="GG218">
        <v>0.1363108818011149</v>
      </c>
      <c r="GH218">
        <v>0.0177624485766321</v>
      </c>
      <c r="GI218">
        <v>1</v>
      </c>
      <c r="GJ218">
        <v>1</v>
      </c>
      <c r="GK218">
        <v>2</v>
      </c>
      <c r="GL218" t="s">
        <v>432</v>
      </c>
      <c r="GM218">
        <v>3.10646</v>
      </c>
      <c r="GN218">
        <v>2.75791</v>
      </c>
      <c r="GO218">
        <v>0.0700504</v>
      </c>
      <c r="GP218">
        <v>0.0645382</v>
      </c>
      <c r="GQ218">
        <v>0.125449</v>
      </c>
      <c r="GR218">
        <v>0.106734</v>
      </c>
      <c r="GS218">
        <v>23295.5</v>
      </c>
      <c r="GT218">
        <v>22083.3</v>
      </c>
      <c r="GU218">
        <v>25640.7</v>
      </c>
      <c r="GV218">
        <v>23990.1</v>
      </c>
      <c r="GW218">
        <v>36076.1</v>
      </c>
      <c r="GX218">
        <v>31420</v>
      </c>
      <c r="GY218">
        <v>44877.2</v>
      </c>
      <c r="GZ218">
        <v>38039.4</v>
      </c>
      <c r="HA218">
        <v>1.72987</v>
      </c>
      <c r="HB218">
        <v>1.52048</v>
      </c>
      <c r="HC218">
        <v>-0.08463859999999999</v>
      </c>
      <c r="HD218">
        <v>0</v>
      </c>
      <c r="HE218">
        <v>35.5822</v>
      </c>
      <c r="HF218">
        <v>999.9</v>
      </c>
      <c r="HG218">
        <v>35.6</v>
      </c>
      <c r="HH218">
        <v>41.7</v>
      </c>
      <c r="HI218">
        <v>34.2175</v>
      </c>
      <c r="HJ218">
        <v>60.6056</v>
      </c>
      <c r="HK218">
        <v>24.3149</v>
      </c>
      <c r="HL218">
        <v>1</v>
      </c>
      <c r="HM218">
        <v>1.70891</v>
      </c>
      <c r="HN218">
        <v>9.28105</v>
      </c>
      <c r="HO218">
        <v>20.0536</v>
      </c>
      <c r="HP218">
        <v>5.20696</v>
      </c>
      <c r="HQ218">
        <v>11.9962</v>
      </c>
      <c r="HR218">
        <v>4.9602</v>
      </c>
      <c r="HS218">
        <v>3.2744</v>
      </c>
      <c r="HT218">
        <v>9999</v>
      </c>
      <c r="HU218">
        <v>9999</v>
      </c>
      <c r="HV218">
        <v>9999</v>
      </c>
      <c r="HW218">
        <v>156.8</v>
      </c>
      <c r="HX218">
        <v>1.86386</v>
      </c>
      <c r="HY218">
        <v>1.86019</v>
      </c>
      <c r="HZ218">
        <v>1.85853</v>
      </c>
      <c r="IA218">
        <v>1.85989</v>
      </c>
      <c r="IB218">
        <v>1.85984</v>
      </c>
      <c r="IC218">
        <v>1.85851</v>
      </c>
      <c r="ID218">
        <v>1.85758</v>
      </c>
      <c r="IE218">
        <v>1.85241</v>
      </c>
      <c r="IF218">
        <v>0</v>
      </c>
      <c r="IG218">
        <v>0</v>
      </c>
      <c r="IH218">
        <v>0</v>
      </c>
      <c r="II218">
        <v>0</v>
      </c>
      <c r="IJ218" t="s">
        <v>433</v>
      </c>
      <c r="IK218" t="s">
        <v>434</v>
      </c>
      <c r="IL218" t="s">
        <v>435</v>
      </c>
      <c r="IM218" t="s">
        <v>435</v>
      </c>
      <c r="IN218" t="s">
        <v>435</v>
      </c>
      <c r="IO218" t="s">
        <v>435</v>
      </c>
      <c r="IP218">
        <v>0</v>
      </c>
      <c r="IQ218">
        <v>100</v>
      </c>
      <c r="IR218">
        <v>100</v>
      </c>
      <c r="IS218">
        <v>-24.618</v>
      </c>
      <c r="IT218">
        <v>-4.3211</v>
      </c>
      <c r="IU218">
        <v>-16.58608616744975</v>
      </c>
      <c r="IV218">
        <v>-0.02477319321892663</v>
      </c>
      <c r="IW218">
        <v>7.220195862635366E-06</v>
      </c>
      <c r="IX218">
        <v>-1.200035831751892E-09</v>
      </c>
      <c r="IY218">
        <v>-1.942583748468474</v>
      </c>
      <c r="IZ218">
        <v>-0.1467083373758089</v>
      </c>
      <c r="JA218">
        <v>0.003522864546959643</v>
      </c>
      <c r="JB218">
        <v>-3.696506598922489E-05</v>
      </c>
      <c r="JC218">
        <v>4</v>
      </c>
      <c r="JD218">
        <v>1987</v>
      </c>
      <c r="JE218">
        <v>1</v>
      </c>
      <c r="JF218">
        <v>38</v>
      </c>
      <c r="JG218">
        <v>22.4</v>
      </c>
      <c r="JH218">
        <v>22.6</v>
      </c>
      <c r="JI218">
        <v>0.965576</v>
      </c>
      <c r="JJ218">
        <v>2.68677</v>
      </c>
      <c r="JK218">
        <v>1.49658</v>
      </c>
      <c r="JL218">
        <v>2.39014</v>
      </c>
      <c r="JM218">
        <v>1.54785</v>
      </c>
      <c r="JN218">
        <v>2.4585</v>
      </c>
      <c r="JO218">
        <v>46.4735</v>
      </c>
      <c r="JP218">
        <v>13.2127</v>
      </c>
      <c r="JQ218">
        <v>18</v>
      </c>
      <c r="JR218">
        <v>508.969</v>
      </c>
      <c r="JS218">
        <v>382.509</v>
      </c>
      <c r="JT218">
        <v>26.7874</v>
      </c>
      <c r="JU218">
        <v>46.1982</v>
      </c>
      <c r="JV218">
        <v>29.9997</v>
      </c>
      <c r="JW218">
        <v>45.9489</v>
      </c>
      <c r="JX218">
        <v>45.7871</v>
      </c>
      <c r="JY218">
        <v>19.4142</v>
      </c>
      <c r="JZ218">
        <v>0</v>
      </c>
      <c r="KA218">
        <v>44.8175</v>
      </c>
      <c r="KB218">
        <v>21.7571</v>
      </c>
      <c r="KC218">
        <v>299.665</v>
      </c>
      <c r="KD218">
        <v>27.7251</v>
      </c>
      <c r="KE218">
        <v>98.0384</v>
      </c>
      <c r="KF218">
        <v>91.6579</v>
      </c>
    </row>
    <row r="219" spans="1:292">
      <c r="A219">
        <v>201</v>
      </c>
      <c r="B219">
        <v>1694366083.5</v>
      </c>
      <c r="C219">
        <v>7574.5</v>
      </c>
      <c r="D219" t="s">
        <v>839</v>
      </c>
      <c r="E219" t="s">
        <v>840</v>
      </c>
      <c r="F219">
        <v>5</v>
      </c>
      <c r="G219" t="s">
        <v>823</v>
      </c>
      <c r="H219">
        <v>1694366075.714286</v>
      </c>
      <c r="I219">
        <f>(J219)/1000</f>
        <v>0</v>
      </c>
      <c r="J219">
        <f>IF(DO219, AM219, AG219)</f>
        <v>0</v>
      </c>
      <c r="K219">
        <f>IF(DO219, AH219, AF219)</f>
        <v>0</v>
      </c>
      <c r="L219">
        <f>DQ219 - IF(AT219&gt;1, K219*DK219*100.0/(AV219*EE219), 0)</f>
        <v>0</v>
      </c>
      <c r="M219">
        <f>((S219-I219/2)*L219-K219)/(S219+I219/2)</f>
        <v>0</v>
      </c>
      <c r="N219">
        <f>M219*(DX219+DY219)/1000.0</f>
        <v>0</v>
      </c>
      <c r="O219">
        <f>(DQ219 - IF(AT219&gt;1, K219*DK219*100.0/(AV219*EE219), 0))*(DX219+DY219)/1000.0</f>
        <v>0</v>
      </c>
      <c r="P219">
        <f>2.0/((1/R219-1/Q219)+SIGN(R219)*SQRT((1/R219-1/Q219)*(1/R219-1/Q219) + 4*DL219/((DL219+1)*(DL219+1))*(2*1/R219*1/Q219-1/Q219*1/Q219)))</f>
        <v>0</v>
      </c>
      <c r="Q219">
        <f>IF(LEFT(DM219,1)&lt;&gt;"0",IF(LEFT(DM219,1)="1",3.0,DN219),$D$5+$E$5*(EE219*DX219/($K$5*1000))+$F$5*(EE219*DX219/($K$5*1000))*MAX(MIN(DK219,$J$5),$I$5)*MAX(MIN(DK219,$J$5),$I$5)+$G$5*MAX(MIN(DK219,$J$5),$I$5)*(EE219*DX219/($K$5*1000))+$H$5*(EE219*DX219/($K$5*1000))*(EE219*DX219/($K$5*1000)))</f>
        <v>0</v>
      </c>
      <c r="R219">
        <f>I219*(1000-(1000*0.61365*exp(17.502*V219/(240.97+V219))/(DX219+DY219)+DS219)/2)/(1000*0.61365*exp(17.502*V219/(240.97+V219))/(DX219+DY219)-DS219)</f>
        <v>0</v>
      </c>
      <c r="S219">
        <f>1/((DL219+1)/(P219/1.6)+1/(Q219/1.37)) + DL219/((DL219+1)/(P219/1.6) + DL219/(Q219/1.37))</f>
        <v>0</v>
      </c>
      <c r="T219">
        <f>(DG219*DJ219)</f>
        <v>0</v>
      </c>
      <c r="U219">
        <f>(DZ219+(T219+2*0.95*5.67E-8*(((DZ219+$B$9)+273)^4-(DZ219+273)^4)-44100*I219)/(1.84*29.3*Q219+8*0.95*5.67E-8*(DZ219+273)^3))</f>
        <v>0</v>
      </c>
      <c r="V219">
        <f>($C$9*EA219+$D$9*EB219+$E$9*U219)</f>
        <v>0</v>
      </c>
      <c r="W219">
        <f>0.61365*exp(17.502*V219/(240.97+V219))</f>
        <v>0</v>
      </c>
      <c r="X219">
        <f>(Y219/Z219*100)</f>
        <v>0</v>
      </c>
      <c r="Y219">
        <f>DS219*(DX219+DY219)/1000</f>
        <v>0</v>
      </c>
      <c r="Z219">
        <f>0.61365*exp(17.502*DZ219/(240.97+DZ219))</f>
        <v>0</v>
      </c>
      <c r="AA219">
        <f>(W219-DS219*(DX219+DY219)/1000)</f>
        <v>0</v>
      </c>
      <c r="AB219">
        <f>(-I219*44100)</f>
        <v>0</v>
      </c>
      <c r="AC219">
        <f>2*29.3*Q219*0.92*(DZ219-V219)</f>
        <v>0</v>
      </c>
      <c r="AD219">
        <f>2*0.95*5.67E-8*(((DZ219+$B$9)+273)^4-(V219+273)^4)</f>
        <v>0</v>
      </c>
      <c r="AE219">
        <f>T219+AD219+AB219+AC219</f>
        <v>0</v>
      </c>
      <c r="AF219">
        <f>DW219*AT219*(DR219-DQ219*(1000-AT219*DT219)/(1000-AT219*DS219))/(100*DK219)</f>
        <v>0</v>
      </c>
      <c r="AG219">
        <f>1000*DW219*AT219*(DS219-DT219)/(100*DK219*(1000-AT219*DS219))</f>
        <v>0</v>
      </c>
      <c r="AH219">
        <f>(AI219 - AJ219 - DX219*1E3/(8.314*(DZ219+273.15)) * AL219/DW219 * AK219) * DW219/(100*DK219) * (1000 - DT219)/1000</f>
        <v>0</v>
      </c>
      <c r="AI219">
        <v>325.9883078955963</v>
      </c>
      <c r="AJ219">
        <v>330.5165818181817</v>
      </c>
      <c r="AK219">
        <v>-3.313832891008548</v>
      </c>
      <c r="AL219">
        <v>66.0925817181092</v>
      </c>
      <c r="AM219">
        <f>(AO219 - AN219 + DX219*1E3/(8.314*(DZ219+273.15)) * AQ219/DW219 * AP219) * DW219/(100*DK219) * 1000/(1000 - AO219)</f>
        <v>0</v>
      </c>
      <c r="AN219">
        <v>26.94879342623304</v>
      </c>
      <c r="AO219">
        <v>29.94712363636363</v>
      </c>
      <c r="AP219">
        <v>-0.0008168278147876968</v>
      </c>
      <c r="AQ219">
        <v>101.3786649320936</v>
      </c>
      <c r="AR219">
        <v>0</v>
      </c>
      <c r="AS219">
        <v>0</v>
      </c>
      <c r="AT219">
        <f>IF(AR219*$H$15&gt;=AV219,1.0,(AV219/(AV219-AR219*$H$15)))</f>
        <v>0</v>
      </c>
      <c r="AU219">
        <f>(AT219-1)*100</f>
        <v>0</v>
      </c>
      <c r="AV219">
        <f>MAX(0,($B$15+$C$15*EE219)/(1+$D$15*EE219)*DX219/(DZ219+273)*$E$15)</f>
        <v>0</v>
      </c>
      <c r="AW219" t="s">
        <v>429</v>
      </c>
      <c r="AX219" t="s">
        <v>429</v>
      </c>
      <c r="AY219">
        <v>0</v>
      </c>
      <c r="AZ219">
        <v>0</v>
      </c>
      <c r="BA219">
        <f>1-AY219/AZ219</f>
        <v>0</v>
      </c>
      <c r="BB219">
        <v>0</v>
      </c>
      <c r="BC219" t="s">
        <v>429</v>
      </c>
      <c r="BD219" t="s">
        <v>429</v>
      </c>
      <c r="BE219">
        <v>0</v>
      </c>
      <c r="BF219">
        <v>0</v>
      </c>
      <c r="BG219">
        <f>1-BE219/BF219</f>
        <v>0</v>
      </c>
      <c r="BH219">
        <v>0.5</v>
      </c>
      <c r="BI219">
        <f>DH219</f>
        <v>0</v>
      </c>
      <c r="BJ219">
        <f>K219</f>
        <v>0</v>
      </c>
      <c r="BK219">
        <f>BG219*BH219*BI219</f>
        <v>0</v>
      </c>
      <c r="BL219">
        <f>(BJ219-BB219)/BI219</f>
        <v>0</v>
      </c>
      <c r="BM219">
        <f>(AZ219-BF219)/BF219</f>
        <v>0</v>
      </c>
      <c r="BN219">
        <f>AY219/(BA219+AY219/BF219)</f>
        <v>0</v>
      </c>
      <c r="BO219" t="s">
        <v>429</v>
      </c>
      <c r="BP219">
        <v>0</v>
      </c>
      <c r="BQ219">
        <f>IF(BP219&lt;&gt;0, BP219, BN219)</f>
        <v>0</v>
      </c>
      <c r="BR219">
        <f>1-BQ219/BF219</f>
        <v>0</v>
      </c>
      <c r="BS219">
        <f>(BF219-BE219)/(BF219-BQ219)</f>
        <v>0</v>
      </c>
      <c r="BT219">
        <f>(AZ219-BF219)/(AZ219-BQ219)</f>
        <v>0</v>
      </c>
      <c r="BU219">
        <f>(BF219-BE219)/(BF219-AY219)</f>
        <v>0</v>
      </c>
      <c r="BV219">
        <f>(AZ219-BF219)/(AZ219-AY219)</f>
        <v>0</v>
      </c>
      <c r="BW219">
        <f>(BS219*BQ219/BE219)</f>
        <v>0</v>
      </c>
      <c r="BX219">
        <f>(1-BW219)</f>
        <v>0</v>
      </c>
      <c r="DG219">
        <f>$B$13*EF219+$C$13*EG219+$F$13*ER219*(1-EU219)</f>
        <v>0</v>
      </c>
      <c r="DH219">
        <f>DG219*DI219</f>
        <v>0</v>
      </c>
      <c r="DI219">
        <f>($B$13*$D$11+$C$13*$D$11+$F$13*((FE219+EW219)/MAX(FE219+EW219+FF219, 0.1)*$I$11+FF219/MAX(FE219+EW219+FF219, 0.1)*$J$11))/($B$13+$C$13+$F$13)</f>
        <v>0</v>
      </c>
      <c r="DJ219">
        <f>($B$13*$K$11+$C$13*$K$11+$F$13*((FE219+EW219)/MAX(FE219+EW219+FF219, 0.1)*$P$11+FF219/MAX(FE219+EW219+FF219, 0.1)*$Q$11))/($B$13+$C$13+$F$13)</f>
        <v>0</v>
      </c>
      <c r="DK219">
        <v>1.37</v>
      </c>
      <c r="DL219">
        <v>0.5</v>
      </c>
      <c r="DM219" t="s">
        <v>430</v>
      </c>
      <c r="DN219">
        <v>2</v>
      </c>
      <c r="DO219" t="b">
        <v>1</v>
      </c>
      <c r="DP219">
        <v>1694366075.714286</v>
      </c>
      <c r="DQ219">
        <v>343.8127142857143</v>
      </c>
      <c r="DR219">
        <v>333.7116428571429</v>
      </c>
      <c r="DS219">
        <v>29.97610714285715</v>
      </c>
      <c r="DT219">
        <v>26.95909285714285</v>
      </c>
      <c r="DU219">
        <v>368.6083214285715</v>
      </c>
      <c r="DV219">
        <v>34.297775</v>
      </c>
      <c r="DW219">
        <v>499.9959999999999</v>
      </c>
      <c r="DX219">
        <v>84.42252142857144</v>
      </c>
      <c r="DY219">
        <v>0.09996834642857143</v>
      </c>
      <c r="DZ219">
        <v>33.00022857142857</v>
      </c>
      <c r="EA219">
        <v>34.2327</v>
      </c>
      <c r="EB219">
        <v>999.9000000000002</v>
      </c>
      <c r="EC219">
        <v>0</v>
      </c>
      <c r="ED219">
        <v>0</v>
      </c>
      <c r="EE219">
        <v>9997.497142857143</v>
      </c>
      <c r="EF219">
        <v>0</v>
      </c>
      <c r="EG219">
        <v>1309.227857142857</v>
      </c>
      <c r="EH219">
        <v>10.10097178571429</v>
      </c>
      <c r="EI219">
        <v>354.4377499999999</v>
      </c>
      <c r="EJ219">
        <v>342.9577142857144</v>
      </c>
      <c r="EK219">
        <v>3.017009642857143</v>
      </c>
      <c r="EL219">
        <v>333.7116428571429</v>
      </c>
      <c r="EM219">
        <v>26.95909285714285</v>
      </c>
      <c r="EN219">
        <v>2.530658928571429</v>
      </c>
      <c r="EO219">
        <v>2.275956071428571</v>
      </c>
      <c r="EP219">
        <v>21.225025</v>
      </c>
      <c r="EQ219">
        <v>19.50722142857143</v>
      </c>
      <c r="ER219">
        <v>1999.981428571429</v>
      </c>
      <c r="ES219">
        <v>0.9799951785714285</v>
      </c>
      <c r="ET219">
        <v>0.02000512857142858</v>
      </c>
      <c r="EU219">
        <v>0</v>
      </c>
      <c r="EV219">
        <v>86.27145357142855</v>
      </c>
      <c r="EW219">
        <v>5.00078</v>
      </c>
      <c r="EX219">
        <v>3591.861071428571</v>
      </c>
      <c r="EY219">
        <v>16379.45714285715</v>
      </c>
      <c r="EZ219">
        <v>52.83021428571428</v>
      </c>
      <c r="FA219">
        <v>54.09571428571428</v>
      </c>
      <c r="FB219">
        <v>53.28085714285713</v>
      </c>
      <c r="FC219">
        <v>53.29225</v>
      </c>
      <c r="FD219">
        <v>53.09582142857143</v>
      </c>
      <c r="FE219">
        <v>1955.068571428571</v>
      </c>
      <c r="FF219">
        <v>39.91285714285715</v>
      </c>
      <c r="FG219">
        <v>0</v>
      </c>
      <c r="FH219">
        <v>1694366083.4</v>
      </c>
      <c r="FI219">
        <v>0</v>
      </c>
      <c r="FJ219">
        <v>86.300352</v>
      </c>
      <c r="FK219">
        <v>3.81983075910002</v>
      </c>
      <c r="FL219">
        <v>-243.2453844498207</v>
      </c>
      <c r="FM219">
        <v>3592.4612</v>
      </c>
      <c r="FN219">
        <v>15</v>
      </c>
      <c r="FO219">
        <v>1694364733.6</v>
      </c>
      <c r="FP219" t="s">
        <v>824</v>
      </c>
      <c r="FQ219">
        <v>1694364733.6</v>
      </c>
      <c r="FR219">
        <v>1694364725.1</v>
      </c>
      <c r="FS219">
        <v>3</v>
      </c>
      <c r="FT219">
        <v>-0.385</v>
      </c>
      <c r="FU219">
        <v>-0.17</v>
      </c>
      <c r="FV219">
        <v>-26.307</v>
      </c>
      <c r="FW219">
        <v>-4.28</v>
      </c>
      <c r="FX219">
        <v>420</v>
      </c>
      <c r="FY219">
        <v>29</v>
      </c>
      <c r="FZ219">
        <v>0.26</v>
      </c>
      <c r="GA219">
        <v>0.05</v>
      </c>
      <c r="GB219">
        <v>9.38519775</v>
      </c>
      <c r="GC219">
        <v>12.0206894183865</v>
      </c>
      <c r="GD219">
        <v>1.182251928906203</v>
      </c>
      <c r="GE219">
        <v>0</v>
      </c>
      <c r="GF219">
        <v>3.0108665</v>
      </c>
      <c r="GG219">
        <v>0.05718484052532137</v>
      </c>
      <c r="GH219">
        <v>0.01521476430149346</v>
      </c>
      <c r="GI219">
        <v>1</v>
      </c>
      <c r="GJ219">
        <v>1</v>
      </c>
      <c r="GK219">
        <v>2</v>
      </c>
      <c r="GL219" t="s">
        <v>432</v>
      </c>
      <c r="GM219">
        <v>3.10665</v>
      </c>
      <c r="GN219">
        <v>2.75814</v>
      </c>
      <c r="GO219">
        <v>0.0675031</v>
      </c>
      <c r="GP219">
        <v>0.061847</v>
      </c>
      <c r="GQ219">
        <v>0.125405</v>
      </c>
      <c r="GR219">
        <v>0.106716</v>
      </c>
      <c r="GS219">
        <v>23359.4</v>
      </c>
      <c r="GT219">
        <v>22146.6</v>
      </c>
      <c r="GU219">
        <v>25641</v>
      </c>
      <c r="GV219">
        <v>23990</v>
      </c>
      <c r="GW219">
        <v>36078</v>
      </c>
      <c r="GX219">
        <v>31420.4</v>
      </c>
      <c r="GY219">
        <v>44877.8</v>
      </c>
      <c r="GZ219">
        <v>38039.6</v>
      </c>
      <c r="HA219">
        <v>1.73005</v>
      </c>
      <c r="HB219">
        <v>1.52013</v>
      </c>
      <c r="HC219">
        <v>-0.0830181</v>
      </c>
      <c r="HD219">
        <v>0</v>
      </c>
      <c r="HE219">
        <v>35.5697</v>
      </c>
      <c r="HF219">
        <v>999.9</v>
      </c>
      <c r="HG219">
        <v>35.6</v>
      </c>
      <c r="HH219">
        <v>41.8</v>
      </c>
      <c r="HI219">
        <v>34.3974</v>
      </c>
      <c r="HJ219">
        <v>61.0656</v>
      </c>
      <c r="HK219">
        <v>24.2909</v>
      </c>
      <c r="HL219">
        <v>1</v>
      </c>
      <c r="HM219">
        <v>1.70831</v>
      </c>
      <c r="HN219">
        <v>9.28105</v>
      </c>
      <c r="HO219">
        <v>20.0534</v>
      </c>
      <c r="HP219">
        <v>5.20726</v>
      </c>
      <c r="HQ219">
        <v>11.9953</v>
      </c>
      <c r="HR219">
        <v>4.96005</v>
      </c>
      <c r="HS219">
        <v>3.27443</v>
      </c>
      <c r="HT219">
        <v>9999</v>
      </c>
      <c r="HU219">
        <v>9999</v>
      </c>
      <c r="HV219">
        <v>9999</v>
      </c>
      <c r="HW219">
        <v>156.8</v>
      </c>
      <c r="HX219">
        <v>1.86386</v>
      </c>
      <c r="HY219">
        <v>1.8602</v>
      </c>
      <c r="HZ219">
        <v>1.85852</v>
      </c>
      <c r="IA219">
        <v>1.85989</v>
      </c>
      <c r="IB219">
        <v>1.8598</v>
      </c>
      <c r="IC219">
        <v>1.85848</v>
      </c>
      <c r="ID219">
        <v>1.8576</v>
      </c>
      <c r="IE219">
        <v>1.85241</v>
      </c>
      <c r="IF219">
        <v>0</v>
      </c>
      <c r="IG219">
        <v>0</v>
      </c>
      <c r="IH219">
        <v>0</v>
      </c>
      <c r="II219">
        <v>0</v>
      </c>
      <c r="IJ219" t="s">
        <v>433</v>
      </c>
      <c r="IK219" t="s">
        <v>434</v>
      </c>
      <c r="IL219" t="s">
        <v>435</v>
      </c>
      <c r="IM219" t="s">
        <v>435</v>
      </c>
      <c r="IN219" t="s">
        <v>435</v>
      </c>
      <c r="IO219" t="s">
        <v>435</v>
      </c>
      <c r="IP219">
        <v>0</v>
      </c>
      <c r="IQ219">
        <v>100</v>
      </c>
      <c r="IR219">
        <v>100</v>
      </c>
      <c r="IS219">
        <v>-24.289</v>
      </c>
      <c r="IT219">
        <v>-4.3205</v>
      </c>
      <c r="IU219">
        <v>-16.58608616744975</v>
      </c>
      <c r="IV219">
        <v>-0.02477319321892663</v>
      </c>
      <c r="IW219">
        <v>7.220195862635366E-06</v>
      </c>
      <c r="IX219">
        <v>-1.200035831751892E-09</v>
      </c>
      <c r="IY219">
        <v>-1.942583748468474</v>
      </c>
      <c r="IZ219">
        <v>-0.1467083373758089</v>
      </c>
      <c r="JA219">
        <v>0.003522864546959643</v>
      </c>
      <c r="JB219">
        <v>-3.696506598922489E-05</v>
      </c>
      <c r="JC219">
        <v>4</v>
      </c>
      <c r="JD219">
        <v>1987</v>
      </c>
      <c r="JE219">
        <v>1</v>
      </c>
      <c r="JF219">
        <v>38</v>
      </c>
      <c r="JG219">
        <v>22.5</v>
      </c>
      <c r="JH219">
        <v>22.6</v>
      </c>
      <c r="JI219">
        <v>0.9277339999999999</v>
      </c>
      <c r="JJ219">
        <v>2.69043</v>
      </c>
      <c r="JK219">
        <v>1.49658</v>
      </c>
      <c r="JL219">
        <v>2.39014</v>
      </c>
      <c r="JM219">
        <v>1.54785</v>
      </c>
      <c r="JN219">
        <v>2.43774</v>
      </c>
      <c r="JO219">
        <v>46.5028</v>
      </c>
      <c r="JP219">
        <v>13.2039</v>
      </c>
      <c r="JQ219">
        <v>18</v>
      </c>
      <c r="JR219">
        <v>509.062</v>
      </c>
      <c r="JS219">
        <v>382.283</v>
      </c>
      <c r="JT219">
        <v>26.7776</v>
      </c>
      <c r="JU219">
        <v>46.1934</v>
      </c>
      <c r="JV219">
        <v>29.9995</v>
      </c>
      <c r="JW219">
        <v>45.9451</v>
      </c>
      <c r="JX219">
        <v>45.7837</v>
      </c>
      <c r="JY219">
        <v>18.6674</v>
      </c>
      <c r="JZ219">
        <v>0</v>
      </c>
      <c r="KA219">
        <v>44.8175</v>
      </c>
      <c r="KB219">
        <v>21.7509</v>
      </c>
      <c r="KC219">
        <v>279.631</v>
      </c>
      <c r="KD219">
        <v>27.7309</v>
      </c>
      <c r="KE219">
        <v>98.03959999999999</v>
      </c>
      <c r="KF219">
        <v>91.6581</v>
      </c>
    </row>
    <row r="220" spans="1:292">
      <c r="A220">
        <v>202</v>
      </c>
      <c r="B220">
        <v>1694366088.5</v>
      </c>
      <c r="C220">
        <v>7579.5</v>
      </c>
      <c r="D220" t="s">
        <v>841</v>
      </c>
      <c r="E220" t="s">
        <v>842</v>
      </c>
      <c r="F220">
        <v>5</v>
      </c>
      <c r="G220" t="s">
        <v>823</v>
      </c>
      <c r="H220">
        <v>1694366081</v>
      </c>
      <c r="I220">
        <f>(J220)/1000</f>
        <v>0</v>
      </c>
      <c r="J220">
        <f>IF(DO220, AM220, AG220)</f>
        <v>0</v>
      </c>
      <c r="K220">
        <f>IF(DO220, AH220, AF220)</f>
        <v>0</v>
      </c>
      <c r="L220">
        <f>DQ220 - IF(AT220&gt;1, K220*DK220*100.0/(AV220*EE220), 0)</f>
        <v>0</v>
      </c>
      <c r="M220">
        <f>((S220-I220/2)*L220-K220)/(S220+I220/2)</f>
        <v>0</v>
      </c>
      <c r="N220">
        <f>M220*(DX220+DY220)/1000.0</f>
        <v>0</v>
      </c>
      <c r="O220">
        <f>(DQ220 - IF(AT220&gt;1, K220*DK220*100.0/(AV220*EE220), 0))*(DX220+DY220)/1000.0</f>
        <v>0</v>
      </c>
      <c r="P220">
        <f>2.0/((1/R220-1/Q220)+SIGN(R220)*SQRT((1/R220-1/Q220)*(1/R220-1/Q220) + 4*DL220/((DL220+1)*(DL220+1))*(2*1/R220*1/Q220-1/Q220*1/Q220)))</f>
        <v>0</v>
      </c>
      <c r="Q220">
        <f>IF(LEFT(DM220,1)&lt;&gt;"0",IF(LEFT(DM220,1)="1",3.0,DN220),$D$5+$E$5*(EE220*DX220/($K$5*1000))+$F$5*(EE220*DX220/($K$5*1000))*MAX(MIN(DK220,$J$5),$I$5)*MAX(MIN(DK220,$J$5),$I$5)+$G$5*MAX(MIN(DK220,$J$5),$I$5)*(EE220*DX220/($K$5*1000))+$H$5*(EE220*DX220/($K$5*1000))*(EE220*DX220/($K$5*1000)))</f>
        <v>0</v>
      </c>
      <c r="R220">
        <f>I220*(1000-(1000*0.61365*exp(17.502*V220/(240.97+V220))/(DX220+DY220)+DS220)/2)/(1000*0.61365*exp(17.502*V220/(240.97+V220))/(DX220+DY220)-DS220)</f>
        <v>0</v>
      </c>
      <c r="S220">
        <f>1/((DL220+1)/(P220/1.6)+1/(Q220/1.37)) + DL220/((DL220+1)/(P220/1.6) + DL220/(Q220/1.37))</f>
        <v>0</v>
      </c>
      <c r="T220">
        <f>(DG220*DJ220)</f>
        <v>0</v>
      </c>
      <c r="U220">
        <f>(DZ220+(T220+2*0.95*5.67E-8*(((DZ220+$B$9)+273)^4-(DZ220+273)^4)-44100*I220)/(1.84*29.3*Q220+8*0.95*5.67E-8*(DZ220+273)^3))</f>
        <v>0</v>
      </c>
      <c r="V220">
        <f>($C$9*EA220+$D$9*EB220+$E$9*U220)</f>
        <v>0</v>
      </c>
      <c r="W220">
        <f>0.61365*exp(17.502*V220/(240.97+V220))</f>
        <v>0</v>
      </c>
      <c r="X220">
        <f>(Y220/Z220*100)</f>
        <v>0</v>
      </c>
      <c r="Y220">
        <f>DS220*(DX220+DY220)/1000</f>
        <v>0</v>
      </c>
      <c r="Z220">
        <f>0.61365*exp(17.502*DZ220/(240.97+DZ220))</f>
        <v>0</v>
      </c>
      <c r="AA220">
        <f>(W220-DS220*(DX220+DY220)/1000)</f>
        <v>0</v>
      </c>
      <c r="AB220">
        <f>(-I220*44100)</f>
        <v>0</v>
      </c>
      <c r="AC220">
        <f>2*29.3*Q220*0.92*(DZ220-V220)</f>
        <v>0</v>
      </c>
      <c r="AD220">
        <f>2*0.95*5.67E-8*(((DZ220+$B$9)+273)^4-(V220+273)^4)</f>
        <v>0</v>
      </c>
      <c r="AE220">
        <f>T220+AD220+AB220+AC220</f>
        <v>0</v>
      </c>
      <c r="AF220">
        <f>DW220*AT220*(DR220-DQ220*(1000-AT220*DT220)/(1000-AT220*DS220))/(100*DK220)</f>
        <v>0</v>
      </c>
      <c r="AG220">
        <f>1000*DW220*AT220*(DS220-DT220)/(100*DK220*(1000-AT220*DS220))</f>
        <v>0</v>
      </c>
      <c r="AH220">
        <f>(AI220 - AJ220 - DX220*1E3/(8.314*(DZ220+273.15)) * AL220/DW220 * AK220) * DW220/(100*DK220) * (1000 - DT220)/1000</f>
        <v>0</v>
      </c>
      <c r="AI220">
        <v>308.9956722588982</v>
      </c>
      <c r="AJ220">
        <v>313.9063939393939</v>
      </c>
      <c r="AK220">
        <v>-3.322793430837071</v>
      </c>
      <c r="AL220">
        <v>66.0925817181092</v>
      </c>
      <c r="AM220">
        <f>(AO220 - AN220 + DX220*1E3/(8.314*(DZ220+273.15)) * AQ220/DW220 * AP220) * DW220/(100*DK220) * 1000/(1000 - AO220)</f>
        <v>0</v>
      </c>
      <c r="AN220">
        <v>26.94230077957304</v>
      </c>
      <c r="AO220">
        <v>29.93523878787878</v>
      </c>
      <c r="AP220">
        <v>-0.0005841526150550452</v>
      </c>
      <c r="AQ220">
        <v>101.3786649320936</v>
      </c>
      <c r="AR220">
        <v>0</v>
      </c>
      <c r="AS220">
        <v>0</v>
      </c>
      <c r="AT220">
        <f>IF(AR220*$H$15&gt;=AV220,1.0,(AV220/(AV220-AR220*$H$15)))</f>
        <v>0</v>
      </c>
      <c r="AU220">
        <f>(AT220-1)*100</f>
        <v>0</v>
      </c>
      <c r="AV220">
        <f>MAX(0,($B$15+$C$15*EE220)/(1+$D$15*EE220)*DX220/(DZ220+273)*$E$15)</f>
        <v>0</v>
      </c>
      <c r="AW220" t="s">
        <v>429</v>
      </c>
      <c r="AX220" t="s">
        <v>429</v>
      </c>
      <c r="AY220">
        <v>0</v>
      </c>
      <c r="AZ220">
        <v>0</v>
      </c>
      <c r="BA220">
        <f>1-AY220/AZ220</f>
        <v>0</v>
      </c>
      <c r="BB220">
        <v>0</v>
      </c>
      <c r="BC220" t="s">
        <v>429</v>
      </c>
      <c r="BD220" t="s">
        <v>429</v>
      </c>
      <c r="BE220">
        <v>0</v>
      </c>
      <c r="BF220">
        <v>0</v>
      </c>
      <c r="BG220">
        <f>1-BE220/BF220</f>
        <v>0</v>
      </c>
      <c r="BH220">
        <v>0.5</v>
      </c>
      <c r="BI220">
        <f>DH220</f>
        <v>0</v>
      </c>
      <c r="BJ220">
        <f>K220</f>
        <v>0</v>
      </c>
      <c r="BK220">
        <f>BG220*BH220*BI220</f>
        <v>0</v>
      </c>
      <c r="BL220">
        <f>(BJ220-BB220)/BI220</f>
        <v>0</v>
      </c>
      <c r="BM220">
        <f>(AZ220-BF220)/BF220</f>
        <v>0</v>
      </c>
      <c r="BN220">
        <f>AY220/(BA220+AY220/BF220)</f>
        <v>0</v>
      </c>
      <c r="BO220" t="s">
        <v>429</v>
      </c>
      <c r="BP220">
        <v>0</v>
      </c>
      <c r="BQ220">
        <f>IF(BP220&lt;&gt;0, BP220, BN220)</f>
        <v>0</v>
      </c>
      <c r="BR220">
        <f>1-BQ220/BF220</f>
        <v>0</v>
      </c>
      <c r="BS220">
        <f>(BF220-BE220)/(BF220-BQ220)</f>
        <v>0</v>
      </c>
      <c r="BT220">
        <f>(AZ220-BF220)/(AZ220-BQ220)</f>
        <v>0</v>
      </c>
      <c r="BU220">
        <f>(BF220-BE220)/(BF220-AY220)</f>
        <v>0</v>
      </c>
      <c r="BV220">
        <f>(AZ220-BF220)/(AZ220-AY220)</f>
        <v>0</v>
      </c>
      <c r="BW220">
        <f>(BS220*BQ220/BE220)</f>
        <v>0</v>
      </c>
      <c r="BX220">
        <f>(1-BW220)</f>
        <v>0</v>
      </c>
      <c r="DG220">
        <f>$B$13*EF220+$C$13*EG220+$F$13*ER220*(1-EU220)</f>
        <v>0</v>
      </c>
      <c r="DH220">
        <f>DG220*DI220</f>
        <v>0</v>
      </c>
      <c r="DI220">
        <f>($B$13*$D$11+$C$13*$D$11+$F$13*((FE220+EW220)/MAX(FE220+EW220+FF220, 0.1)*$I$11+FF220/MAX(FE220+EW220+FF220, 0.1)*$J$11))/($B$13+$C$13+$F$13)</f>
        <v>0</v>
      </c>
      <c r="DJ220">
        <f>($B$13*$K$11+$C$13*$K$11+$F$13*((FE220+EW220)/MAX(FE220+EW220+FF220, 0.1)*$P$11+FF220/MAX(FE220+EW220+FF220, 0.1)*$Q$11))/($B$13+$C$13+$F$13)</f>
        <v>0</v>
      </c>
      <c r="DK220">
        <v>1.37</v>
      </c>
      <c r="DL220">
        <v>0.5</v>
      </c>
      <c r="DM220" t="s">
        <v>430</v>
      </c>
      <c r="DN220">
        <v>2</v>
      </c>
      <c r="DO220" t="b">
        <v>1</v>
      </c>
      <c r="DP220">
        <v>1694366081</v>
      </c>
      <c r="DQ220">
        <v>326.9977777777778</v>
      </c>
      <c r="DR220">
        <v>316.2141481481481</v>
      </c>
      <c r="DS220">
        <v>29.95465555555555</v>
      </c>
      <c r="DT220">
        <v>26.94842962962963</v>
      </c>
      <c r="DU220">
        <v>351.4494814814814</v>
      </c>
      <c r="DV220">
        <v>34.27553333333333</v>
      </c>
      <c r="DW220">
        <v>499.9893703703704</v>
      </c>
      <c r="DX220">
        <v>84.42258518518518</v>
      </c>
      <c r="DY220">
        <v>0.100049062962963</v>
      </c>
      <c r="DZ220">
        <v>32.99759259259259</v>
      </c>
      <c r="EA220">
        <v>34.22454814814814</v>
      </c>
      <c r="EB220">
        <v>999.9000000000001</v>
      </c>
      <c r="EC220">
        <v>0</v>
      </c>
      <c r="ED220">
        <v>0</v>
      </c>
      <c r="EE220">
        <v>9979.464444444444</v>
      </c>
      <c r="EF220">
        <v>0</v>
      </c>
      <c r="EG220">
        <v>1252.63</v>
      </c>
      <c r="EH220">
        <v>10.78355740740741</v>
      </c>
      <c r="EI220">
        <v>337.0955185185184</v>
      </c>
      <c r="EJ220">
        <v>324.9717407407408</v>
      </c>
      <c r="EK220">
        <v>3.006228518518518</v>
      </c>
      <c r="EL220">
        <v>316.2141481481481</v>
      </c>
      <c r="EM220">
        <v>26.94842962962963</v>
      </c>
      <c r="EN220">
        <v>2.52884962962963</v>
      </c>
      <c r="EO220">
        <v>2.275057407407407</v>
      </c>
      <c r="EP220">
        <v>21.21338148148148</v>
      </c>
      <c r="EQ220">
        <v>19.50086666666667</v>
      </c>
      <c r="ER220">
        <v>1999.972962962963</v>
      </c>
      <c r="ES220">
        <v>0.9799947037037036</v>
      </c>
      <c r="ET220">
        <v>0.02000558888888889</v>
      </c>
      <c r="EU220">
        <v>0</v>
      </c>
      <c r="EV220">
        <v>86.60019999999999</v>
      </c>
      <c r="EW220">
        <v>5.00078</v>
      </c>
      <c r="EX220">
        <v>3549.957777777778</v>
      </c>
      <c r="EY220">
        <v>16379.38518518519</v>
      </c>
      <c r="EZ220">
        <v>52.82159259259259</v>
      </c>
      <c r="FA220">
        <v>54.08766666666666</v>
      </c>
      <c r="FB220">
        <v>53.28899999999999</v>
      </c>
      <c r="FC220">
        <v>53.28685185185185</v>
      </c>
      <c r="FD220">
        <v>53.11322222222222</v>
      </c>
      <c r="FE220">
        <v>1955.06</v>
      </c>
      <c r="FF220">
        <v>39.91296296296296</v>
      </c>
      <c r="FG220">
        <v>0</v>
      </c>
      <c r="FH220">
        <v>1694366088.8</v>
      </c>
      <c r="FI220">
        <v>0</v>
      </c>
      <c r="FJ220">
        <v>86.60545384615384</v>
      </c>
      <c r="FK220">
        <v>4.152047854864273</v>
      </c>
      <c r="FL220">
        <v>-1044.997265830663</v>
      </c>
      <c r="FM220">
        <v>3546.481923076923</v>
      </c>
      <c r="FN220">
        <v>15</v>
      </c>
      <c r="FO220">
        <v>1694364733.6</v>
      </c>
      <c r="FP220" t="s">
        <v>824</v>
      </c>
      <c r="FQ220">
        <v>1694364733.6</v>
      </c>
      <c r="FR220">
        <v>1694364725.1</v>
      </c>
      <c r="FS220">
        <v>3</v>
      </c>
      <c r="FT220">
        <v>-0.385</v>
      </c>
      <c r="FU220">
        <v>-0.17</v>
      </c>
      <c r="FV220">
        <v>-26.307</v>
      </c>
      <c r="FW220">
        <v>-4.28</v>
      </c>
      <c r="FX220">
        <v>420</v>
      </c>
      <c r="FY220">
        <v>29</v>
      </c>
      <c r="FZ220">
        <v>0.26</v>
      </c>
      <c r="GA220">
        <v>0.05</v>
      </c>
      <c r="GB220">
        <v>10.29510804878049</v>
      </c>
      <c r="GC220">
        <v>8.190354146341473</v>
      </c>
      <c r="GD220">
        <v>0.8179079020883904</v>
      </c>
      <c r="GE220">
        <v>0</v>
      </c>
      <c r="GF220">
        <v>3.012886829268293</v>
      </c>
      <c r="GG220">
        <v>-0.1077250871080126</v>
      </c>
      <c r="GH220">
        <v>0.01176415834872081</v>
      </c>
      <c r="GI220">
        <v>1</v>
      </c>
      <c r="GJ220">
        <v>1</v>
      </c>
      <c r="GK220">
        <v>2</v>
      </c>
      <c r="GL220" t="s">
        <v>432</v>
      </c>
      <c r="GM220">
        <v>3.10644</v>
      </c>
      <c r="GN220">
        <v>2.75793</v>
      </c>
      <c r="GO220">
        <v>0.064902</v>
      </c>
      <c r="GP220">
        <v>0.059127</v>
      </c>
      <c r="GQ220">
        <v>0.125377</v>
      </c>
      <c r="GR220">
        <v>0.106697</v>
      </c>
      <c r="GS220">
        <v>23424.8</v>
      </c>
      <c r="GT220">
        <v>22211</v>
      </c>
      <c r="GU220">
        <v>25641.5</v>
      </c>
      <c r="GV220">
        <v>23990.4</v>
      </c>
      <c r="GW220">
        <v>36079.3</v>
      </c>
      <c r="GX220">
        <v>31421.2</v>
      </c>
      <c r="GY220">
        <v>44878.4</v>
      </c>
      <c r="GZ220">
        <v>38040.1</v>
      </c>
      <c r="HA220">
        <v>1.72978</v>
      </c>
      <c r="HB220">
        <v>1.52048</v>
      </c>
      <c r="HC220">
        <v>-0.0825897</v>
      </c>
      <c r="HD220">
        <v>0</v>
      </c>
      <c r="HE220">
        <v>35.5575</v>
      </c>
      <c r="HF220">
        <v>999.9</v>
      </c>
      <c r="HG220">
        <v>35.6</v>
      </c>
      <c r="HH220">
        <v>41.8</v>
      </c>
      <c r="HI220">
        <v>34.3967</v>
      </c>
      <c r="HJ220">
        <v>61.0756</v>
      </c>
      <c r="HK220">
        <v>24.4271</v>
      </c>
      <c r="HL220">
        <v>1</v>
      </c>
      <c r="HM220">
        <v>1.70777</v>
      </c>
      <c r="HN220">
        <v>9.28105</v>
      </c>
      <c r="HO220">
        <v>20.0535</v>
      </c>
      <c r="HP220">
        <v>5.20546</v>
      </c>
      <c r="HQ220">
        <v>11.9951</v>
      </c>
      <c r="HR220">
        <v>4.9597</v>
      </c>
      <c r="HS220">
        <v>3.27435</v>
      </c>
      <c r="HT220">
        <v>9999</v>
      </c>
      <c r="HU220">
        <v>9999</v>
      </c>
      <c r="HV220">
        <v>9999</v>
      </c>
      <c r="HW220">
        <v>156.8</v>
      </c>
      <c r="HX220">
        <v>1.86386</v>
      </c>
      <c r="HY220">
        <v>1.8602</v>
      </c>
      <c r="HZ220">
        <v>1.85853</v>
      </c>
      <c r="IA220">
        <v>1.85989</v>
      </c>
      <c r="IB220">
        <v>1.85983</v>
      </c>
      <c r="IC220">
        <v>1.85845</v>
      </c>
      <c r="ID220">
        <v>1.85759</v>
      </c>
      <c r="IE220">
        <v>1.85241</v>
      </c>
      <c r="IF220">
        <v>0</v>
      </c>
      <c r="IG220">
        <v>0</v>
      </c>
      <c r="IH220">
        <v>0</v>
      </c>
      <c r="II220">
        <v>0</v>
      </c>
      <c r="IJ220" t="s">
        <v>433</v>
      </c>
      <c r="IK220" t="s">
        <v>434</v>
      </c>
      <c r="IL220" t="s">
        <v>435</v>
      </c>
      <c r="IM220" t="s">
        <v>435</v>
      </c>
      <c r="IN220" t="s">
        <v>435</v>
      </c>
      <c r="IO220" t="s">
        <v>435</v>
      </c>
      <c r="IP220">
        <v>0</v>
      </c>
      <c r="IQ220">
        <v>100</v>
      </c>
      <c r="IR220">
        <v>100</v>
      </c>
      <c r="IS220">
        <v>-23.954</v>
      </c>
      <c r="IT220">
        <v>-4.3201</v>
      </c>
      <c r="IU220">
        <v>-16.58608616744975</v>
      </c>
      <c r="IV220">
        <v>-0.02477319321892663</v>
      </c>
      <c r="IW220">
        <v>7.220195862635366E-06</v>
      </c>
      <c r="IX220">
        <v>-1.200035831751892E-09</v>
      </c>
      <c r="IY220">
        <v>-1.942583748468474</v>
      </c>
      <c r="IZ220">
        <v>-0.1467083373758089</v>
      </c>
      <c r="JA220">
        <v>0.003522864546959643</v>
      </c>
      <c r="JB220">
        <v>-3.696506598922489E-05</v>
      </c>
      <c r="JC220">
        <v>4</v>
      </c>
      <c r="JD220">
        <v>1987</v>
      </c>
      <c r="JE220">
        <v>1</v>
      </c>
      <c r="JF220">
        <v>38</v>
      </c>
      <c r="JG220">
        <v>22.6</v>
      </c>
      <c r="JH220">
        <v>22.7</v>
      </c>
      <c r="JI220">
        <v>0.88623</v>
      </c>
      <c r="JJ220">
        <v>2.70386</v>
      </c>
      <c r="JK220">
        <v>1.49658</v>
      </c>
      <c r="JL220">
        <v>2.38892</v>
      </c>
      <c r="JM220">
        <v>1.54785</v>
      </c>
      <c r="JN220">
        <v>2.39258</v>
      </c>
      <c r="JO220">
        <v>46.5028</v>
      </c>
      <c r="JP220">
        <v>13.1952</v>
      </c>
      <c r="JQ220">
        <v>18</v>
      </c>
      <c r="JR220">
        <v>508.847</v>
      </c>
      <c r="JS220">
        <v>382.474</v>
      </c>
      <c r="JT220">
        <v>26.7679</v>
      </c>
      <c r="JU220">
        <v>46.1892</v>
      </c>
      <c r="JV220">
        <v>29.9996</v>
      </c>
      <c r="JW220">
        <v>45.9401</v>
      </c>
      <c r="JX220">
        <v>45.7796</v>
      </c>
      <c r="JY220">
        <v>17.8372</v>
      </c>
      <c r="JZ220">
        <v>0</v>
      </c>
      <c r="KA220">
        <v>44.8175</v>
      </c>
      <c r="KB220">
        <v>21.739</v>
      </c>
      <c r="KC220">
        <v>266.255</v>
      </c>
      <c r="KD220">
        <v>27.74</v>
      </c>
      <c r="KE220">
        <v>98.0412</v>
      </c>
      <c r="KF220">
        <v>91.65940000000001</v>
      </c>
    </row>
    <row r="221" spans="1:292">
      <c r="A221">
        <v>203</v>
      </c>
      <c r="B221">
        <v>1694366093.5</v>
      </c>
      <c r="C221">
        <v>7584.5</v>
      </c>
      <c r="D221" t="s">
        <v>843</v>
      </c>
      <c r="E221" t="s">
        <v>844</v>
      </c>
      <c r="F221">
        <v>5</v>
      </c>
      <c r="G221" t="s">
        <v>823</v>
      </c>
      <c r="H221">
        <v>1694366085.714286</v>
      </c>
      <c r="I221">
        <f>(J221)/1000</f>
        <v>0</v>
      </c>
      <c r="J221">
        <f>IF(DO221, AM221, AG221)</f>
        <v>0</v>
      </c>
      <c r="K221">
        <f>IF(DO221, AH221, AF221)</f>
        <v>0</v>
      </c>
      <c r="L221">
        <f>DQ221 - IF(AT221&gt;1, K221*DK221*100.0/(AV221*EE221), 0)</f>
        <v>0</v>
      </c>
      <c r="M221">
        <f>((S221-I221/2)*L221-K221)/(S221+I221/2)</f>
        <v>0</v>
      </c>
      <c r="N221">
        <f>M221*(DX221+DY221)/1000.0</f>
        <v>0</v>
      </c>
      <c r="O221">
        <f>(DQ221 - IF(AT221&gt;1, K221*DK221*100.0/(AV221*EE221), 0))*(DX221+DY221)/1000.0</f>
        <v>0</v>
      </c>
      <c r="P221">
        <f>2.0/((1/R221-1/Q221)+SIGN(R221)*SQRT((1/R221-1/Q221)*(1/R221-1/Q221) + 4*DL221/((DL221+1)*(DL221+1))*(2*1/R221*1/Q221-1/Q221*1/Q221)))</f>
        <v>0</v>
      </c>
      <c r="Q221">
        <f>IF(LEFT(DM221,1)&lt;&gt;"0",IF(LEFT(DM221,1)="1",3.0,DN221),$D$5+$E$5*(EE221*DX221/($K$5*1000))+$F$5*(EE221*DX221/($K$5*1000))*MAX(MIN(DK221,$J$5),$I$5)*MAX(MIN(DK221,$J$5),$I$5)+$G$5*MAX(MIN(DK221,$J$5),$I$5)*(EE221*DX221/($K$5*1000))+$H$5*(EE221*DX221/($K$5*1000))*(EE221*DX221/($K$5*1000)))</f>
        <v>0</v>
      </c>
      <c r="R221">
        <f>I221*(1000-(1000*0.61365*exp(17.502*V221/(240.97+V221))/(DX221+DY221)+DS221)/2)/(1000*0.61365*exp(17.502*V221/(240.97+V221))/(DX221+DY221)-DS221)</f>
        <v>0</v>
      </c>
      <c r="S221">
        <f>1/((DL221+1)/(P221/1.6)+1/(Q221/1.37)) + DL221/((DL221+1)/(P221/1.6) + DL221/(Q221/1.37))</f>
        <v>0</v>
      </c>
      <c r="T221">
        <f>(DG221*DJ221)</f>
        <v>0</v>
      </c>
      <c r="U221">
        <f>(DZ221+(T221+2*0.95*5.67E-8*(((DZ221+$B$9)+273)^4-(DZ221+273)^4)-44100*I221)/(1.84*29.3*Q221+8*0.95*5.67E-8*(DZ221+273)^3))</f>
        <v>0</v>
      </c>
      <c r="V221">
        <f>($C$9*EA221+$D$9*EB221+$E$9*U221)</f>
        <v>0</v>
      </c>
      <c r="W221">
        <f>0.61365*exp(17.502*V221/(240.97+V221))</f>
        <v>0</v>
      </c>
      <c r="X221">
        <f>(Y221/Z221*100)</f>
        <v>0</v>
      </c>
      <c r="Y221">
        <f>DS221*(DX221+DY221)/1000</f>
        <v>0</v>
      </c>
      <c r="Z221">
        <f>0.61365*exp(17.502*DZ221/(240.97+DZ221))</f>
        <v>0</v>
      </c>
      <c r="AA221">
        <f>(W221-DS221*(DX221+DY221)/1000)</f>
        <v>0</v>
      </c>
      <c r="AB221">
        <f>(-I221*44100)</f>
        <v>0</v>
      </c>
      <c r="AC221">
        <f>2*29.3*Q221*0.92*(DZ221-V221)</f>
        <v>0</v>
      </c>
      <c r="AD221">
        <f>2*0.95*5.67E-8*(((DZ221+$B$9)+273)^4-(V221+273)^4)</f>
        <v>0</v>
      </c>
      <c r="AE221">
        <f>T221+AD221+AB221+AC221</f>
        <v>0</v>
      </c>
      <c r="AF221">
        <f>DW221*AT221*(DR221-DQ221*(1000-AT221*DT221)/(1000-AT221*DS221))/(100*DK221)</f>
        <v>0</v>
      </c>
      <c r="AG221">
        <f>1000*DW221*AT221*(DS221-DT221)/(100*DK221*(1000-AT221*DS221))</f>
        <v>0</v>
      </c>
      <c r="AH221">
        <f>(AI221 - AJ221 - DX221*1E3/(8.314*(DZ221+273.15)) * AL221/DW221 * AK221) * DW221/(100*DK221) * (1000 - DT221)/1000</f>
        <v>0</v>
      </c>
      <c r="AI221">
        <v>292.0492738324783</v>
      </c>
      <c r="AJ221">
        <v>297.3410909090907</v>
      </c>
      <c r="AK221">
        <v>-3.320150175968594</v>
      </c>
      <c r="AL221">
        <v>66.0925817181092</v>
      </c>
      <c r="AM221">
        <f>(AO221 - AN221 + DX221*1E3/(8.314*(DZ221+273.15)) * AQ221/DW221 * AP221) * DW221/(100*DK221) * 1000/(1000 - AO221)</f>
        <v>0</v>
      </c>
      <c r="AN221">
        <v>26.93207563678041</v>
      </c>
      <c r="AO221">
        <v>29.92484787878787</v>
      </c>
      <c r="AP221">
        <v>-0.0003069209727656954</v>
      </c>
      <c r="AQ221">
        <v>101.3786649320936</v>
      </c>
      <c r="AR221">
        <v>0</v>
      </c>
      <c r="AS221">
        <v>0</v>
      </c>
      <c r="AT221">
        <f>IF(AR221*$H$15&gt;=AV221,1.0,(AV221/(AV221-AR221*$H$15)))</f>
        <v>0</v>
      </c>
      <c r="AU221">
        <f>(AT221-1)*100</f>
        <v>0</v>
      </c>
      <c r="AV221">
        <f>MAX(0,($B$15+$C$15*EE221)/(1+$D$15*EE221)*DX221/(DZ221+273)*$E$15)</f>
        <v>0</v>
      </c>
      <c r="AW221" t="s">
        <v>429</v>
      </c>
      <c r="AX221" t="s">
        <v>429</v>
      </c>
      <c r="AY221">
        <v>0</v>
      </c>
      <c r="AZ221">
        <v>0</v>
      </c>
      <c r="BA221">
        <f>1-AY221/AZ221</f>
        <v>0</v>
      </c>
      <c r="BB221">
        <v>0</v>
      </c>
      <c r="BC221" t="s">
        <v>429</v>
      </c>
      <c r="BD221" t="s">
        <v>429</v>
      </c>
      <c r="BE221">
        <v>0</v>
      </c>
      <c r="BF221">
        <v>0</v>
      </c>
      <c r="BG221">
        <f>1-BE221/BF221</f>
        <v>0</v>
      </c>
      <c r="BH221">
        <v>0.5</v>
      </c>
      <c r="BI221">
        <f>DH221</f>
        <v>0</v>
      </c>
      <c r="BJ221">
        <f>K221</f>
        <v>0</v>
      </c>
      <c r="BK221">
        <f>BG221*BH221*BI221</f>
        <v>0</v>
      </c>
      <c r="BL221">
        <f>(BJ221-BB221)/BI221</f>
        <v>0</v>
      </c>
      <c r="BM221">
        <f>(AZ221-BF221)/BF221</f>
        <v>0</v>
      </c>
      <c r="BN221">
        <f>AY221/(BA221+AY221/BF221)</f>
        <v>0</v>
      </c>
      <c r="BO221" t="s">
        <v>429</v>
      </c>
      <c r="BP221">
        <v>0</v>
      </c>
      <c r="BQ221">
        <f>IF(BP221&lt;&gt;0, BP221, BN221)</f>
        <v>0</v>
      </c>
      <c r="BR221">
        <f>1-BQ221/BF221</f>
        <v>0</v>
      </c>
      <c r="BS221">
        <f>(BF221-BE221)/(BF221-BQ221)</f>
        <v>0</v>
      </c>
      <c r="BT221">
        <f>(AZ221-BF221)/(AZ221-BQ221)</f>
        <v>0</v>
      </c>
      <c r="BU221">
        <f>(BF221-BE221)/(BF221-AY221)</f>
        <v>0</v>
      </c>
      <c r="BV221">
        <f>(AZ221-BF221)/(AZ221-AY221)</f>
        <v>0</v>
      </c>
      <c r="BW221">
        <f>(BS221*BQ221/BE221)</f>
        <v>0</v>
      </c>
      <c r="BX221">
        <f>(1-BW221)</f>
        <v>0</v>
      </c>
      <c r="DG221">
        <f>$B$13*EF221+$C$13*EG221+$F$13*ER221*(1-EU221)</f>
        <v>0</v>
      </c>
      <c r="DH221">
        <f>DG221*DI221</f>
        <v>0</v>
      </c>
      <c r="DI221">
        <f>($B$13*$D$11+$C$13*$D$11+$F$13*((FE221+EW221)/MAX(FE221+EW221+FF221, 0.1)*$I$11+FF221/MAX(FE221+EW221+FF221, 0.1)*$J$11))/($B$13+$C$13+$F$13)</f>
        <v>0</v>
      </c>
      <c r="DJ221">
        <f>($B$13*$K$11+$C$13*$K$11+$F$13*((FE221+EW221)/MAX(FE221+EW221+FF221, 0.1)*$P$11+FF221/MAX(FE221+EW221+FF221, 0.1)*$Q$11))/($B$13+$C$13+$F$13)</f>
        <v>0</v>
      </c>
      <c r="DK221">
        <v>1.37</v>
      </c>
      <c r="DL221">
        <v>0.5</v>
      </c>
      <c r="DM221" t="s">
        <v>430</v>
      </c>
      <c r="DN221">
        <v>2</v>
      </c>
      <c r="DO221" t="b">
        <v>1</v>
      </c>
      <c r="DP221">
        <v>1694366085.714286</v>
      </c>
      <c r="DQ221">
        <v>311.8791428571429</v>
      </c>
      <c r="DR221">
        <v>300.6086071428572</v>
      </c>
      <c r="DS221">
        <v>29.94136071428571</v>
      </c>
      <c r="DT221">
        <v>26.94063214285714</v>
      </c>
      <c r="DU221">
        <v>336.0183928571429</v>
      </c>
      <c r="DV221">
        <v>34.26174999999999</v>
      </c>
      <c r="DW221">
        <v>500.00375</v>
      </c>
      <c r="DX221">
        <v>84.42271071428571</v>
      </c>
      <c r="DY221">
        <v>0.09997941071428572</v>
      </c>
      <c r="DZ221">
        <v>32.99439285714286</v>
      </c>
      <c r="EA221">
        <v>34.22231428571428</v>
      </c>
      <c r="EB221">
        <v>999.9000000000002</v>
      </c>
      <c r="EC221">
        <v>0</v>
      </c>
      <c r="ED221">
        <v>0</v>
      </c>
      <c r="EE221">
        <v>9982.808928571429</v>
      </c>
      <c r="EF221">
        <v>0</v>
      </c>
      <c r="EG221">
        <v>1141.698285714286</v>
      </c>
      <c r="EH221">
        <v>11.27042142857143</v>
      </c>
      <c r="EI221">
        <v>321.5055357142857</v>
      </c>
      <c r="EJ221">
        <v>308.9315714285714</v>
      </c>
      <c r="EK221">
        <v>3.000733571428571</v>
      </c>
      <c r="EL221">
        <v>300.6086071428572</v>
      </c>
      <c r="EM221">
        <v>26.94063214285714</v>
      </c>
      <c r="EN221">
        <v>2.527731428571429</v>
      </c>
      <c r="EO221">
        <v>2.274402142857143</v>
      </c>
      <c r="EP221">
        <v>21.20616785714286</v>
      </c>
      <c r="EQ221">
        <v>19.49623928571429</v>
      </c>
      <c r="ER221">
        <v>1999.978928571429</v>
      </c>
      <c r="ES221">
        <v>0.9799952857142856</v>
      </c>
      <c r="ET221">
        <v>0.02000500357142857</v>
      </c>
      <c r="EU221">
        <v>0</v>
      </c>
      <c r="EV221">
        <v>86.88818928571428</v>
      </c>
      <c r="EW221">
        <v>5.00078</v>
      </c>
      <c r="EX221">
        <v>3490.913214285715</v>
      </c>
      <c r="EY221">
        <v>16379.43214285714</v>
      </c>
      <c r="EZ221">
        <v>52.81007142857142</v>
      </c>
      <c r="FA221">
        <v>54.08449999999998</v>
      </c>
      <c r="FB221">
        <v>53.29214285714285</v>
      </c>
      <c r="FC221">
        <v>53.2855</v>
      </c>
      <c r="FD221">
        <v>53.14264285714285</v>
      </c>
      <c r="FE221">
        <v>1955.067142857143</v>
      </c>
      <c r="FF221">
        <v>39.91178571428572</v>
      </c>
      <c r="FG221">
        <v>0</v>
      </c>
      <c r="FH221">
        <v>1694366093.6</v>
      </c>
      <c r="FI221">
        <v>0</v>
      </c>
      <c r="FJ221">
        <v>86.92033076923077</v>
      </c>
      <c r="FK221">
        <v>3.336430761054301</v>
      </c>
      <c r="FL221">
        <v>-667.4752142603803</v>
      </c>
      <c r="FM221">
        <v>3486.972692307693</v>
      </c>
      <c r="FN221">
        <v>15</v>
      </c>
      <c r="FO221">
        <v>1694364733.6</v>
      </c>
      <c r="FP221" t="s">
        <v>824</v>
      </c>
      <c r="FQ221">
        <v>1694364733.6</v>
      </c>
      <c r="FR221">
        <v>1694364725.1</v>
      </c>
      <c r="FS221">
        <v>3</v>
      </c>
      <c r="FT221">
        <v>-0.385</v>
      </c>
      <c r="FU221">
        <v>-0.17</v>
      </c>
      <c r="FV221">
        <v>-26.307</v>
      </c>
      <c r="FW221">
        <v>-4.28</v>
      </c>
      <c r="FX221">
        <v>420</v>
      </c>
      <c r="FY221">
        <v>29</v>
      </c>
      <c r="FZ221">
        <v>0.26</v>
      </c>
      <c r="GA221">
        <v>0.05</v>
      </c>
      <c r="GB221">
        <v>10.992176</v>
      </c>
      <c r="GC221">
        <v>6.152255684802993</v>
      </c>
      <c r="GD221">
        <v>0.5973805738045053</v>
      </c>
      <c r="GE221">
        <v>0</v>
      </c>
      <c r="GF221">
        <v>3.00439025</v>
      </c>
      <c r="GG221">
        <v>-0.07723688555347803</v>
      </c>
      <c r="GH221">
        <v>0.008074004733556952</v>
      </c>
      <c r="GI221">
        <v>1</v>
      </c>
      <c r="GJ221">
        <v>1</v>
      </c>
      <c r="GK221">
        <v>2</v>
      </c>
      <c r="GL221" t="s">
        <v>432</v>
      </c>
      <c r="GM221">
        <v>3.10645</v>
      </c>
      <c r="GN221">
        <v>2.75824</v>
      </c>
      <c r="GO221">
        <v>0.0622517</v>
      </c>
      <c r="GP221">
        <v>0.0563302</v>
      </c>
      <c r="GQ221">
        <v>0.125356</v>
      </c>
      <c r="GR221">
        <v>0.106668</v>
      </c>
      <c r="GS221">
        <v>23491.4</v>
      </c>
      <c r="GT221">
        <v>22277.2</v>
      </c>
      <c r="GU221">
        <v>25641.8</v>
      </c>
      <c r="GV221">
        <v>23990.9</v>
      </c>
      <c r="GW221">
        <v>36080.5</v>
      </c>
      <c r="GX221">
        <v>31422</v>
      </c>
      <c r="GY221">
        <v>44879.3</v>
      </c>
      <c r="GZ221">
        <v>38040.1</v>
      </c>
      <c r="HA221">
        <v>1.72987</v>
      </c>
      <c r="HB221">
        <v>1.52025</v>
      </c>
      <c r="HC221">
        <v>-0.08322300000000001</v>
      </c>
      <c r="HD221">
        <v>0</v>
      </c>
      <c r="HE221">
        <v>35.5458</v>
      </c>
      <c r="HF221">
        <v>999.9</v>
      </c>
      <c r="HG221">
        <v>35.5</v>
      </c>
      <c r="HH221">
        <v>41.7</v>
      </c>
      <c r="HI221">
        <v>34.1197</v>
      </c>
      <c r="HJ221">
        <v>61.2956</v>
      </c>
      <c r="HK221">
        <v>24.4151</v>
      </c>
      <c r="HL221">
        <v>1</v>
      </c>
      <c r="HM221">
        <v>1.70715</v>
      </c>
      <c r="HN221">
        <v>9.28105</v>
      </c>
      <c r="HO221">
        <v>20.0535</v>
      </c>
      <c r="HP221">
        <v>5.20561</v>
      </c>
      <c r="HQ221">
        <v>11.9944</v>
      </c>
      <c r="HR221">
        <v>4.9597</v>
      </c>
      <c r="HS221">
        <v>3.27428</v>
      </c>
      <c r="HT221">
        <v>9999</v>
      </c>
      <c r="HU221">
        <v>9999</v>
      </c>
      <c r="HV221">
        <v>9999</v>
      </c>
      <c r="HW221">
        <v>156.8</v>
      </c>
      <c r="HX221">
        <v>1.86386</v>
      </c>
      <c r="HY221">
        <v>1.8602</v>
      </c>
      <c r="HZ221">
        <v>1.85853</v>
      </c>
      <c r="IA221">
        <v>1.85988</v>
      </c>
      <c r="IB221">
        <v>1.85982</v>
      </c>
      <c r="IC221">
        <v>1.85847</v>
      </c>
      <c r="ID221">
        <v>1.85758</v>
      </c>
      <c r="IE221">
        <v>1.85242</v>
      </c>
      <c r="IF221">
        <v>0</v>
      </c>
      <c r="IG221">
        <v>0</v>
      </c>
      <c r="IH221">
        <v>0</v>
      </c>
      <c r="II221">
        <v>0</v>
      </c>
      <c r="IJ221" t="s">
        <v>433</v>
      </c>
      <c r="IK221" t="s">
        <v>434</v>
      </c>
      <c r="IL221" t="s">
        <v>435</v>
      </c>
      <c r="IM221" t="s">
        <v>435</v>
      </c>
      <c r="IN221" t="s">
        <v>435</v>
      </c>
      <c r="IO221" t="s">
        <v>435</v>
      </c>
      <c r="IP221">
        <v>0</v>
      </c>
      <c r="IQ221">
        <v>100</v>
      </c>
      <c r="IR221">
        <v>100</v>
      </c>
      <c r="IS221">
        <v>-23.617</v>
      </c>
      <c r="IT221">
        <v>-4.3198</v>
      </c>
      <c r="IU221">
        <v>-16.58608616744975</v>
      </c>
      <c r="IV221">
        <v>-0.02477319321892663</v>
      </c>
      <c r="IW221">
        <v>7.220195862635366E-06</v>
      </c>
      <c r="IX221">
        <v>-1.200035831751892E-09</v>
      </c>
      <c r="IY221">
        <v>-1.942583748468474</v>
      </c>
      <c r="IZ221">
        <v>-0.1467083373758089</v>
      </c>
      <c r="JA221">
        <v>0.003522864546959643</v>
      </c>
      <c r="JB221">
        <v>-3.696506598922489E-05</v>
      </c>
      <c r="JC221">
        <v>4</v>
      </c>
      <c r="JD221">
        <v>1987</v>
      </c>
      <c r="JE221">
        <v>1</v>
      </c>
      <c r="JF221">
        <v>38</v>
      </c>
      <c r="JG221">
        <v>22.7</v>
      </c>
      <c r="JH221">
        <v>22.8</v>
      </c>
      <c r="JI221">
        <v>0.8483889999999999</v>
      </c>
      <c r="JJ221">
        <v>2.7002</v>
      </c>
      <c r="JK221">
        <v>1.49658</v>
      </c>
      <c r="JL221">
        <v>2.38892</v>
      </c>
      <c r="JM221">
        <v>1.54785</v>
      </c>
      <c r="JN221">
        <v>2.42065</v>
      </c>
      <c r="JO221">
        <v>46.5028</v>
      </c>
      <c r="JP221">
        <v>13.1952</v>
      </c>
      <c r="JQ221">
        <v>18</v>
      </c>
      <c r="JR221">
        <v>508.883</v>
      </c>
      <c r="JS221">
        <v>382.315</v>
      </c>
      <c r="JT221">
        <v>26.7595</v>
      </c>
      <c r="JU221">
        <v>46.1841</v>
      </c>
      <c r="JV221">
        <v>29.9995</v>
      </c>
      <c r="JW221">
        <v>45.9351</v>
      </c>
      <c r="JX221">
        <v>45.7747</v>
      </c>
      <c r="JY221">
        <v>17.076</v>
      </c>
      <c r="JZ221">
        <v>0</v>
      </c>
      <c r="KA221">
        <v>44.8175</v>
      </c>
      <c r="KB221">
        <v>21.7231</v>
      </c>
      <c r="KC221">
        <v>246.22</v>
      </c>
      <c r="KD221">
        <v>27.7537</v>
      </c>
      <c r="KE221">
        <v>98.0429</v>
      </c>
      <c r="KF221">
        <v>91.6601</v>
      </c>
    </row>
    <row r="222" spans="1:292">
      <c r="A222">
        <v>204</v>
      </c>
      <c r="B222">
        <v>1694366098.5</v>
      </c>
      <c r="C222">
        <v>7589.5</v>
      </c>
      <c r="D222" t="s">
        <v>845</v>
      </c>
      <c r="E222" t="s">
        <v>846</v>
      </c>
      <c r="F222">
        <v>5</v>
      </c>
      <c r="G222" t="s">
        <v>823</v>
      </c>
      <c r="H222">
        <v>1694366091</v>
      </c>
      <c r="I222">
        <f>(J222)/1000</f>
        <v>0</v>
      </c>
      <c r="J222">
        <f>IF(DO222, AM222, AG222)</f>
        <v>0</v>
      </c>
      <c r="K222">
        <f>IF(DO222, AH222, AF222)</f>
        <v>0</v>
      </c>
      <c r="L222">
        <f>DQ222 - IF(AT222&gt;1, K222*DK222*100.0/(AV222*EE222), 0)</f>
        <v>0</v>
      </c>
      <c r="M222">
        <f>((S222-I222/2)*L222-K222)/(S222+I222/2)</f>
        <v>0</v>
      </c>
      <c r="N222">
        <f>M222*(DX222+DY222)/1000.0</f>
        <v>0</v>
      </c>
      <c r="O222">
        <f>(DQ222 - IF(AT222&gt;1, K222*DK222*100.0/(AV222*EE222), 0))*(DX222+DY222)/1000.0</f>
        <v>0</v>
      </c>
      <c r="P222">
        <f>2.0/((1/R222-1/Q222)+SIGN(R222)*SQRT((1/R222-1/Q222)*(1/R222-1/Q222) + 4*DL222/((DL222+1)*(DL222+1))*(2*1/R222*1/Q222-1/Q222*1/Q222)))</f>
        <v>0</v>
      </c>
      <c r="Q222">
        <f>IF(LEFT(DM222,1)&lt;&gt;"0",IF(LEFT(DM222,1)="1",3.0,DN222),$D$5+$E$5*(EE222*DX222/($K$5*1000))+$F$5*(EE222*DX222/($K$5*1000))*MAX(MIN(DK222,$J$5),$I$5)*MAX(MIN(DK222,$J$5),$I$5)+$G$5*MAX(MIN(DK222,$J$5),$I$5)*(EE222*DX222/($K$5*1000))+$H$5*(EE222*DX222/($K$5*1000))*(EE222*DX222/($K$5*1000)))</f>
        <v>0</v>
      </c>
      <c r="R222">
        <f>I222*(1000-(1000*0.61365*exp(17.502*V222/(240.97+V222))/(DX222+DY222)+DS222)/2)/(1000*0.61365*exp(17.502*V222/(240.97+V222))/(DX222+DY222)-DS222)</f>
        <v>0</v>
      </c>
      <c r="S222">
        <f>1/((DL222+1)/(P222/1.6)+1/(Q222/1.37)) + DL222/((DL222+1)/(P222/1.6) + DL222/(Q222/1.37))</f>
        <v>0</v>
      </c>
      <c r="T222">
        <f>(DG222*DJ222)</f>
        <v>0</v>
      </c>
      <c r="U222">
        <f>(DZ222+(T222+2*0.95*5.67E-8*(((DZ222+$B$9)+273)^4-(DZ222+273)^4)-44100*I222)/(1.84*29.3*Q222+8*0.95*5.67E-8*(DZ222+273)^3))</f>
        <v>0</v>
      </c>
      <c r="V222">
        <f>($C$9*EA222+$D$9*EB222+$E$9*U222)</f>
        <v>0</v>
      </c>
      <c r="W222">
        <f>0.61365*exp(17.502*V222/(240.97+V222))</f>
        <v>0</v>
      </c>
      <c r="X222">
        <f>(Y222/Z222*100)</f>
        <v>0</v>
      </c>
      <c r="Y222">
        <f>DS222*(DX222+DY222)/1000</f>
        <v>0</v>
      </c>
      <c r="Z222">
        <f>0.61365*exp(17.502*DZ222/(240.97+DZ222))</f>
        <v>0</v>
      </c>
      <c r="AA222">
        <f>(W222-DS222*(DX222+DY222)/1000)</f>
        <v>0</v>
      </c>
      <c r="AB222">
        <f>(-I222*44100)</f>
        <v>0</v>
      </c>
      <c r="AC222">
        <f>2*29.3*Q222*0.92*(DZ222-V222)</f>
        <v>0</v>
      </c>
      <c r="AD222">
        <f>2*0.95*5.67E-8*(((DZ222+$B$9)+273)^4-(V222+273)^4)</f>
        <v>0</v>
      </c>
      <c r="AE222">
        <f>T222+AD222+AB222+AC222</f>
        <v>0</v>
      </c>
      <c r="AF222">
        <f>DW222*AT222*(DR222-DQ222*(1000-AT222*DT222)/(1000-AT222*DS222))/(100*DK222)</f>
        <v>0</v>
      </c>
      <c r="AG222">
        <f>1000*DW222*AT222*(DS222-DT222)/(100*DK222*(1000-AT222*DS222))</f>
        <v>0</v>
      </c>
      <c r="AH222">
        <f>(AI222 - AJ222 - DX222*1E3/(8.314*(DZ222+273.15)) * AL222/DW222 * AK222) * DW222/(100*DK222) * (1000 - DT222)/1000</f>
        <v>0</v>
      </c>
      <c r="AI222">
        <v>275.03719384555</v>
      </c>
      <c r="AJ222">
        <v>280.8368545454546</v>
      </c>
      <c r="AK222">
        <v>-3.29783737451521</v>
      </c>
      <c r="AL222">
        <v>66.0925817181092</v>
      </c>
      <c r="AM222">
        <f>(AO222 - AN222 + DX222*1E3/(8.314*(DZ222+273.15)) * AQ222/DW222 * AP222) * DW222/(100*DK222) * 1000/(1000 - AO222)</f>
        <v>0</v>
      </c>
      <c r="AN222">
        <v>26.92479585758302</v>
      </c>
      <c r="AO222">
        <v>29.91491636363637</v>
      </c>
      <c r="AP222">
        <v>-0.0002256374641487772</v>
      </c>
      <c r="AQ222">
        <v>101.3786649320936</v>
      </c>
      <c r="AR222">
        <v>0</v>
      </c>
      <c r="AS222">
        <v>0</v>
      </c>
      <c r="AT222">
        <f>IF(AR222*$H$15&gt;=AV222,1.0,(AV222/(AV222-AR222*$H$15)))</f>
        <v>0</v>
      </c>
      <c r="AU222">
        <f>(AT222-1)*100</f>
        <v>0</v>
      </c>
      <c r="AV222">
        <f>MAX(0,($B$15+$C$15*EE222)/(1+$D$15*EE222)*DX222/(DZ222+273)*$E$15)</f>
        <v>0</v>
      </c>
      <c r="AW222" t="s">
        <v>429</v>
      </c>
      <c r="AX222" t="s">
        <v>429</v>
      </c>
      <c r="AY222">
        <v>0</v>
      </c>
      <c r="AZ222">
        <v>0</v>
      </c>
      <c r="BA222">
        <f>1-AY222/AZ222</f>
        <v>0</v>
      </c>
      <c r="BB222">
        <v>0</v>
      </c>
      <c r="BC222" t="s">
        <v>429</v>
      </c>
      <c r="BD222" t="s">
        <v>429</v>
      </c>
      <c r="BE222">
        <v>0</v>
      </c>
      <c r="BF222">
        <v>0</v>
      </c>
      <c r="BG222">
        <f>1-BE222/BF222</f>
        <v>0</v>
      </c>
      <c r="BH222">
        <v>0.5</v>
      </c>
      <c r="BI222">
        <f>DH222</f>
        <v>0</v>
      </c>
      <c r="BJ222">
        <f>K222</f>
        <v>0</v>
      </c>
      <c r="BK222">
        <f>BG222*BH222*BI222</f>
        <v>0</v>
      </c>
      <c r="BL222">
        <f>(BJ222-BB222)/BI222</f>
        <v>0</v>
      </c>
      <c r="BM222">
        <f>(AZ222-BF222)/BF222</f>
        <v>0</v>
      </c>
      <c r="BN222">
        <f>AY222/(BA222+AY222/BF222)</f>
        <v>0</v>
      </c>
      <c r="BO222" t="s">
        <v>429</v>
      </c>
      <c r="BP222">
        <v>0</v>
      </c>
      <c r="BQ222">
        <f>IF(BP222&lt;&gt;0, BP222, BN222)</f>
        <v>0</v>
      </c>
      <c r="BR222">
        <f>1-BQ222/BF222</f>
        <v>0</v>
      </c>
      <c r="BS222">
        <f>(BF222-BE222)/(BF222-BQ222)</f>
        <v>0</v>
      </c>
      <c r="BT222">
        <f>(AZ222-BF222)/(AZ222-BQ222)</f>
        <v>0</v>
      </c>
      <c r="BU222">
        <f>(BF222-BE222)/(BF222-AY222)</f>
        <v>0</v>
      </c>
      <c r="BV222">
        <f>(AZ222-BF222)/(AZ222-AY222)</f>
        <v>0</v>
      </c>
      <c r="BW222">
        <f>(BS222*BQ222/BE222)</f>
        <v>0</v>
      </c>
      <c r="BX222">
        <f>(1-BW222)</f>
        <v>0</v>
      </c>
      <c r="DG222">
        <f>$B$13*EF222+$C$13*EG222+$F$13*ER222*(1-EU222)</f>
        <v>0</v>
      </c>
      <c r="DH222">
        <f>DG222*DI222</f>
        <v>0</v>
      </c>
      <c r="DI222">
        <f>($B$13*$D$11+$C$13*$D$11+$F$13*((FE222+EW222)/MAX(FE222+EW222+FF222, 0.1)*$I$11+FF222/MAX(FE222+EW222+FF222, 0.1)*$J$11))/($B$13+$C$13+$F$13)</f>
        <v>0</v>
      </c>
      <c r="DJ222">
        <f>($B$13*$K$11+$C$13*$K$11+$F$13*((FE222+EW222)/MAX(FE222+EW222+FF222, 0.1)*$P$11+FF222/MAX(FE222+EW222+FF222, 0.1)*$Q$11))/($B$13+$C$13+$F$13)</f>
        <v>0</v>
      </c>
      <c r="DK222">
        <v>1.37</v>
      </c>
      <c r="DL222">
        <v>0.5</v>
      </c>
      <c r="DM222" t="s">
        <v>430</v>
      </c>
      <c r="DN222">
        <v>2</v>
      </c>
      <c r="DO222" t="b">
        <v>1</v>
      </c>
      <c r="DP222">
        <v>1694366091</v>
      </c>
      <c r="DQ222">
        <v>294.8924444444445</v>
      </c>
      <c r="DR222">
        <v>283.1326666666667</v>
      </c>
      <c r="DS222">
        <v>29.92901111111112</v>
      </c>
      <c r="DT222">
        <v>26.93227407407408</v>
      </c>
      <c r="DU222">
        <v>318.6775185185185</v>
      </c>
      <c r="DV222">
        <v>34.24894074074074</v>
      </c>
      <c r="DW222">
        <v>500.0094444444444</v>
      </c>
      <c r="DX222">
        <v>84.42275925925925</v>
      </c>
      <c r="DY222">
        <v>0.1000307333333333</v>
      </c>
      <c r="DZ222">
        <v>32.9885</v>
      </c>
      <c r="EA222">
        <v>34.21349259259259</v>
      </c>
      <c r="EB222">
        <v>999.9000000000001</v>
      </c>
      <c r="EC222">
        <v>0</v>
      </c>
      <c r="ED222">
        <v>0</v>
      </c>
      <c r="EE222">
        <v>9999.831481481482</v>
      </c>
      <c r="EF222">
        <v>0</v>
      </c>
      <c r="EG222">
        <v>1013.677814814815</v>
      </c>
      <c r="EH222">
        <v>11.75978518518519</v>
      </c>
      <c r="EI222">
        <v>303.9906666666667</v>
      </c>
      <c r="EJ222">
        <v>290.9692222222222</v>
      </c>
      <c r="EK222">
        <v>2.996742962962963</v>
      </c>
      <c r="EL222">
        <v>283.1326666666667</v>
      </c>
      <c r="EM222">
        <v>26.93227407407408</v>
      </c>
      <c r="EN222">
        <v>2.52668925925926</v>
      </c>
      <c r="EO222">
        <v>2.273696296296297</v>
      </c>
      <c r="EP222">
        <v>21.19945555555556</v>
      </c>
      <c r="EQ222">
        <v>19.49125185185185</v>
      </c>
      <c r="ER222">
        <v>1999.983703703704</v>
      </c>
      <c r="ES222">
        <v>0.9799941111111111</v>
      </c>
      <c r="ET222">
        <v>0.02000622592592593</v>
      </c>
      <c r="EU222">
        <v>0</v>
      </c>
      <c r="EV222">
        <v>87.13466296296298</v>
      </c>
      <c r="EW222">
        <v>5.00078</v>
      </c>
      <c r="EX222">
        <v>3448.800740740741</v>
      </c>
      <c r="EY222">
        <v>16379.46296296296</v>
      </c>
      <c r="EZ222">
        <v>52.78222222222222</v>
      </c>
      <c r="FA222">
        <v>54.07144444444444</v>
      </c>
      <c r="FB222">
        <v>53.29596296296295</v>
      </c>
      <c r="FC222">
        <v>53.27051851851851</v>
      </c>
      <c r="FD222">
        <v>53.17107407407407</v>
      </c>
      <c r="FE222">
        <v>1955.069259259259</v>
      </c>
      <c r="FF222">
        <v>39.91444444444445</v>
      </c>
      <c r="FG222">
        <v>0</v>
      </c>
      <c r="FH222">
        <v>1694366098.4</v>
      </c>
      <c r="FI222">
        <v>0</v>
      </c>
      <c r="FJ222">
        <v>87.13382692307692</v>
      </c>
      <c r="FK222">
        <v>2.968735032246598</v>
      </c>
      <c r="FL222">
        <v>-64.93675198494968</v>
      </c>
      <c r="FM222">
        <v>3449.547692307693</v>
      </c>
      <c r="FN222">
        <v>15</v>
      </c>
      <c r="FO222">
        <v>1694364733.6</v>
      </c>
      <c r="FP222" t="s">
        <v>824</v>
      </c>
      <c r="FQ222">
        <v>1694364733.6</v>
      </c>
      <c r="FR222">
        <v>1694364725.1</v>
      </c>
      <c r="FS222">
        <v>3</v>
      </c>
      <c r="FT222">
        <v>-0.385</v>
      </c>
      <c r="FU222">
        <v>-0.17</v>
      </c>
      <c r="FV222">
        <v>-26.307</v>
      </c>
      <c r="FW222">
        <v>-4.28</v>
      </c>
      <c r="FX222">
        <v>420</v>
      </c>
      <c r="FY222">
        <v>29</v>
      </c>
      <c r="FZ222">
        <v>0.26</v>
      </c>
      <c r="GA222">
        <v>0.05</v>
      </c>
      <c r="GB222">
        <v>11.408795</v>
      </c>
      <c r="GC222">
        <v>5.535527954971813</v>
      </c>
      <c r="GD222">
        <v>0.5343117483969448</v>
      </c>
      <c r="GE222">
        <v>0</v>
      </c>
      <c r="GF222">
        <v>3.0001985</v>
      </c>
      <c r="GG222">
        <v>-0.0447660787992568</v>
      </c>
      <c r="GH222">
        <v>0.005045849556813988</v>
      </c>
      <c r="GI222">
        <v>1</v>
      </c>
      <c r="GJ222">
        <v>1</v>
      </c>
      <c r="GK222">
        <v>2</v>
      </c>
      <c r="GL222" t="s">
        <v>432</v>
      </c>
      <c r="GM222">
        <v>3.10661</v>
      </c>
      <c r="GN222">
        <v>2.75824</v>
      </c>
      <c r="GO222">
        <v>0.0595573</v>
      </c>
      <c r="GP222">
        <v>0.0534686</v>
      </c>
      <c r="GQ222">
        <v>0.125328</v>
      </c>
      <c r="GR222">
        <v>0.106658</v>
      </c>
      <c r="GS222">
        <v>23559.1</v>
      </c>
      <c r="GT222">
        <v>22344.7</v>
      </c>
      <c r="GU222">
        <v>25642.2</v>
      </c>
      <c r="GV222">
        <v>23991</v>
      </c>
      <c r="GW222">
        <v>36081.7</v>
      </c>
      <c r="GX222">
        <v>31422.7</v>
      </c>
      <c r="GY222">
        <v>44879.8</v>
      </c>
      <c r="GZ222">
        <v>38041</v>
      </c>
      <c r="HA222">
        <v>1.73025</v>
      </c>
      <c r="HB222">
        <v>1.52023</v>
      </c>
      <c r="HC222">
        <v>-0.08225440000000001</v>
      </c>
      <c r="HD222">
        <v>0</v>
      </c>
      <c r="HE222">
        <v>35.5354</v>
      </c>
      <c r="HF222">
        <v>999.9</v>
      </c>
      <c r="HG222">
        <v>35.5</v>
      </c>
      <c r="HH222">
        <v>41.8</v>
      </c>
      <c r="HI222">
        <v>34.2988</v>
      </c>
      <c r="HJ222">
        <v>60.8556</v>
      </c>
      <c r="HK222">
        <v>24.4111</v>
      </c>
      <c r="HL222">
        <v>1</v>
      </c>
      <c r="HM222">
        <v>1.70661</v>
      </c>
      <c r="HN222">
        <v>9.28105</v>
      </c>
      <c r="HO222">
        <v>20.0536</v>
      </c>
      <c r="HP222">
        <v>5.20561</v>
      </c>
      <c r="HQ222">
        <v>11.9936</v>
      </c>
      <c r="HR222">
        <v>4.95985</v>
      </c>
      <c r="HS222">
        <v>3.27433</v>
      </c>
      <c r="HT222">
        <v>9999</v>
      </c>
      <c r="HU222">
        <v>9999</v>
      </c>
      <c r="HV222">
        <v>9999</v>
      </c>
      <c r="HW222">
        <v>156.8</v>
      </c>
      <c r="HX222">
        <v>1.86386</v>
      </c>
      <c r="HY222">
        <v>1.86019</v>
      </c>
      <c r="HZ222">
        <v>1.85852</v>
      </c>
      <c r="IA222">
        <v>1.85989</v>
      </c>
      <c r="IB222">
        <v>1.85982</v>
      </c>
      <c r="IC222">
        <v>1.85849</v>
      </c>
      <c r="ID222">
        <v>1.85758</v>
      </c>
      <c r="IE222">
        <v>1.85242</v>
      </c>
      <c r="IF222">
        <v>0</v>
      </c>
      <c r="IG222">
        <v>0</v>
      </c>
      <c r="IH222">
        <v>0</v>
      </c>
      <c r="II222">
        <v>0</v>
      </c>
      <c r="IJ222" t="s">
        <v>433</v>
      </c>
      <c r="IK222" t="s">
        <v>434</v>
      </c>
      <c r="IL222" t="s">
        <v>435</v>
      </c>
      <c r="IM222" t="s">
        <v>435</v>
      </c>
      <c r="IN222" t="s">
        <v>435</v>
      </c>
      <c r="IO222" t="s">
        <v>435</v>
      </c>
      <c r="IP222">
        <v>0</v>
      </c>
      <c r="IQ222">
        <v>100</v>
      </c>
      <c r="IR222">
        <v>100</v>
      </c>
      <c r="IS222">
        <v>-23.277</v>
      </c>
      <c r="IT222">
        <v>-4.3193</v>
      </c>
      <c r="IU222">
        <v>-16.58608616744975</v>
      </c>
      <c r="IV222">
        <v>-0.02477319321892663</v>
      </c>
      <c r="IW222">
        <v>7.220195862635366E-06</v>
      </c>
      <c r="IX222">
        <v>-1.200035831751892E-09</v>
      </c>
      <c r="IY222">
        <v>-1.942583748468474</v>
      </c>
      <c r="IZ222">
        <v>-0.1467083373758089</v>
      </c>
      <c r="JA222">
        <v>0.003522864546959643</v>
      </c>
      <c r="JB222">
        <v>-3.696506598922489E-05</v>
      </c>
      <c r="JC222">
        <v>4</v>
      </c>
      <c r="JD222">
        <v>1987</v>
      </c>
      <c r="JE222">
        <v>1</v>
      </c>
      <c r="JF222">
        <v>38</v>
      </c>
      <c r="JG222">
        <v>22.7</v>
      </c>
      <c r="JH222">
        <v>22.9</v>
      </c>
      <c r="JI222">
        <v>0.806885</v>
      </c>
      <c r="JJ222">
        <v>2.7002</v>
      </c>
      <c r="JK222">
        <v>1.49658</v>
      </c>
      <c r="JL222">
        <v>2.38892</v>
      </c>
      <c r="JM222">
        <v>1.54785</v>
      </c>
      <c r="JN222">
        <v>2.47925</v>
      </c>
      <c r="JO222">
        <v>46.5028</v>
      </c>
      <c r="JP222">
        <v>13.1952</v>
      </c>
      <c r="JQ222">
        <v>18</v>
      </c>
      <c r="JR222">
        <v>509.104</v>
      </c>
      <c r="JS222">
        <v>382.277</v>
      </c>
      <c r="JT222">
        <v>26.7503</v>
      </c>
      <c r="JU222">
        <v>46.1778</v>
      </c>
      <c r="JV222">
        <v>29.9995</v>
      </c>
      <c r="JW222">
        <v>45.9301</v>
      </c>
      <c r="JX222">
        <v>45.7697</v>
      </c>
      <c r="JY222">
        <v>16.2333</v>
      </c>
      <c r="JZ222">
        <v>0</v>
      </c>
      <c r="KA222">
        <v>44.8175</v>
      </c>
      <c r="KB222">
        <v>21.7138</v>
      </c>
      <c r="KC222">
        <v>232.862</v>
      </c>
      <c r="KD222">
        <v>27.7711</v>
      </c>
      <c r="KE222">
        <v>98.0442</v>
      </c>
      <c r="KF222">
        <v>91.6617</v>
      </c>
    </row>
    <row r="223" spans="1:292">
      <c r="A223">
        <v>205</v>
      </c>
      <c r="B223">
        <v>1694366103.5</v>
      </c>
      <c r="C223">
        <v>7594.5</v>
      </c>
      <c r="D223" t="s">
        <v>847</v>
      </c>
      <c r="E223" t="s">
        <v>848</v>
      </c>
      <c r="F223">
        <v>5</v>
      </c>
      <c r="G223" t="s">
        <v>823</v>
      </c>
      <c r="H223">
        <v>1694366095.714286</v>
      </c>
      <c r="I223">
        <f>(J223)/1000</f>
        <v>0</v>
      </c>
      <c r="J223">
        <f>IF(DO223, AM223, AG223)</f>
        <v>0</v>
      </c>
      <c r="K223">
        <f>IF(DO223, AH223, AF223)</f>
        <v>0</v>
      </c>
      <c r="L223">
        <f>DQ223 - IF(AT223&gt;1, K223*DK223*100.0/(AV223*EE223), 0)</f>
        <v>0</v>
      </c>
      <c r="M223">
        <f>((S223-I223/2)*L223-K223)/(S223+I223/2)</f>
        <v>0</v>
      </c>
      <c r="N223">
        <f>M223*(DX223+DY223)/1000.0</f>
        <v>0</v>
      </c>
      <c r="O223">
        <f>(DQ223 - IF(AT223&gt;1, K223*DK223*100.0/(AV223*EE223), 0))*(DX223+DY223)/1000.0</f>
        <v>0</v>
      </c>
      <c r="P223">
        <f>2.0/((1/R223-1/Q223)+SIGN(R223)*SQRT((1/R223-1/Q223)*(1/R223-1/Q223) + 4*DL223/((DL223+1)*(DL223+1))*(2*1/R223*1/Q223-1/Q223*1/Q223)))</f>
        <v>0</v>
      </c>
      <c r="Q223">
        <f>IF(LEFT(DM223,1)&lt;&gt;"0",IF(LEFT(DM223,1)="1",3.0,DN223),$D$5+$E$5*(EE223*DX223/($K$5*1000))+$F$5*(EE223*DX223/($K$5*1000))*MAX(MIN(DK223,$J$5),$I$5)*MAX(MIN(DK223,$J$5),$I$5)+$G$5*MAX(MIN(DK223,$J$5),$I$5)*(EE223*DX223/($K$5*1000))+$H$5*(EE223*DX223/($K$5*1000))*(EE223*DX223/($K$5*1000)))</f>
        <v>0</v>
      </c>
      <c r="R223">
        <f>I223*(1000-(1000*0.61365*exp(17.502*V223/(240.97+V223))/(DX223+DY223)+DS223)/2)/(1000*0.61365*exp(17.502*V223/(240.97+V223))/(DX223+DY223)-DS223)</f>
        <v>0</v>
      </c>
      <c r="S223">
        <f>1/((DL223+1)/(P223/1.6)+1/(Q223/1.37)) + DL223/((DL223+1)/(P223/1.6) + DL223/(Q223/1.37))</f>
        <v>0</v>
      </c>
      <c r="T223">
        <f>(DG223*DJ223)</f>
        <v>0</v>
      </c>
      <c r="U223">
        <f>(DZ223+(T223+2*0.95*5.67E-8*(((DZ223+$B$9)+273)^4-(DZ223+273)^4)-44100*I223)/(1.84*29.3*Q223+8*0.95*5.67E-8*(DZ223+273)^3))</f>
        <v>0</v>
      </c>
      <c r="V223">
        <f>($C$9*EA223+$D$9*EB223+$E$9*U223)</f>
        <v>0</v>
      </c>
      <c r="W223">
        <f>0.61365*exp(17.502*V223/(240.97+V223))</f>
        <v>0</v>
      </c>
      <c r="X223">
        <f>(Y223/Z223*100)</f>
        <v>0</v>
      </c>
      <c r="Y223">
        <f>DS223*(DX223+DY223)/1000</f>
        <v>0</v>
      </c>
      <c r="Z223">
        <f>0.61365*exp(17.502*DZ223/(240.97+DZ223))</f>
        <v>0</v>
      </c>
      <c r="AA223">
        <f>(W223-DS223*(DX223+DY223)/1000)</f>
        <v>0</v>
      </c>
      <c r="AB223">
        <f>(-I223*44100)</f>
        <v>0</v>
      </c>
      <c r="AC223">
        <f>2*29.3*Q223*0.92*(DZ223-V223)</f>
        <v>0</v>
      </c>
      <c r="AD223">
        <f>2*0.95*5.67E-8*(((DZ223+$B$9)+273)^4-(V223+273)^4)</f>
        <v>0</v>
      </c>
      <c r="AE223">
        <f>T223+AD223+AB223+AC223</f>
        <v>0</v>
      </c>
      <c r="AF223">
        <f>DW223*AT223*(DR223-DQ223*(1000-AT223*DT223)/(1000-AT223*DS223))/(100*DK223)</f>
        <v>0</v>
      </c>
      <c r="AG223">
        <f>1000*DW223*AT223*(DS223-DT223)/(100*DK223*(1000-AT223*DS223))</f>
        <v>0</v>
      </c>
      <c r="AH223">
        <f>(AI223 - AJ223 - DX223*1E3/(8.314*(DZ223+273.15)) * AL223/DW223 * AK223) * DW223/(100*DK223) * (1000 - DT223)/1000</f>
        <v>0</v>
      </c>
      <c r="AI223">
        <v>257.9092823402495</v>
      </c>
      <c r="AJ223">
        <v>264.1131030303029</v>
      </c>
      <c r="AK223">
        <v>-3.34432302973183</v>
      </c>
      <c r="AL223">
        <v>66.0925817181092</v>
      </c>
      <c r="AM223">
        <f>(AO223 - AN223 + DX223*1E3/(8.314*(DZ223+273.15)) * AQ223/DW223 * AP223) * DW223/(100*DK223) * 1000/(1000 - AO223)</f>
        <v>0</v>
      </c>
      <c r="AN223">
        <v>26.91911796587893</v>
      </c>
      <c r="AO223">
        <v>29.90683393939393</v>
      </c>
      <c r="AP223">
        <v>-0.0001181953162035541</v>
      </c>
      <c r="AQ223">
        <v>101.3786649320936</v>
      </c>
      <c r="AR223">
        <v>0</v>
      </c>
      <c r="AS223">
        <v>0</v>
      </c>
      <c r="AT223">
        <f>IF(AR223*$H$15&gt;=AV223,1.0,(AV223/(AV223-AR223*$H$15)))</f>
        <v>0</v>
      </c>
      <c r="AU223">
        <f>(AT223-1)*100</f>
        <v>0</v>
      </c>
      <c r="AV223">
        <f>MAX(0,($B$15+$C$15*EE223)/(1+$D$15*EE223)*DX223/(DZ223+273)*$E$15)</f>
        <v>0</v>
      </c>
      <c r="AW223" t="s">
        <v>429</v>
      </c>
      <c r="AX223" t="s">
        <v>429</v>
      </c>
      <c r="AY223">
        <v>0</v>
      </c>
      <c r="AZ223">
        <v>0</v>
      </c>
      <c r="BA223">
        <f>1-AY223/AZ223</f>
        <v>0</v>
      </c>
      <c r="BB223">
        <v>0</v>
      </c>
      <c r="BC223" t="s">
        <v>429</v>
      </c>
      <c r="BD223" t="s">
        <v>429</v>
      </c>
      <c r="BE223">
        <v>0</v>
      </c>
      <c r="BF223">
        <v>0</v>
      </c>
      <c r="BG223">
        <f>1-BE223/BF223</f>
        <v>0</v>
      </c>
      <c r="BH223">
        <v>0.5</v>
      </c>
      <c r="BI223">
        <f>DH223</f>
        <v>0</v>
      </c>
      <c r="BJ223">
        <f>K223</f>
        <v>0</v>
      </c>
      <c r="BK223">
        <f>BG223*BH223*BI223</f>
        <v>0</v>
      </c>
      <c r="BL223">
        <f>(BJ223-BB223)/BI223</f>
        <v>0</v>
      </c>
      <c r="BM223">
        <f>(AZ223-BF223)/BF223</f>
        <v>0</v>
      </c>
      <c r="BN223">
        <f>AY223/(BA223+AY223/BF223)</f>
        <v>0</v>
      </c>
      <c r="BO223" t="s">
        <v>429</v>
      </c>
      <c r="BP223">
        <v>0</v>
      </c>
      <c r="BQ223">
        <f>IF(BP223&lt;&gt;0, BP223, BN223)</f>
        <v>0</v>
      </c>
      <c r="BR223">
        <f>1-BQ223/BF223</f>
        <v>0</v>
      </c>
      <c r="BS223">
        <f>(BF223-BE223)/(BF223-BQ223)</f>
        <v>0</v>
      </c>
      <c r="BT223">
        <f>(AZ223-BF223)/(AZ223-BQ223)</f>
        <v>0</v>
      </c>
      <c r="BU223">
        <f>(BF223-BE223)/(BF223-AY223)</f>
        <v>0</v>
      </c>
      <c r="BV223">
        <f>(AZ223-BF223)/(AZ223-AY223)</f>
        <v>0</v>
      </c>
      <c r="BW223">
        <f>(BS223*BQ223/BE223)</f>
        <v>0</v>
      </c>
      <c r="BX223">
        <f>(1-BW223)</f>
        <v>0</v>
      </c>
      <c r="DG223">
        <f>$B$13*EF223+$C$13*EG223+$F$13*ER223*(1-EU223)</f>
        <v>0</v>
      </c>
      <c r="DH223">
        <f>DG223*DI223</f>
        <v>0</v>
      </c>
      <c r="DI223">
        <f>($B$13*$D$11+$C$13*$D$11+$F$13*((FE223+EW223)/MAX(FE223+EW223+FF223, 0.1)*$I$11+FF223/MAX(FE223+EW223+FF223, 0.1)*$J$11))/($B$13+$C$13+$F$13)</f>
        <v>0</v>
      </c>
      <c r="DJ223">
        <f>($B$13*$K$11+$C$13*$K$11+$F$13*((FE223+EW223)/MAX(FE223+EW223+FF223, 0.1)*$P$11+FF223/MAX(FE223+EW223+FF223, 0.1)*$Q$11))/($B$13+$C$13+$F$13)</f>
        <v>0</v>
      </c>
      <c r="DK223">
        <v>1.37</v>
      </c>
      <c r="DL223">
        <v>0.5</v>
      </c>
      <c r="DM223" t="s">
        <v>430</v>
      </c>
      <c r="DN223">
        <v>2</v>
      </c>
      <c r="DO223" t="b">
        <v>1</v>
      </c>
      <c r="DP223">
        <v>1694366095.714286</v>
      </c>
      <c r="DQ223">
        <v>279.726</v>
      </c>
      <c r="DR223">
        <v>267.5095714285714</v>
      </c>
      <c r="DS223">
        <v>29.91981428571429</v>
      </c>
      <c r="DT223">
        <v>26.92488571428572</v>
      </c>
      <c r="DU223">
        <v>303.1914642857143</v>
      </c>
      <c r="DV223">
        <v>34.23940357142857</v>
      </c>
      <c r="DW223">
        <v>500.0284642857142</v>
      </c>
      <c r="DX223">
        <v>84.42309642857141</v>
      </c>
      <c r="DY223">
        <v>0.1000349214285714</v>
      </c>
      <c r="DZ223">
        <v>32.98507142857142</v>
      </c>
      <c r="EA223">
        <v>34.21283928571428</v>
      </c>
      <c r="EB223">
        <v>999.9000000000002</v>
      </c>
      <c r="EC223">
        <v>0</v>
      </c>
      <c r="ED223">
        <v>0</v>
      </c>
      <c r="EE223">
        <v>9998.853928571427</v>
      </c>
      <c r="EF223">
        <v>0</v>
      </c>
      <c r="EG223">
        <v>981.2959285714285</v>
      </c>
      <c r="EH223">
        <v>12.21633571428572</v>
      </c>
      <c r="EI223">
        <v>288.3535357142858</v>
      </c>
      <c r="EJ223">
        <v>274.9116428571429</v>
      </c>
      <c r="EK223">
        <v>2.994925357142858</v>
      </c>
      <c r="EL223">
        <v>267.5095714285714</v>
      </c>
      <c r="EM223">
        <v>26.92488571428572</v>
      </c>
      <c r="EN223">
        <v>2.5259225</v>
      </c>
      <c r="EO223">
        <v>2.273081071428571</v>
      </c>
      <c r="EP223">
        <v>21.19450357142857</v>
      </c>
      <c r="EQ223">
        <v>19.48690357142857</v>
      </c>
      <c r="ER223">
        <v>1999.980000000001</v>
      </c>
      <c r="ES223">
        <v>0.9799938214285712</v>
      </c>
      <c r="ET223">
        <v>0.02000652142857143</v>
      </c>
      <c r="EU223">
        <v>0</v>
      </c>
      <c r="EV223">
        <v>87.37491071428573</v>
      </c>
      <c r="EW223">
        <v>5.00078</v>
      </c>
      <c r="EX223">
        <v>3446.249642857143</v>
      </c>
      <c r="EY223">
        <v>16379.42857142858</v>
      </c>
      <c r="EZ223">
        <v>52.76310714285713</v>
      </c>
      <c r="FA223">
        <v>54.06210714285713</v>
      </c>
      <c r="FB223">
        <v>53.33674999999999</v>
      </c>
      <c r="FC223">
        <v>53.26299999999998</v>
      </c>
      <c r="FD223">
        <v>53.1605</v>
      </c>
      <c r="FE223">
        <v>1955.064285714285</v>
      </c>
      <c r="FF223">
        <v>39.91571428571429</v>
      </c>
      <c r="FG223">
        <v>0</v>
      </c>
      <c r="FH223">
        <v>1694366103.8</v>
      </c>
      <c r="FI223">
        <v>0</v>
      </c>
      <c r="FJ223">
        <v>87.452456</v>
      </c>
      <c r="FK223">
        <v>3.749830776924516</v>
      </c>
      <c r="FL223">
        <v>-9.719999969314442</v>
      </c>
      <c r="FM223">
        <v>3446.0088</v>
      </c>
      <c r="FN223">
        <v>15</v>
      </c>
      <c r="FO223">
        <v>1694364733.6</v>
      </c>
      <c r="FP223" t="s">
        <v>824</v>
      </c>
      <c r="FQ223">
        <v>1694364733.6</v>
      </c>
      <c r="FR223">
        <v>1694364725.1</v>
      </c>
      <c r="FS223">
        <v>3</v>
      </c>
      <c r="FT223">
        <v>-0.385</v>
      </c>
      <c r="FU223">
        <v>-0.17</v>
      </c>
      <c r="FV223">
        <v>-26.307</v>
      </c>
      <c r="FW223">
        <v>-4.28</v>
      </c>
      <c r="FX223">
        <v>420</v>
      </c>
      <c r="FY223">
        <v>29</v>
      </c>
      <c r="FZ223">
        <v>0.26</v>
      </c>
      <c r="GA223">
        <v>0.05</v>
      </c>
      <c r="GB223">
        <v>11.9859825</v>
      </c>
      <c r="GC223">
        <v>5.8201587242026</v>
      </c>
      <c r="GD223">
        <v>0.5615781574667499</v>
      </c>
      <c r="GE223">
        <v>0</v>
      </c>
      <c r="GF223">
        <v>2.995677</v>
      </c>
      <c r="GG223">
        <v>-0.02363774859287725</v>
      </c>
      <c r="GH223">
        <v>0.002738388394658408</v>
      </c>
      <c r="GI223">
        <v>1</v>
      </c>
      <c r="GJ223">
        <v>1</v>
      </c>
      <c r="GK223">
        <v>2</v>
      </c>
      <c r="GL223" t="s">
        <v>432</v>
      </c>
      <c r="GM223">
        <v>3.1064</v>
      </c>
      <c r="GN223">
        <v>2.75756</v>
      </c>
      <c r="GO223">
        <v>0.0567738</v>
      </c>
      <c r="GP223">
        <v>0.0505394</v>
      </c>
      <c r="GQ223">
        <v>0.12531</v>
      </c>
      <c r="GR223">
        <v>0.106632</v>
      </c>
      <c r="GS223">
        <v>23629</v>
      </c>
      <c r="GT223">
        <v>22413.9</v>
      </c>
      <c r="GU223">
        <v>25642.7</v>
      </c>
      <c r="GV223">
        <v>23991.3</v>
      </c>
      <c r="GW223">
        <v>36083</v>
      </c>
      <c r="GX223">
        <v>31423.8</v>
      </c>
      <c r="GY223">
        <v>44881</v>
      </c>
      <c r="GZ223">
        <v>38041.5</v>
      </c>
      <c r="HA223">
        <v>1.72985</v>
      </c>
      <c r="HB223">
        <v>1.52075</v>
      </c>
      <c r="HC223">
        <v>-0.0811815</v>
      </c>
      <c r="HD223">
        <v>0</v>
      </c>
      <c r="HE223">
        <v>35.5236</v>
      </c>
      <c r="HF223">
        <v>999.9</v>
      </c>
      <c r="HG223">
        <v>35.5</v>
      </c>
      <c r="HH223">
        <v>41.8</v>
      </c>
      <c r="HI223">
        <v>34.3003</v>
      </c>
      <c r="HJ223">
        <v>61.1956</v>
      </c>
      <c r="HK223">
        <v>24.2268</v>
      </c>
      <c r="HL223">
        <v>1</v>
      </c>
      <c r="HM223">
        <v>1.70595</v>
      </c>
      <c r="HN223">
        <v>9.28105</v>
      </c>
      <c r="HO223">
        <v>20.0537</v>
      </c>
      <c r="HP223">
        <v>5.20561</v>
      </c>
      <c r="HQ223">
        <v>11.9948</v>
      </c>
      <c r="HR223">
        <v>4.95985</v>
      </c>
      <c r="HS223">
        <v>3.2744</v>
      </c>
      <c r="HT223">
        <v>9999</v>
      </c>
      <c r="HU223">
        <v>9999</v>
      </c>
      <c r="HV223">
        <v>9999</v>
      </c>
      <c r="HW223">
        <v>156.8</v>
      </c>
      <c r="HX223">
        <v>1.86387</v>
      </c>
      <c r="HY223">
        <v>1.8602</v>
      </c>
      <c r="HZ223">
        <v>1.85854</v>
      </c>
      <c r="IA223">
        <v>1.85989</v>
      </c>
      <c r="IB223">
        <v>1.85983</v>
      </c>
      <c r="IC223">
        <v>1.85847</v>
      </c>
      <c r="ID223">
        <v>1.85757</v>
      </c>
      <c r="IE223">
        <v>1.85241</v>
      </c>
      <c r="IF223">
        <v>0</v>
      </c>
      <c r="IG223">
        <v>0</v>
      </c>
      <c r="IH223">
        <v>0</v>
      </c>
      <c r="II223">
        <v>0</v>
      </c>
      <c r="IJ223" t="s">
        <v>433</v>
      </c>
      <c r="IK223" t="s">
        <v>434</v>
      </c>
      <c r="IL223" t="s">
        <v>435</v>
      </c>
      <c r="IM223" t="s">
        <v>435</v>
      </c>
      <c r="IN223" t="s">
        <v>435</v>
      </c>
      <c r="IO223" t="s">
        <v>435</v>
      </c>
      <c r="IP223">
        <v>0</v>
      </c>
      <c r="IQ223">
        <v>100</v>
      </c>
      <c r="IR223">
        <v>100</v>
      </c>
      <c r="IS223">
        <v>-22.931</v>
      </c>
      <c r="IT223">
        <v>-4.3191</v>
      </c>
      <c r="IU223">
        <v>-16.58608616744975</v>
      </c>
      <c r="IV223">
        <v>-0.02477319321892663</v>
      </c>
      <c r="IW223">
        <v>7.220195862635366E-06</v>
      </c>
      <c r="IX223">
        <v>-1.200035831751892E-09</v>
      </c>
      <c r="IY223">
        <v>-1.942583748468474</v>
      </c>
      <c r="IZ223">
        <v>-0.1467083373758089</v>
      </c>
      <c r="JA223">
        <v>0.003522864546959643</v>
      </c>
      <c r="JB223">
        <v>-3.696506598922489E-05</v>
      </c>
      <c r="JC223">
        <v>4</v>
      </c>
      <c r="JD223">
        <v>1987</v>
      </c>
      <c r="JE223">
        <v>1</v>
      </c>
      <c r="JF223">
        <v>38</v>
      </c>
      <c r="JG223">
        <v>22.8</v>
      </c>
      <c r="JH223">
        <v>23</v>
      </c>
      <c r="JI223">
        <v>0.767822</v>
      </c>
      <c r="JJ223">
        <v>2.70142</v>
      </c>
      <c r="JK223">
        <v>1.49658</v>
      </c>
      <c r="JL223">
        <v>2.39014</v>
      </c>
      <c r="JM223">
        <v>1.54785</v>
      </c>
      <c r="JN223">
        <v>2.48535</v>
      </c>
      <c r="JO223">
        <v>46.5028</v>
      </c>
      <c r="JP223">
        <v>13.2039</v>
      </c>
      <c r="JQ223">
        <v>18</v>
      </c>
      <c r="JR223">
        <v>508.808</v>
      </c>
      <c r="JS223">
        <v>382.57</v>
      </c>
      <c r="JT223">
        <v>26.7415</v>
      </c>
      <c r="JU223">
        <v>46.1729</v>
      </c>
      <c r="JV223">
        <v>29.9995</v>
      </c>
      <c r="JW223">
        <v>45.9253</v>
      </c>
      <c r="JX223">
        <v>45.765</v>
      </c>
      <c r="JY223">
        <v>15.4655</v>
      </c>
      <c r="JZ223">
        <v>0</v>
      </c>
      <c r="KA223">
        <v>44.8175</v>
      </c>
      <c r="KB223">
        <v>21.7052</v>
      </c>
      <c r="KC223">
        <v>212.829</v>
      </c>
      <c r="KD223">
        <v>27.7875</v>
      </c>
      <c r="KE223">
        <v>98.04649999999999</v>
      </c>
      <c r="KF223">
        <v>91.66289999999999</v>
      </c>
    </row>
    <row r="224" spans="1:292">
      <c r="A224">
        <v>206</v>
      </c>
      <c r="B224">
        <v>1694366108.5</v>
      </c>
      <c r="C224">
        <v>7599.5</v>
      </c>
      <c r="D224" t="s">
        <v>849</v>
      </c>
      <c r="E224" t="s">
        <v>850</v>
      </c>
      <c r="F224">
        <v>5</v>
      </c>
      <c r="G224" t="s">
        <v>823</v>
      </c>
      <c r="H224">
        <v>1694366101</v>
      </c>
      <c r="I224">
        <f>(J224)/1000</f>
        <v>0</v>
      </c>
      <c r="J224">
        <f>IF(DO224, AM224, AG224)</f>
        <v>0</v>
      </c>
      <c r="K224">
        <f>IF(DO224, AH224, AF224)</f>
        <v>0</v>
      </c>
      <c r="L224">
        <f>DQ224 - IF(AT224&gt;1, K224*DK224*100.0/(AV224*EE224), 0)</f>
        <v>0</v>
      </c>
      <c r="M224">
        <f>((S224-I224/2)*L224-K224)/(S224+I224/2)</f>
        <v>0</v>
      </c>
      <c r="N224">
        <f>M224*(DX224+DY224)/1000.0</f>
        <v>0</v>
      </c>
      <c r="O224">
        <f>(DQ224 - IF(AT224&gt;1, K224*DK224*100.0/(AV224*EE224), 0))*(DX224+DY224)/1000.0</f>
        <v>0</v>
      </c>
      <c r="P224">
        <f>2.0/((1/R224-1/Q224)+SIGN(R224)*SQRT((1/R224-1/Q224)*(1/R224-1/Q224) + 4*DL224/((DL224+1)*(DL224+1))*(2*1/R224*1/Q224-1/Q224*1/Q224)))</f>
        <v>0</v>
      </c>
      <c r="Q224">
        <f>IF(LEFT(DM224,1)&lt;&gt;"0",IF(LEFT(DM224,1)="1",3.0,DN224),$D$5+$E$5*(EE224*DX224/($K$5*1000))+$F$5*(EE224*DX224/($K$5*1000))*MAX(MIN(DK224,$J$5),$I$5)*MAX(MIN(DK224,$J$5),$I$5)+$G$5*MAX(MIN(DK224,$J$5),$I$5)*(EE224*DX224/($K$5*1000))+$H$5*(EE224*DX224/($K$5*1000))*(EE224*DX224/($K$5*1000)))</f>
        <v>0</v>
      </c>
      <c r="R224">
        <f>I224*(1000-(1000*0.61365*exp(17.502*V224/(240.97+V224))/(DX224+DY224)+DS224)/2)/(1000*0.61365*exp(17.502*V224/(240.97+V224))/(DX224+DY224)-DS224)</f>
        <v>0</v>
      </c>
      <c r="S224">
        <f>1/((DL224+1)/(P224/1.6)+1/(Q224/1.37)) + DL224/((DL224+1)/(P224/1.6) + DL224/(Q224/1.37))</f>
        <v>0</v>
      </c>
      <c r="T224">
        <f>(DG224*DJ224)</f>
        <v>0</v>
      </c>
      <c r="U224">
        <f>(DZ224+(T224+2*0.95*5.67E-8*(((DZ224+$B$9)+273)^4-(DZ224+273)^4)-44100*I224)/(1.84*29.3*Q224+8*0.95*5.67E-8*(DZ224+273)^3))</f>
        <v>0</v>
      </c>
      <c r="V224">
        <f>($C$9*EA224+$D$9*EB224+$E$9*U224)</f>
        <v>0</v>
      </c>
      <c r="W224">
        <f>0.61365*exp(17.502*V224/(240.97+V224))</f>
        <v>0</v>
      </c>
      <c r="X224">
        <f>(Y224/Z224*100)</f>
        <v>0</v>
      </c>
      <c r="Y224">
        <f>DS224*(DX224+DY224)/1000</f>
        <v>0</v>
      </c>
      <c r="Z224">
        <f>0.61365*exp(17.502*DZ224/(240.97+DZ224))</f>
        <v>0</v>
      </c>
      <c r="AA224">
        <f>(W224-DS224*(DX224+DY224)/1000)</f>
        <v>0</v>
      </c>
      <c r="AB224">
        <f>(-I224*44100)</f>
        <v>0</v>
      </c>
      <c r="AC224">
        <f>2*29.3*Q224*0.92*(DZ224-V224)</f>
        <v>0</v>
      </c>
      <c r="AD224">
        <f>2*0.95*5.67E-8*(((DZ224+$B$9)+273)^4-(V224+273)^4)</f>
        <v>0</v>
      </c>
      <c r="AE224">
        <f>T224+AD224+AB224+AC224</f>
        <v>0</v>
      </c>
      <c r="AF224">
        <f>DW224*AT224*(DR224-DQ224*(1000-AT224*DT224)/(1000-AT224*DS224))/(100*DK224)</f>
        <v>0</v>
      </c>
      <c r="AG224">
        <f>1000*DW224*AT224*(DS224-DT224)/(100*DK224*(1000-AT224*DS224))</f>
        <v>0</v>
      </c>
      <c r="AH224">
        <f>(AI224 - AJ224 - DX224*1E3/(8.314*(DZ224+273.15)) * AL224/DW224 * AK224) * DW224/(100*DK224) * (1000 - DT224)/1000</f>
        <v>0</v>
      </c>
      <c r="AI224">
        <v>240.9786247648917</v>
      </c>
      <c r="AJ224">
        <v>247.5972545454545</v>
      </c>
      <c r="AK224">
        <v>-3.302224432029396</v>
      </c>
      <c r="AL224">
        <v>66.0925817181092</v>
      </c>
      <c r="AM224">
        <f>(AO224 - AN224 + DX224*1E3/(8.314*(DZ224+273.15)) * AQ224/DW224 * AP224) * DW224/(100*DK224) * 1000/(1000 - AO224)</f>
        <v>0</v>
      </c>
      <c r="AN224">
        <v>26.90738422064113</v>
      </c>
      <c r="AO224">
        <v>29.89808969696969</v>
      </c>
      <c r="AP224">
        <v>-6.809909326902828E-05</v>
      </c>
      <c r="AQ224">
        <v>101.3786649320936</v>
      </c>
      <c r="AR224">
        <v>0</v>
      </c>
      <c r="AS224">
        <v>0</v>
      </c>
      <c r="AT224">
        <f>IF(AR224*$H$15&gt;=AV224,1.0,(AV224/(AV224-AR224*$H$15)))</f>
        <v>0</v>
      </c>
      <c r="AU224">
        <f>(AT224-1)*100</f>
        <v>0</v>
      </c>
      <c r="AV224">
        <f>MAX(0,($B$15+$C$15*EE224)/(1+$D$15*EE224)*DX224/(DZ224+273)*$E$15)</f>
        <v>0</v>
      </c>
      <c r="AW224" t="s">
        <v>429</v>
      </c>
      <c r="AX224" t="s">
        <v>429</v>
      </c>
      <c r="AY224">
        <v>0</v>
      </c>
      <c r="AZ224">
        <v>0</v>
      </c>
      <c r="BA224">
        <f>1-AY224/AZ224</f>
        <v>0</v>
      </c>
      <c r="BB224">
        <v>0</v>
      </c>
      <c r="BC224" t="s">
        <v>429</v>
      </c>
      <c r="BD224" t="s">
        <v>429</v>
      </c>
      <c r="BE224">
        <v>0</v>
      </c>
      <c r="BF224">
        <v>0</v>
      </c>
      <c r="BG224">
        <f>1-BE224/BF224</f>
        <v>0</v>
      </c>
      <c r="BH224">
        <v>0.5</v>
      </c>
      <c r="BI224">
        <f>DH224</f>
        <v>0</v>
      </c>
      <c r="BJ224">
        <f>K224</f>
        <v>0</v>
      </c>
      <c r="BK224">
        <f>BG224*BH224*BI224</f>
        <v>0</v>
      </c>
      <c r="BL224">
        <f>(BJ224-BB224)/BI224</f>
        <v>0</v>
      </c>
      <c r="BM224">
        <f>(AZ224-BF224)/BF224</f>
        <v>0</v>
      </c>
      <c r="BN224">
        <f>AY224/(BA224+AY224/BF224)</f>
        <v>0</v>
      </c>
      <c r="BO224" t="s">
        <v>429</v>
      </c>
      <c r="BP224">
        <v>0</v>
      </c>
      <c r="BQ224">
        <f>IF(BP224&lt;&gt;0, BP224, BN224)</f>
        <v>0</v>
      </c>
      <c r="BR224">
        <f>1-BQ224/BF224</f>
        <v>0</v>
      </c>
      <c r="BS224">
        <f>(BF224-BE224)/(BF224-BQ224)</f>
        <v>0</v>
      </c>
      <c r="BT224">
        <f>(AZ224-BF224)/(AZ224-BQ224)</f>
        <v>0</v>
      </c>
      <c r="BU224">
        <f>(BF224-BE224)/(BF224-AY224)</f>
        <v>0</v>
      </c>
      <c r="BV224">
        <f>(AZ224-BF224)/(AZ224-AY224)</f>
        <v>0</v>
      </c>
      <c r="BW224">
        <f>(BS224*BQ224/BE224)</f>
        <v>0</v>
      </c>
      <c r="BX224">
        <f>(1-BW224)</f>
        <v>0</v>
      </c>
      <c r="DG224">
        <f>$B$13*EF224+$C$13*EG224+$F$13*ER224*(1-EU224)</f>
        <v>0</v>
      </c>
      <c r="DH224">
        <f>DG224*DI224</f>
        <v>0</v>
      </c>
      <c r="DI224">
        <f>($B$13*$D$11+$C$13*$D$11+$F$13*((FE224+EW224)/MAX(FE224+EW224+FF224, 0.1)*$I$11+FF224/MAX(FE224+EW224+FF224, 0.1)*$J$11))/($B$13+$C$13+$F$13)</f>
        <v>0</v>
      </c>
      <c r="DJ224">
        <f>($B$13*$K$11+$C$13*$K$11+$F$13*((FE224+EW224)/MAX(FE224+EW224+FF224, 0.1)*$P$11+FF224/MAX(FE224+EW224+FF224, 0.1)*$Q$11))/($B$13+$C$13+$F$13)</f>
        <v>0</v>
      </c>
      <c r="DK224">
        <v>1.37</v>
      </c>
      <c r="DL224">
        <v>0.5</v>
      </c>
      <c r="DM224" t="s">
        <v>430</v>
      </c>
      <c r="DN224">
        <v>2</v>
      </c>
      <c r="DO224" t="b">
        <v>1</v>
      </c>
      <c r="DP224">
        <v>1694366101</v>
      </c>
      <c r="DQ224">
        <v>262.7129629629629</v>
      </c>
      <c r="DR224">
        <v>250.0021111111111</v>
      </c>
      <c r="DS224">
        <v>29.91068148148148</v>
      </c>
      <c r="DT224">
        <v>26.91622592592593</v>
      </c>
      <c r="DU224">
        <v>285.8165925925926</v>
      </c>
      <c r="DV224">
        <v>34.22992962962963</v>
      </c>
      <c r="DW224">
        <v>500.0308888888889</v>
      </c>
      <c r="DX224">
        <v>84.42233703703704</v>
      </c>
      <c r="DY224">
        <v>0.1001772481481482</v>
      </c>
      <c r="DZ224">
        <v>32.98094814814814</v>
      </c>
      <c r="EA224">
        <v>34.20765925925926</v>
      </c>
      <c r="EB224">
        <v>999.9000000000001</v>
      </c>
      <c r="EC224">
        <v>0</v>
      </c>
      <c r="ED224">
        <v>0</v>
      </c>
      <c r="EE224">
        <v>9993.048888888889</v>
      </c>
      <c r="EF224">
        <v>0</v>
      </c>
      <c r="EG224">
        <v>965.071888888889</v>
      </c>
      <c r="EH224">
        <v>12.7108</v>
      </c>
      <c r="EI224">
        <v>270.8131851851851</v>
      </c>
      <c r="EJ224">
        <v>256.9173703703703</v>
      </c>
      <c r="EK224">
        <v>2.994452222222222</v>
      </c>
      <c r="EL224">
        <v>250.0021111111111</v>
      </c>
      <c r="EM224">
        <v>26.91622592592593</v>
      </c>
      <c r="EN224">
        <v>2.525127777777778</v>
      </c>
      <c r="EO224">
        <v>2.272329629629629</v>
      </c>
      <c r="EP224">
        <v>21.18938148148148</v>
      </c>
      <c r="EQ224">
        <v>19.48158148148148</v>
      </c>
      <c r="ER224">
        <v>1999.986666666667</v>
      </c>
      <c r="ES224">
        <v>0.9799925925925925</v>
      </c>
      <c r="ET224">
        <v>0.02000777407407408</v>
      </c>
      <c r="EU224">
        <v>0</v>
      </c>
      <c r="EV224">
        <v>87.69579259259257</v>
      </c>
      <c r="EW224">
        <v>5.00078</v>
      </c>
      <c r="EX224">
        <v>3445.691851851852</v>
      </c>
      <c r="EY224">
        <v>16379.48148148148</v>
      </c>
      <c r="EZ224">
        <v>52.752</v>
      </c>
      <c r="FA224">
        <v>54.03444444444444</v>
      </c>
      <c r="FB224">
        <v>53.37007407407406</v>
      </c>
      <c r="FC224">
        <v>53.24266666666666</v>
      </c>
      <c r="FD224">
        <v>53.11088888888889</v>
      </c>
      <c r="FE224">
        <v>1955.068148148148</v>
      </c>
      <c r="FF224">
        <v>39.91851851851852</v>
      </c>
      <c r="FG224">
        <v>0</v>
      </c>
      <c r="FH224">
        <v>1694366108.6</v>
      </c>
      <c r="FI224">
        <v>0</v>
      </c>
      <c r="FJ224">
        <v>87.750468</v>
      </c>
      <c r="FK224">
        <v>5.098346161662372</v>
      </c>
      <c r="FL224">
        <v>10.29384618689753</v>
      </c>
      <c r="FM224">
        <v>3445.776</v>
      </c>
      <c r="FN224">
        <v>15</v>
      </c>
      <c r="FO224">
        <v>1694364733.6</v>
      </c>
      <c r="FP224" t="s">
        <v>824</v>
      </c>
      <c r="FQ224">
        <v>1694364733.6</v>
      </c>
      <c r="FR224">
        <v>1694364725.1</v>
      </c>
      <c r="FS224">
        <v>3</v>
      </c>
      <c r="FT224">
        <v>-0.385</v>
      </c>
      <c r="FU224">
        <v>-0.17</v>
      </c>
      <c r="FV224">
        <v>-26.307</v>
      </c>
      <c r="FW224">
        <v>-4.28</v>
      </c>
      <c r="FX224">
        <v>420</v>
      </c>
      <c r="FY224">
        <v>29</v>
      </c>
      <c r="FZ224">
        <v>0.26</v>
      </c>
      <c r="GA224">
        <v>0.05</v>
      </c>
      <c r="GB224">
        <v>12.3505925</v>
      </c>
      <c r="GC224">
        <v>5.791448780487798</v>
      </c>
      <c r="GD224">
        <v>0.558984716869567</v>
      </c>
      <c r="GE224">
        <v>0</v>
      </c>
      <c r="GF224">
        <v>2.99516325</v>
      </c>
      <c r="GG224">
        <v>-0.01057384615385097</v>
      </c>
      <c r="GH224">
        <v>0.002421287248035618</v>
      </c>
      <c r="GI224">
        <v>1</v>
      </c>
      <c r="GJ224">
        <v>1</v>
      </c>
      <c r="GK224">
        <v>2</v>
      </c>
      <c r="GL224" t="s">
        <v>432</v>
      </c>
      <c r="GM224">
        <v>3.10653</v>
      </c>
      <c r="GN224">
        <v>2.75821</v>
      </c>
      <c r="GO224">
        <v>0.0539629</v>
      </c>
      <c r="GP224">
        <v>0.0475891</v>
      </c>
      <c r="GQ224">
        <v>0.12529</v>
      </c>
      <c r="GR224">
        <v>0.106605</v>
      </c>
      <c r="GS224">
        <v>23699.7</v>
      </c>
      <c r="GT224">
        <v>22483.7</v>
      </c>
      <c r="GU224">
        <v>25643.2</v>
      </c>
      <c r="GV224">
        <v>23991.7</v>
      </c>
      <c r="GW224">
        <v>36084.1</v>
      </c>
      <c r="GX224">
        <v>31424.7</v>
      </c>
      <c r="GY224">
        <v>44881.8</v>
      </c>
      <c r="GZ224">
        <v>38041.9</v>
      </c>
      <c r="HA224">
        <v>1.73002</v>
      </c>
      <c r="HB224">
        <v>1.52035</v>
      </c>
      <c r="HC224">
        <v>-0.08128580000000001</v>
      </c>
      <c r="HD224">
        <v>0</v>
      </c>
      <c r="HE224">
        <v>35.5108</v>
      </c>
      <c r="HF224">
        <v>999.9</v>
      </c>
      <c r="HG224">
        <v>35.5</v>
      </c>
      <c r="HH224">
        <v>41.8</v>
      </c>
      <c r="HI224">
        <v>34.2989</v>
      </c>
      <c r="HJ224">
        <v>61.5956</v>
      </c>
      <c r="HK224">
        <v>24.4271</v>
      </c>
      <c r="HL224">
        <v>1</v>
      </c>
      <c r="HM224">
        <v>1.70525</v>
      </c>
      <c r="HN224">
        <v>9.28105</v>
      </c>
      <c r="HO224">
        <v>20.0536</v>
      </c>
      <c r="HP224">
        <v>5.20546</v>
      </c>
      <c r="HQ224">
        <v>11.9941</v>
      </c>
      <c r="HR224">
        <v>4.95975</v>
      </c>
      <c r="HS224">
        <v>3.27435</v>
      </c>
      <c r="HT224">
        <v>9999</v>
      </c>
      <c r="HU224">
        <v>9999</v>
      </c>
      <c r="HV224">
        <v>9999</v>
      </c>
      <c r="HW224">
        <v>156.8</v>
      </c>
      <c r="HX224">
        <v>1.86386</v>
      </c>
      <c r="HY224">
        <v>1.86019</v>
      </c>
      <c r="HZ224">
        <v>1.85852</v>
      </c>
      <c r="IA224">
        <v>1.85989</v>
      </c>
      <c r="IB224">
        <v>1.85983</v>
      </c>
      <c r="IC224">
        <v>1.85849</v>
      </c>
      <c r="ID224">
        <v>1.8576</v>
      </c>
      <c r="IE224">
        <v>1.85239</v>
      </c>
      <c r="IF224">
        <v>0</v>
      </c>
      <c r="IG224">
        <v>0</v>
      </c>
      <c r="IH224">
        <v>0</v>
      </c>
      <c r="II224">
        <v>0</v>
      </c>
      <c r="IJ224" t="s">
        <v>433</v>
      </c>
      <c r="IK224" t="s">
        <v>434</v>
      </c>
      <c r="IL224" t="s">
        <v>435</v>
      </c>
      <c r="IM224" t="s">
        <v>435</v>
      </c>
      <c r="IN224" t="s">
        <v>435</v>
      </c>
      <c r="IO224" t="s">
        <v>435</v>
      </c>
      <c r="IP224">
        <v>0</v>
      </c>
      <c r="IQ224">
        <v>100</v>
      </c>
      <c r="IR224">
        <v>100</v>
      </c>
      <c r="IS224">
        <v>-22.585</v>
      </c>
      <c r="IT224">
        <v>-4.3188</v>
      </c>
      <c r="IU224">
        <v>-16.58608616744975</v>
      </c>
      <c r="IV224">
        <v>-0.02477319321892663</v>
      </c>
      <c r="IW224">
        <v>7.220195862635366E-06</v>
      </c>
      <c r="IX224">
        <v>-1.200035831751892E-09</v>
      </c>
      <c r="IY224">
        <v>-1.942583748468474</v>
      </c>
      <c r="IZ224">
        <v>-0.1467083373758089</v>
      </c>
      <c r="JA224">
        <v>0.003522864546959643</v>
      </c>
      <c r="JB224">
        <v>-3.696506598922489E-05</v>
      </c>
      <c r="JC224">
        <v>4</v>
      </c>
      <c r="JD224">
        <v>1987</v>
      </c>
      <c r="JE224">
        <v>1</v>
      </c>
      <c r="JF224">
        <v>38</v>
      </c>
      <c r="JG224">
        <v>22.9</v>
      </c>
      <c r="JH224">
        <v>23.1</v>
      </c>
      <c r="JI224">
        <v>0.725098</v>
      </c>
      <c r="JJ224">
        <v>2.70264</v>
      </c>
      <c r="JK224">
        <v>1.49658</v>
      </c>
      <c r="JL224">
        <v>2.38892</v>
      </c>
      <c r="JM224">
        <v>1.54785</v>
      </c>
      <c r="JN224">
        <v>2.49878</v>
      </c>
      <c r="JO224">
        <v>46.5028</v>
      </c>
      <c r="JP224">
        <v>13.2039</v>
      </c>
      <c r="JQ224">
        <v>18</v>
      </c>
      <c r="JR224">
        <v>508.893</v>
      </c>
      <c r="JS224">
        <v>382.299</v>
      </c>
      <c r="JT224">
        <v>26.7336</v>
      </c>
      <c r="JU224">
        <v>46.1663</v>
      </c>
      <c r="JV224">
        <v>29.9994</v>
      </c>
      <c r="JW224">
        <v>45.92</v>
      </c>
      <c r="JX224">
        <v>45.7585</v>
      </c>
      <c r="JY224">
        <v>14.6092</v>
      </c>
      <c r="JZ224">
        <v>0</v>
      </c>
      <c r="KA224">
        <v>44.8175</v>
      </c>
      <c r="KB224">
        <v>21.7</v>
      </c>
      <c r="KC224">
        <v>199.455</v>
      </c>
      <c r="KD224">
        <v>27.8108</v>
      </c>
      <c r="KE224">
        <v>98.0483</v>
      </c>
      <c r="KF224">
        <v>91.6641</v>
      </c>
    </row>
    <row r="225" spans="1:292">
      <c r="A225">
        <v>207</v>
      </c>
      <c r="B225">
        <v>1694366113.5</v>
      </c>
      <c r="C225">
        <v>7604.5</v>
      </c>
      <c r="D225" t="s">
        <v>851</v>
      </c>
      <c r="E225" t="s">
        <v>852</v>
      </c>
      <c r="F225">
        <v>5</v>
      </c>
      <c r="G225" t="s">
        <v>823</v>
      </c>
      <c r="H225">
        <v>1694366105.714286</v>
      </c>
      <c r="I225">
        <f>(J225)/1000</f>
        <v>0</v>
      </c>
      <c r="J225">
        <f>IF(DO225, AM225, AG225)</f>
        <v>0</v>
      </c>
      <c r="K225">
        <f>IF(DO225, AH225, AF225)</f>
        <v>0</v>
      </c>
      <c r="L225">
        <f>DQ225 - IF(AT225&gt;1, K225*DK225*100.0/(AV225*EE225), 0)</f>
        <v>0</v>
      </c>
      <c r="M225">
        <f>((S225-I225/2)*L225-K225)/(S225+I225/2)</f>
        <v>0</v>
      </c>
      <c r="N225">
        <f>M225*(DX225+DY225)/1000.0</f>
        <v>0</v>
      </c>
      <c r="O225">
        <f>(DQ225 - IF(AT225&gt;1, K225*DK225*100.0/(AV225*EE225), 0))*(DX225+DY225)/1000.0</f>
        <v>0</v>
      </c>
      <c r="P225">
        <f>2.0/((1/R225-1/Q225)+SIGN(R225)*SQRT((1/R225-1/Q225)*(1/R225-1/Q225) + 4*DL225/((DL225+1)*(DL225+1))*(2*1/R225*1/Q225-1/Q225*1/Q225)))</f>
        <v>0</v>
      </c>
      <c r="Q225">
        <f>IF(LEFT(DM225,1)&lt;&gt;"0",IF(LEFT(DM225,1)="1",3.0,DN225),$D$5+$E$5*(EE225*DX225/($K$5*1000))+$F$5*(EE225*DX225/($K$5*1000))*MAX(MIN(DK225,$J$5),$I$5)*MAX(MIN(DK225,$J$5),$I$5)+$G$5*MAX(MIN(DK225,$J$5),$I$5)*(EE225*DX225/($K$5*1000))+$H$5*(EE225*DX225/($K$5*1000))*(EE225*DX225/($K$5*1000)))</f>
        <v>0</v>
      </c>
      <c r="R225">
        <f>I225*(1000-(1000*0.61365*exp(17.502*V225/(240.97+V225))/(DX225+DY225)+DS225)/2)/(1000*0.61365*exp(17.502*V225/(240.97+V225))/(DX225+DY225)-DS225)</f>
        <v>0</v>
      </c>
      <c r="S225">
        <f>1/((DL225+1)/(P225/1.6)+1/(Q225/1.37)) + DL225/((DL225+1)/(P225/1.6) + DL225/(Q225/1.37))</f>
        <v>0</v>
      </c>
      <c r="T225">
        <f>(DG225*DJ225)</f>
        <v>0</v>
      </c>
      <c r="U225">
        <f>(DZ225+(T225+2*0.95*5.67E-8*(((DZ225+$B$9)+273)^4-(DZ225+273)^4)-44100*I225)/(1.84*29.3*Q225+8*0.95*5.67E-8*(DZ225+273)^3))</f>
        <v>0</v>
      </c>
      <c r="V225">
        <f>($C$9*EA225+$D$9*EB225+$E$9*U225)</f>
        <v>0</v>
      </c>
      <c r="W225">
        <f>0.61365*exp(17.502*V225/(240.97+V225))</f>
        <v>0</v>
      </c>
      <c r="X225">
        <f>(Y225/Z225*100)</f>
        <v>0</v>
      </c>
      <c r="Y225">
        <f>DS225*(DX225+DY225)/1000</f>
        <v>0</v>
      </c>
      <c r="Z225">
        <f>0.61365*exp(17.502*DZ225/(240.97+DZ225))</f>
        <v>0</v>
      </c>
      <c r="AA225">
        <f>(W225-DS225*(DX225+DY225)/1000)</f>
        <v>0</v>
      </c>
      <c r="AB225">
        <f>(-I225*44100)</f>
        <v>0</v>
      </c>
      <c r="AC225">
        <f>2*29.3*Q225*0.92*(DZ225-V225)</f>
        <v>0</v>
      </c>
      <c r="AD225">
        <f>2*0.95*5.67E-8*(((DZ225+$B$9)+273)^4-(V225+273)^4)</f>
        <v>0</v>
      </c>
      <c r="AE225">
        <f>T225+AD225+AB225+AC225</f>
        <v>0</v>
      </c>
      <c r="AF225">
        <f>DW225*AT225*(DR225-DQ225*(1000-AT225*DT225)/(1000-AT225*DS225))/(100*DK225)</f>
        <v>0</v>
      </c>
      <c r="AG225">
        <f>1000*DW225*AT225*(DS225-DT225)/(100*DK225*(1000-AT225*DS225))</f>
        <v>0</v>
      </c>
      <c r="AH225">
        <f>(AI225 - AJ225 - DX225*1E3/(8.314*(DZ225+273.15)) * AL225/DW225 * AK225) * DW225/(100*DK225) * (1000 - DT225)/1000</f>
        <v>0</v>
      </c>
      <c r="AI225">
        <v>223.982081045091</v>
      </c>
      <c r="AJ225">
        <v>231.0306181818181</v>
      </c>
      <c r="AK225">
        <v>-3.320074060220777</v>
      </c>
      <c r="AL225">
        <v>66.0925817181092</v>
      </c>
      <c r="AM225">
        <f>(AO225 - AN225 + DX225*1E3/(8.314*(DZ225+273.15)) * AQ225/DW225 * AP225) * DW225/(100*DK225) * 1000/(1000 - AO225)</f>
        <v>0</v>
      </c>
      <c r="AN225">
        <v>26.8993061289192</v>
      </c>
      <c r="AO225">
        <v>29.88742484848484</v>
      </c>
      <c r="AP225">
        <v>-0.0001023580281175311</v>
      </c>
      <c r="AQ225">
        <v>101.3786649320936</v>
      </c>
      <c r="AR225">
        <v>0</v>
      </c>
      <c r="AS225">
        <v>0</v>
      </c>
      <c r="AT225">
        <f>IF(AR225*$H$15&gt;=AV225,1.0,(AV225/(AV225-AR225*$H$15)))</f>
        <v>0</v>
      </c>
      <c r="AU225">
        <f>(AT225-1)*100</f>
        <v>0</v>
      </c>
      <c r="AV225">
        <f>MAX(0,($B$15+$C$15*EE225)/(1+$D$15*EE225)*DX225/(DZ225+273)*$E$15)</f>
        <v>0</v>
      </c>
      <c r="AW225" t="s">
        <v>429</v>
      </c>
      <c r="AX225" t="s">
        <v>429</v>
      </c>
      <c r="AY225">
        <v>0</v>
      </c>
      <c r="AZ225">
        <v>0</v>
      </c>
      <c r="BA225">
        <f>1-AY225/AZ225</f>
        <v>0</v>
      </c>
      <c r="BB225">
        <v>0</v>
      </c>
      <c r="BC225" t="s">
        <v>429</v>
      </c>
      <c r="BD225" t="s">
        <v>429</v>
      </c>
      <c r="BE225">
        <v>0</v>
      </c>
      <c r="BF225">
        <v>0</v>
      </c>
      <c r="BG225">
        <f>1-BE225/BF225</f>
        <v>0</v>
      </c>
      <c r="BH225">
        <v>0.5</v>
      </c>
      <c r="BI225">
        <f>DH225</f>
        <v>0</v>
      </c>
      <c r="BJ225">
        <f>K225</f>
        <v>0</v>
      </c>
      <c r="BK225">
        <f>BG225*BH225*BI225</f>
        <v>0</v>
      </c>
      <c r="BL225">
        <f>(BJ225-BB225)/BI225</f>
        <v>0</v>
      </c>
      <c r="BM225">
        <f>(AZ225-BF225)/BF225</f>
        <v>0</v>
      </c>
      <c r="BN225">
        <f>AY225/(BA225+AY225/BF225)</f>
        <v>0</v>
      </c>
      <c r="BO225" t="s">
        <v>429</v>
      </c>
      <c r="BP225">
        <v>0</v>
      </c>
      <c r="BQ225">
        <f>IF(BP225&lt;&gt;0, BP225, BN225)</f>
        <v>0</v>
      </c>
      <c r="BR225">
        <f>1-BQ225/BF225</f>
        <v>0</v>
      </c>
      <c r="BS225">
        <f>(BF225-BE225)/(BF225-BQ225)</f>
        <v>0</v>
      </c>
      <c r="BT225">
        <f>(AZ225-BF225)/(AZ225-BQ225)</f>
        <v>0</v>
      </c>
      <c r="BU225">
        <f>(BF225-BE225)/(BF225-AY225)</f>
        <v>0</v>
      </c>
      <c r="BV225">
        <f>(AZ225-BF225)/(AZ225-AY225)</f>
        <v>0</v>
      </c>
      <c r="BW225">
        <f>(BS225*BQ225/BE225)</f>
        <v>0</v>
      </c>
      <c r="BX225">
        <f>(1-BW225)</f>
        <v>0</v>
      </c>
      <c r="DG225">
        <f>$B$13*EF225+$C$13*EG225+$F$13*ER225*(1-EU225)</f>
        <v>0</v>
      </c>
      <c r="DH225">
        <f>DG225*DI225</f>
        <v>0</v>
      </c>
      <c r="DI225">
        <f>($B$13*$D$11+$C$13*$D$11+$F$13*((FE225+EW225)/MAX(FE225+EW225+FF225, 0.1)*$I$11+FF225/MAX(FE225+EW225+FF225, 0.1)*$J$11))/($B$13+$C$13+$F$13)</f>
        <v>0</v>
      </c>
      <c r="DJ225">
        <f>($B$13*$K$11+$C$13*$K$11+$F$13*((FE225+EW225)/MAX(FE225+EW225+FF225, 0.1)*$P$11+FF225/MAX(FE225+EW225+FF225, 0.1)*$Q$11))/($B$13+$C$13+$F$13)</f>
        <v>0</v>
      </c>
      <c r="DK225">
        <v>1.37</v>
      </c>
      <c r="DL225">
        <v>0.5</v>
      </c>
      <c r="DM225" t="s">
        <v>430</v>
      </c>
      <c r="DN225">
        <v>2</v>
      </c>
      <c r="DO225" t="b">
        <v>1</v>
      </c>
      <c r="DP225">
        <v>1694366105.714286</v>
      </c>
      <c r="DQ225">
        <v>247.5458214285714</v>
      </c>
      <c r="DR225">
        <v>234.39875</v>
      </c>
      <c r="DS225">
        <v>29.901875</v>
      </c>
      <c r="DT225">
        <v>26.90799642857143</v>
      </c>
      <c r="DU225">
        <v>270.3233928571428</v>
      </c>
      <c r="DV225">
        <v>34.22080357142857</v>
      </c>
      <c r="DW225">
        <v>499.9885</v>
      </c>
      <c r="DX225">
        <v>84.423075</v>
      </c>
      <c r="DY225">
        <v>0.1000049964285714</v>
      </c>
      <c r="DZ225">
        <v>32.97396428571429</v>
      </c>
      <c r="EA225">
        <v>34.20568214285714</v>
      </c>
      <c r="EB225">
        <v>999.9000000000002</v>
      </c>
      <c r="EC225">
        <v>0</v>
      </c>
      <c r="ED225">
        <v>0</v>
      </c>
      <c r="EE225">
        <v>9987.497857142856</v>
      </c>
      <c r="EF225">
        <v>0</v>
      </c>
      <c r="EG225">
        <v>953.7097142857144</v>
      </c>
      <c r="EH225">
        <v>13.14696785714286</v>
      </c>
      <c r="EI225">
        <v>255.1761071428571</v>
      </c>
      <c r="EJ225">
        <v>240.8804285714286</v>
      </c>
      <c r="EK225">
        <v>2.993883928571428</v>
      </c>
      <c r="EL225">
        <v>234.39875</v>
      </c>
      <c r="EM225">
        <v>26.90799642857143</v>
      </c>
      <c r="EN225">
        <v>2.5244075</v>
      </c>
      <c r="EO225">
        <v>2.271654642857143</v>
      </c>
      <c r="EP225">
        <v>21.18472857142857</v>
      </c>
      <c r="EQ225">
        <v>19.47680357142857</v>
      </c>
      <c r="ER225">
        <v>1999.985714285714</v>
      </c>
      <c r="ES225">
        <v>0.9799925714285713</v>
      </c>
      <c r="ET225">
        <v>0.02000779642857143</v>
      </c>
      <c r="EU225">
        <v>0</v>
      </c>
      <c r="EV225">
        <v>88.02565714285713</v>
      </c>
      <c r="EW225">
        <v>5.00078</v>
      </c>
      <c r="EX225">
        <v>3446.852142857143</v>
      </c>
      <c r="EY225">
        <v>16379.47142857143</v>
      </c>
      <c r="EZ225">
        <v>52.74292857142856</v>
      </c>
      <c r="FA225">
        <v>54.031</v>
      </c>
      <c r="FB225">
        <v>53.36585714285713</v>
      </c>
      <c r="FC225">
        <v>53.21842857142856</v>
      </c>
      <c r="FD225">
        <v>53.07789285714285</v>
      </c>
      <c r="FE225">
        <v>1955.067142857143</v>
      </c>
      <c r="FF225">
        <v>39.91857142857143</v>
      </c>
      <c r="FG225">
        <v>0</v>
      </c>
      <c r="FH225">
        <v>1694366113.4</v>
      </c>
      <c r="FI225">
        <v>0</v>
      </c>
      <c r="FJ225">
        <v>88.070784</v>
      </c>
      <c r="FK225">
        <v>4.032384606437624</v>
      </c>
      <c r="FL225">
        <v>17.18384611936579</v>
      </c>
      <c r="FM225">
        <v>3446.9432</v>
      </c>
      <c r="FN225">
        <v>15</v>
      </c>
      <c r="FO225">
        <v>1694364733.6</v>
      </c>
      <c r="FP225" t="s">
        <v>824</v>
      </c>
      <c r="FQ225">
        <v>1694364733.6</v>
      </c>
      <c r="FR225">
        <v>1694364725.1</v>
      </c>
      <c r="FS225">
        <v>3</v>
      </c>
      <c r="FT225">
        <v>-0.385</v>
      </c>
      <c r="FU225">
        <v>-0.17</v>
      </c>
      <c r="FV225">
        <v>-26.307</v>
      </c>
      <c r="FW225">
        <v>-4.28</v>
      </c>
      <c r="FX225">
        <v>420</v>
      </c>
      <c r="FY225">
        <v>29</v>
      </c>
      <c r="FZ225">
        <v>0.26</v>
      </c>
      <c r="GA225">
        <v>0.05</v>
      </c>
      <c r="GB225">
        <v>12.84336341463415</v>
      </c>
      <c r="GC225">
        <v>5.490543554006972</v>
      </c>
      <c r="GD225">
        <v>0.5437879230425009</v>
      </c>
      <c r="GE225">
        <v>0</v>
      </c>
      <c r="GF225">
        <v>2.99446</v>
      </c>
      <c r="GG225">
        <v>-0.004611010452962335</v>
      </c>
      <c r="GH225">
        <v>0.002225464599342509</v>
      </c>
      <c r="GI225">
        <v>1</v>
      </c>
      <c r="GJ225">
        <v>1</v>
      </c>
      <c r="GK225">
        <v>2</v>
      </c>
      <c r="GL225" t="s">
        <v>432</v>
      </c>
      <c r="GM225">
        <v>3.10645</v>
      </c>
      <c r="GN225">
        <v>2.75792</v>
      </c>
      <c r="GO225">
        <v>0.0510775</v>
      </c>
      <c r="GP225">
        <v>0.0445306</v>
      </c>
      <c r="GQ225">
        <v>0.125266</v>
      </c>
      <c r="GR225">
        <v>0.106581</v>
      </c>
      <c r="GS225">
        <v>23772.2</v>
      </c>
      <c r="GT225">
        <v>22556</v>
      </c>
      <c r="GU225">
        <v>25643.7</v>
      </c>
      <c r="GV225">
        <v>23992.1</v>
      </c>
      <c r="GW225">
        <v>36085.3</v>
      </c>
      <c r="GX225">
        <v>31425.7</v>
      </c>
      <c r="GY225">
        <v>44882.6</v>
      </c>
      <c r="GZ225">
        <v>38042.5</v>
      </c>
      <c r="HA225">
        <v>1.72973</v>
      </c>
      <c r="HB225">
        <v>1.52048</v>
      </c>
      <c r="HC225">
        <v>-0.08091329999999999</v>
      </c>
      <c r="HD225">
        <v>0</v>
      </c>
      <c r="HE225">
        <v>35.499</v>
      </c>
      <c r="HF225">
        <v>999.9</v>
      </c>
      <c r="HG225">
        <v>35.5</v>
      </c>
      <c r="HH225">
        <v>41.8</v>
      </c>
      <c r="HI225">
        <v>34.2976</v>
      </c>
      <c r="HJ225">
        <v>61.3056</v>
      </c>
      <c r="HK225">
        <v>24.2829</v>
      </c>
      <c r="HL225">
        <v>1</v>
      </c>
      <c r="HM225">
        <v>1.70451</v>
      </c>
      <c r="HN225">
        <v>9.28105</v>
      </c>
      <c r="HO225">
        <v>20.0535</v>
      </c>
      <c r="HP225">
        <v>5.20336</v>
      </c>
      <c r="HQ225">
        <v>11.995</v>
      </c>
      <c r="HR225">
        <v>4.95935</v>
      </c>
      <c r="HS225">
        <v>3.27423</v>
      </c>
      <c r="HT225">
        <v>9999</v>
      </c>
      <c r="HU225">
        <v>9999</v>
      </c>
      <c r="HV225">
        <v>9999</v>
      </c>
      <c r="HW225">
        <v>156.8</v>
      </c>
      <c r="HX225">
        <v>1.86388</v>
      </c>
      <c r="HY225">
        <v>1.86019</v>
      </c>
      <c r="HZ225">
        <v>1.85855</v>
      </c>
      <c r="IA225">
        <v>1.85988</v>
      </c>
      <c r="IB225">
        <v>1.8598</v>
      </c>
      <c r="IC225">
        <v>1.85849</v>
      </c>
      <c r="ID225">
        <v>1.85758</v>
      </c>
      <c r="IE225">
        <v>1.85238</v>
      </c>
      <c r="IF225">
        <v>0</v>
      </c>
      <c r="IG225">
        <v>0</v>
      </c>
      <c r="IH225">
        <v>0</v>
      </c>
      <c r="II225">
        <v>0</v>
      </c>
      <c r="IJ225" t="s">
        <v>433</v>
      </c>
      <c r="IK225" t="s">
        <v>434</v>
      </c>
      <c r="IL225" t="s">
        <v>435</v>
      </c>
      <c r="IM225" t="s">
        <v>435</v>
      </c>
      <c r="IN225" t="s">
        <v>435</v>
      </c>
      <c r="IO225" t="s">
        <v>435</v>
      </c>
      <c r="IP225">
        <v>0</v>
      </c>
      <c r="IQ225">
        <v>100</v>
      </c>
      <c r="IR225">
        <v>100</v>
      </c>
      <c r="IS225">
        <v>-22.234</v>
      </c>
      <c r="IT225">
        <v>-4.3184</v>
      </c>
      <c r="IU225">
        <v>-16.58608616744975</v>
      </c>
      <c r="IV225">
        <v>-0.02477319321892663</v>
      </c>
      <c r="IW225">
        <v>7.220195862635366E-06</v>
      </c>
      <c r="IX225">
        <v>-1.200035831751892E-09</v>
      </c>
      <c r="IY225">
        <v>-1.942583748468474</v>
      </c>
      <c r="IZ225">
        <v>-0.1467083373758089</v>
      </c>
      <c r="JA225">
        <v>0.003522864546959643</v>
      </c>
      <c r="JB225">
        <v>-3.696506598922489E-05</v>
      </c>
      <c r="JC225">
        <v>4</v>
      </c>
      <c r="JD225">
        <v>1987</v>
      </c>
      <c r="JE225">
        <v>1</v>
      </c>
      <c r="JF225">
        <v>38</v>
      </c>
      <c r="JG225">
        <v>23</v>
      </c>
      <c r="JH225">
        <v>23.1</v>
      </c>
      <c r="JI225">
        <v>0.686035</v>
      </c>
      <c r="JJ225">
        <v>2.7002</v>
      </c>
      <c r="JK225">
        <v>1.49658</v>
      </c>
      <c r="JL225">
        <v>2.38892</v>
      </c>
      <c r="JM225">
        <v>1.54785</v>
      </c>
      <c r="JN225">
        <v>2.48047</v>
      </c>
      <c r="JO225">
        <v>46.5028</v>
      </c>
      <c r="JP225">
        <v>13.2039</v>
      </c>
      <c r="JQ225">
        <v>18</v>
      </c>
      <c r="JR225">
        <v>508.662</v>
      </c>
      <c r="JS225">
        <v>382.346</v>
      </c>
      <c r="JT225">
        <v>26.7245</v>
      </c>
      <c r="JU225">
        <v>46.1602</v>
      </c>
      <c r="JV225">
        <v>29.9994</v>
      </c>
      <c r="JW225">
        <v>45.9152</v>
      </c>
      <c r="JX225">
        <v>45.7525</v>
      </c>
      <c r="JY225">
        <v>13.8246</v>
      </c>
      <c r="JZ225">
        <v>0</v>
      </c>
      <c r="KA225">
        <v>44.8175</v>
      </c>
      <c r="KB225">
        <v>21.6949</v>
      </c>
      <c r="KC225">
        <v>179.42</v>
      </c>
      <c r="KD225">
        <v>27.7519</v>
      </c>
      <c r="KE225">
        <v>98.0502</v>
      </c>
      <c r="KF225">
        <v>91.66549999999999</v>
      </c>
    </row>
    <row r="226" spans="1:292">
      <c r="A226">
        <v>208</v>
      </c>
      <c r="B226">
        <v>1694366118.5</v>
      </c>
      <c r="C226">
        <v>7609.5</v>
      </c>
      <c r="D226" t="s">
        <v>853</v>
      </c>
      <c r="E226" t="s">
        <v>854</v>
      </c>
      <c r="F226">
        <v>5</v>
      </c>
      <c r="G226" t="s">
        <v>823</v>
      </c>
      <c r="H226">
        <v>1694366111</v>
      </c>
      <c r="I226">
        <f>(J226)/1000</f>
        <v>0</v>
      </c>
      <c r="J226">
        <f>IF(DO226, AM226, AG226)</f>
        <v>0</v>
      </c>
      <c r="K226">
        <f>IF(DO226, AH226, AF226)</f>
        <v>0</v>
      </c>
      <c r="L226">
        <f>DQ226 - IF(AT226&gt;1, K226*DK226*100.0/(AV226*EE226), 0)</f>
        <v>0</v>
      </c>
      <c r="M226">
        <f>((S226-I226/2)*L226-K226)/(S226+I226/2)</f>
        <v>0</v>
      </c>
      <c r="N226">
        <f>M226*(DX226+DY226)/1000.0</f>
        <v>0</v>
      </c>
      <c r="O226">
        <f>(DQ226 - IF(AT226&gt;1, K226*DK226*100.0/(AV226*EE226), 0))*(DX226+DY226)/1000.0</f>
        <v>0</v>
      </c>
      <c r="P226">
        <f>2.0/((1/R226-1/Q226)+SIGN(R226)*SQRT((1/R226-1/Q226)*(1/R226-1/Q226) + 4*DL226/((DL226+1)*(DL226+1))*(2*1/R226*1/Q226-1/Q226*1/Q226)))</f>
        <v>0</v>
      </c>
      <c r="Q226">
        <f>IF(LEFT(DM226,1)&lt;&gt;"0",IF(LEFT(DM226,1)="1",3.0,DN226),$D$5+$E$5*(EE226*DX226/($K$5*1000))+$F$5*(EE226*DX226/($K$5*1000))*MAX(MIN(DK226,$J$5),$I$5)*MAX(MIN(DK226,$J$5),$I$5)+$G$5*MAX(MIN(DK226,$J$5),$I$5)*(EE226*DX226/($K$5*1000))+$H$5*(EE226*DX226/($K$5*1000))*(EE226*DX226/($K$5*1000)))</f>
        <v>0</v>
      </c>
      <c r="R226">
        <f>I226*(1000-(1000*0.61365*exp(17.502*V226/(240.97+V226))/(DX226+DY226)+DS226)/2)/(1000*0.61365*exp(17.502*V226/(240.97+V226))/(DX226+DY226)-DS226)</f>
        <v>0</v>
      </c>
      <c r="S226">
        <f>1/((DL226+1)/(P226/1.6)+1/(Q226/1.37)) + DL226/((DL226+1)/(P226/1.6) + DL226/(Q226/1.37))</f>
        <v>0</v>
      </c>
      <c r="T226">
        <f>(DG226*DJ226)</f>
        <v>0</v>
      </c>
      <c r="U226">
        <f>(DZ226+(T226+2*0.95*5.67E-8*(((DZ226+$B$9)+273)^4-(DZ226+273)^4)-44100*I226)/(1.84*29.3*Q226+8*0.95*5.67E-8*(DZ226+273)^3))</f>
        <v>0</v>
      </c>
      <c r="V226">
        <f>($C$9*EA226+$D$9*EB226+$E$9*U226)</f>
        <v>0</v>
      </c>
      <c r="W226">
        <f>0.61365*exp(17.502*V226/(240.97+V226))</f>
        <v>0</v>
      </c>
      <c r="X226">
        <f>(Y226/Z226*100)</f>
        <v>0</v>
      </c>
      <c r="Y226">
        <f>DS226*(DX226+DY226)/1000</f>
        <v>0</v>
      </c>
      <c r="Z226">
        <f>0.61365*exp(17.502*DZ226/(240.97+DZ226))</f>
        <v>0</v>
      </c>
      <c r="AA226">
        <f>(W226-DS226*(DX226+DY226)/1000)</f>
        <v>0</v>
      </c>
      <c r="AB226">
        <f>(-I226*44100)</f>
        <v>0</v>
      </c>
      <c r="AC226">
        <f>2*29.3*Q226*0.92*(DZ226-V226)</f>
        <v>0</v>
      </c>
      <c r="AD226">
        <f>2*0.95*5.67E-8*(((DZ226+$B$9)+273)^4-(V226+273)^4)</f>
        <v>0</v>
      </c>
      <c r="AE226">
        <f>T226+AD226+AB226+AC226</f>
        <v>0</v>
      </c>
      <c r="AF226">
        <f>DW226*AT226*(DR226-DQ226*(1000-AT226*DT226)/(1000-AT226*DS226))/(100*DK226)</f>
        <v>0</v>
      </c>
      <c r="AG226">
        <f>1000*DW226*AT226*(DS226-DT226)/(100*DK226*(1000-AT226*DS226))</f>
        <v>0</v>
      </c>
      <c r="AH226">
        <f>(AI226 - AJ226 - DX226*1E3/(8.314*(DZ226+273.15)) * AL226/DW226 * AK226) * DW226/(100*DK226) * (1000 - DT226)/1000</f>
        <v>0</v>
      </c>
      <c r="AI226">
        <v>207.1306932006821</v>
      </c>
      <c r="AJ226">
        <v>214.3922242424242</v>
      </c>
      <c r="AK226">
        <v>-3.321670566816074</v>
      </c>
      <c r="AL226">
        <v>66.0925817181092</v>
      </c>
      <c r="AM226">
        <f>(AO226 - AN226 + DX226*1E3/(8.314*(DZ226+273.15)) * AQ226/DW226 * AP226) * DW226/(100*DK226) * 1000/(1000 - AO226)</f>
        <v>0</v>
      </c>
      <c r="AN226">
        <v>26.88916196712033</v>
      </c>
      <c r="AO226">
        <v>29.87686787878786</v>
      </c>
      <c r="AP226">
        <v>-8.406658060559009E-05</v>
      </c>
      <c r="AQ226">
        <v>101.3786649320936</v>
      </c>
      <c r="AR226">
        <v>0</v>
      </c>
      <c r="AS226">
        <v>0</v>
      </c>
      <c r="AT226">
        <f>IF(AR226*$H$15&gt;=AV226,1.0,(AV226/(AV226-AR226*$H$15)))</f>
        <v>0</v>
      </c>
      <c r="AU226">
        <f>(AT226-1)*100</f>
        <v>0</v>
      </c>
      <c r="AV226">
        <f>MAX(0,($B$15+$C$15*EE226)/(1+$D$15*EE226)*DX226/(DZ226+273)*$E$15)</f>
        <v>0</v>
      </c>
      <c r="AW226" t="s">
        <v>429</v>
      </c>
      <c r="AX226" t="s">
        <v>429</v>
      </c>
      <c r="AY226">
        <v>0</v>
      </c>
      <c r="AZ226">
        <v>0</v>
      </c>
      <c r="BA226">
        <f>1-AY226/AZ226</f>
        <v>0</v>
      </c>
      <c r="BB226">
        <v>0</v>
      </c>
      <c r="BC226" t="s">
        <v>429</v>
      </c>
      <c r="BD226" t="s">
        <v>429</v>
      </c>
      <c r="BE226">
        <v>0</v>
      </c>
      <c r="BF226">
        <v>0</v>
      </c>
      <c r="BG226">
        <f>1-BE226/BF226</f>
        <v>0</v>
      </c>
      <c r="BH226">
        <v>0.5</v>
      </c>
      <c r="BI226">
        <f>DH226</f>
        <v>0</v>
      </c>
      <c r="BJ226">
        <f>K226</f>
        <v>0</v>
      </c>
      <c r="BK226">
        <f>BG226*BH226*BI226</f>
        <v>0</v>
      </c>
      <c r="BL226">
        <f>(BJ226-BB226)/BI226</f>
        <v>0</v>
      </c>
      <c r="BM226">
        <f>(AZ226-BF226)/BF226</f>
        <v>0</v>
      </c>
      <c r="BN226">
        <f>AY226/(BA226+AY226/BF226)</f>
        <v>0</v>
      </c>
      <c r="BO226" t="s">
        <v>429</v>
      </c>
      <c r="BP226">
        <v>0</v>
      </c>
      <c r="BQ226">
        <f>IF(BP226&lt;&gt;0, BP226, BN226)</f>
        <v>0</v>
      </c>
      <c r="BR226">
        <f>1-BQ226/BF226</f>
        <v>0</v>
      </c>
      <c r="BS226">
        <f>(BF226-BE226)/(BF226-BQ226)</f>
        <v>0</v>
      </c>
      <c r="BT226">
        <f>(AZ226-BF226)/(AZ226-BQ226)</f>
        <v>0</v>
      </c>
      <c r="BU226">
        <f>(BF226-BE226)/(BF226-AY226)</f>
        <v>0</v>
      </c>
      <c r="BV226">
        <f>(AZ226-BF226)/(AZ226-AY226)</f>
        <v>0</v>
      </c>
      <c r="BW226">
        <f>(BS226*BQ226/BE226)</f>
        <v>0</v>
      </c>
      <c r="BX226">
        <f>(1-BW226)</f>
        <v>0</v>
      </c>
      <c r="DG226">
        <f>$B$13*EF226+$C$13*EG226+$F$13*ER226*(1-EU226)</f>
        <v>0</v>
      </c>
      <c r="DH226">
        <f>DG226*DI226</f>
        <v>0</v>
      </c>
      <c r="DI226">
        <f>($B$13*$D$11+$C$13*$D$11+$F$13*((FE226+EW226)/MAX(FE226+EW226+FF226, 0.1)*$I$11+FF226/MAX(FE226+EW226+FF226, 0.1)*$J$11))/($B$13+$C$13+$F$13)</f>
        <v>0</v>
      </c>
      <c r="DJ226">
        <f>($B$13*$K$11+$C$13*$K$11+$F$13*((FE226+EW226)/MAX(FE226+EW226+FF226, 0.1)*$P$11+FF226/MAX(FE226+EW226+FF226, 0.1)*$Q$11))/($B$13+$C$13+$F$13)</f>
        <v>0</v>
      </c>
      <c r="DK226">
        <v>1.37</v>
      </c>
      <c r="DL226">
        <v>0.5</v>
      </c>
      <c r="DM226" t="s">
        <v>430</v>
      </c>
      <c r="DN226">
        <v>2</v>
      </c>
      <c r="DO226" t="b">
        <v>1</v>
      </c>
      <c r="DP226">
        <v>1694366111</v>
      </c>
      <c r="DQ226">
        <v>230.5321111111111</v>
      </c>
      <c r="DR226">
        <v>216.9741851851852</v>
      </c>
      <c r="DS226">
        <v>29.89198888888889</v>
      </c>
      <c r="DT226">
        <v>26.89764074074074</v>
      </c>
      <c r="DU226">
        <v>252.9405555555556</v>
      </c>
      <c r="DV226">
        <v>34.21055185185185</v>
      </c>
      <c r="DW226">
        <v>499.9851851851852</v>
      </c>
      <c r="DX226">
        <v>84.42357407407407</v>
      </c>
      <c r="DY226">
        <v>0.1000153777777778</v>
      </c>
      <c r="DZ226">
        <v>32.96368888888889</v>
      </c>
      <c r="EA226">
        <v>34.19446666666667</v>
      </c>
      <c r="EB226">
        <v>999.9000000000001</v>
      </c>
      <c r="EC226">
        <v>0</v>
      </c>
      <c r="ED226">
        <v>0</v>
      </c>
      <c r="EE226">
        <v>10003.26333333333</v>
      </c>
      <c r="EF226">
        <v>0</v>
      </c>
      <c r="EG226">
        <v>943.0861481481481</v>
      </c>
      <c r="EH226">
        <v>13.55788148148148</v>
      </c>
      <c r="EI226">
        <v>237.6356296296296</v>
      </c>
      <c r="EJ226">
        <v>222.9716296296296</v>
      </c>
      <c r="EK226">
        <v>2.99436</v>
      </c>
      <c r="EL226">
        <v>216.9741851851852</v>
      </c>
      <c r="EM226">
        <v>26.89764074074074</v>
      </c>
      <c r="EN226">
        <v>2.52358925925926</v>
      </c>
      <c r="EO226">
        <v>2.270794444444444</v>
      </c>
      <c r="EP226">
        <v>21.17944074074074</v>
      </c>
      <c r="EQ226">
        <v>19.47070370370371</v>
      </c>
      <c r="ER226">
        <v>2000.004444444445</v>
      </c>
      <c r="ES226">
        <v>0.9799928148148147</v>
      </c>
      <c r="ET226">
        <v>0.02000756666666667</v>
      </c>
      <c r="EU226">
        <v>0</v>
      </c>
      <c r="EV226">
        <v>88.37500740740741</v>
      </c>
      <c r="EW226">
        <v>5.00078</v>
      </c>
      <c r="EX226">
        <v>3448.9</v>
      </c>
      <c r="EY226">
        <v>16379.62962962963</v>
      </c>
      <c r="EZ226">
        <v>52.7311111111111</v>
      </c>
      <c r="FA226">
        <v>53.99981481481481</v>
      </c>
      <c r="FB226">
        <v>53.31696296296296</v>
      </c>
      <c r="FC226">
        <v>53.20118518518519</v>
      </c>
      <c r="FD226">
        <v>53.02766666666667</v>
      </c>
      <c r="FE226">
        <v>1955.085925925926</v>
      </c>
      <c r="FF226">
        <v>39.91851851851852</v>
      </c>
      <c r="FG226">
        <v>0</v>
      </c>
      <c r="FH226">
        <v>1694366118.8</v>
      </c>
      <c r="FI226">
        <v>0</v>
      </c>
      <c r="FJ226">
        <v>88.37438846153844</v>
      </c>
      <c r="FK226">
        <v>3.06883760230546</v>
      </c>
      <c r="FL226">
        <v>29.42188032710368</v>
      </c>
      <c r="FM226">
        <v>3448.997307692308</v>
      </c>
      <c r="FN226">
        <v>15</v>
      </c>
      <c r="FO226">
        <v>1694364733.6</v>
      </c>
      <c r="FP226" t="s">
        <v>824</v>
      </c>
      <c r="FQ226">
        <v>1694364733.6</v>
      </c>
      <c r="FR226">
        <v>1694364725.1</v>
      </c>
      <c r="FS226">
        <v>3</v>
      </c>
      <c r="FT226">
        <v>-0.385</v>
      </c>
      <c r="FU226">
        <v>-0.17</v>
      </c>
      <c r="FV226">
        <v>-26.307</v>
      </c>
      <c r="FW226">
        <v>-4.28</v>
      </c>
      <c r="FX226">
        <v>420</v>
      </c>
      <c r="FY226">
        <v>29</v>
      </c>
      <c r="FZ226">
        <v>0.26</v>
      </c>
      <c r="GA226">
        <v>0.05</v>
      </c>
      <c r="GB226">
        <v>13.2764</v>
      </c>
      <c r="GC226">
        <v>4.848347038327523</v>
      </c>
      <c r="GD226">
        <v>0.4808737210638112</v>
      </c>
      <c r="GE226">
        <v>0</v>
      </c>
      <c r="GF226">
        <v>2.99379243902439</v>
      </c>
      <c r="GG226">
        <v>0.005381602787457151</v>
      </c>
      <c r="GH226">
        <v>0.001681640866053009</v>
      </c>
      <c r="GI226">
        <v>1</v>
      </c>
      <c r="GJ226">
        <v>1</v>
      </c>
      <c r="GK226">
        <v>2</v>
      </c>
      <c r="GL226" t="s">
        <v>432</v>
      </c>
      <c r="GM226">
        <v>3.10659</v>
      </c>
      <c r="GN226">
        <v>2.75857</v>
      </c>
      <c r="GO226">
        <v>0.0481241</v>
      </c>
      <c r="GP226">
        <v>0.0414262</v>
      </c>
      <c r="GQ226">
        <v>0.125239</v>
      </c>
      <c r="GR226">
        <v>0.106564</v>
      </c>
      <c r="GS226">
        <v>23846.2</v>
      </c>
      <c r="GT226">
        <v>22629.2</v>
      </c>
      <c r="GU226">
        <v>25644</v>
      </c>
      <c r="GV226">
        <v>23992.4</v>
      </c>
      <c r="GW226">
        <v>36086.4</v>
      </c>
      <c r="GX226">
        <v>31426.3</v>
      </c>
      <c r="GY226">
        <v>44883.1</v>
      </c>
      <c r="GZ226">
        <v>38042.9</v>
      </c>
      <c r="HA226">
        <v>1.73008</v>
      </c>
      <c r="HB226">
        <v>1.52017</v>
      </c>
      <c r="HC226">
        <v>-0.0813603</v>
      </c>
      <c r="HD226">
        <v>0</v>
      </c>
      <c r="HE226">
        <v>35.4854</v>
      </c>
      <c r="HF226">
        <v>999.9</v>
      </c>
      <c r="HG226">
        <v>35.5</v>
      </c>
      <c r="HH226">
        <v>41.8</v>
      </c>
      <c r="HI226">
        <v>34.2991</v>
      </c>
      <c r="HJ226">
        <v>61.4956</v>
      </c>
      <c r="HK226">
        <v>24.4351</v>
      </c>
      <c r="HL226">
        <v>1</v>
      </c>
      <c r="HM226">
        <v>1.70365</v>
      </c>
      <c r="HN226">
        <v>9.28105</v>
      </c>
      <c r="HO226">
        <v>20.054</v>
      </c>
      <c r="HP226">
        <v>5.20351</v>
      </c>
      <c r="HQ226">
        <v>11.9945</v>
      </c>
      <c r="HR226">
        <v>4.9597</v>
      </c>
      <c r="HS226">
        <v>3.2744</v>
      </c>
      <c r="HT226">
        <v>9999</v>
      </c>
      <c r="HU226">
        <v>9999</v>
      </c>
      <c r="HV226">
        <v>9999</v>
      </c>
      <c r="HW226">
        <v>156.8</v>
      </c>
      <c r="HX226">
        <v>1.86387</v>
      </c>
      <c r="HY226">
        <v>1.8602</v>
      </c>
      <c r="HZ226">
        <v>1.85854</v>
      </c>
      <c r="IA226">
        <v>1.85989</v>
      </c>
      <c r="IB226">
        <v>1.85985</v>
      </c>
      <c r="IC226">
        <v>1.85848</v>
      </c>
      <c r="ID226">
        <v>1.8576</v>
      </c>
      <c r="IE226">
        <v>1.8524</v>
      </c>
      <c r="IF226">
        <v>0</v>
      </c>
      <c r="IG226">
        <v>0</v>
      </c>
      <c r="IH226">
        <v>0</v>
      </c>
      <c r="II226">
        <v>0</v>
      </c>
      <c r="IJ226" t="s">
        <v>433</v>
      </c>
      <c r="IK226" t="s">
        <v>434</v>
      </c>
      <c r="IL226" t="s">
        <v>435</v>
      </c>
      <c r="IM226" t="s">
        <v>435</v>
      </c>
      <c r="IN226" t="s">
        <v>435</v>
      </c>
      <c r="IO226" t="s">
        <v>435</v>
      </c>
      <c r="IP226">
        <v>0</v>
      </c>
      <c r="IQ226">
        <v>100</v>
      </c>
      <c r="IR226">
        <v>100</v>
      </c>
      <c r="IS226">
        <v>-21.879</v>
      </c>
      <c r="IT226">
        <v>-4.3179</v>
      </c>
      <c r="IU226">
        <v>-16.58608616744975</v>
      </c>
      <c r="IV226">
        <v>-0.02477319321892663</v>
      </c>
      <c r="IW226">
        <v>7.220195862635366E-06</v>
      </c>
      <c r="IX226">
        <v>-1.200035831751892E-09</v>
      </c>
      <c r="IY226">
        <v>-1.942583748468474</v>
      </c>
      <c r="IZ226">
        <v>-0.1467083373758089</v>
      </c>
      <c r="JA226">
        <v>0.003522864546959643</v>
      </c>
      <c r="JB226">
        <v>-3.696506598922489E-05</v>
      </c>
      <c r="JC226">
        <v>4</v>
      </c>
      <c r="JD226">
        <v>1987</v>
      </c>
      <c r="JE226">
        <v>1</v>
      </c>
      <c r="JF226">
        <v>38</v>
      </c>
      <c r="JG226">
        <v>23.1</v>
      </c>
      <c r="JH226">
        <v>23.2</v>
      </c>
      <c r="JI226">
        <v>0.64209</v>
      </c>
      <c r="JJ226">
        <v>2.70752</v>
      </c>
      <c r="JK226">
        <v>1.49658</v>
      </c>
      <c r="JL226">
        <v>2.38892</v>
      </c>
      <c r="JM226">
        <v>1.54785</v>
      </c>
      <c r="JN226">
        <v>2.44751</v>
      </c>
      <c r="JO226">
        <v>46.5028</v>
      </c>
      <c r="JP226">
        <v>13.1952</v>
      </c>
      <c r="JQ226">
        <v>18</v>
      </c>
      <c r="JR226">
        <v>508.857</v>
      </c>
      <c r="JS226">
        <v>382.135</v>
      </c>
      <c r="JT226">
        <v>26.7157</v>
      </c>
      <c r="JU226">
        <v>46.1523</v>
      </c>
      <c r="JV226">
        <v>29.9993</v>
      </c>
      <c r="JW226">
        <v>45.9087</v>
      </c>
      <c r="JX226">
        <v>45.7461</v>
      </c>
      <c r="JY226">
        <v>12.9529</v>
      </c>
      <c r="JZ226">
        <v>0</v>
      </c>
      <c r="KA226">
        <v>44.8175</v>
      </c>
      <c r="KB226">
        <v>21.69</v>
      </c>
      <c r="KC226">
        <v>166.063</v>
      </c>
      <c r="KD226">
        <v>27.7518</v>
      </c>
      <c r="KE226">
        <v>98.0513</v>
      </c>
      <c r="KF226">
        <v>91.6664</v>
      </c>
    </row>
    <row r="227" spans="1:292">
      <c r="A227">
        <v>209</v>
      </c>
      <c r="B227">
        <v>1694366123.5</v>
      </c>
      <c r="C227">
        <v>7614.5</v>
      </c>
      <c r="D227" t="s">
        <v>855</v>
      </c>
      <c r="E227" t="s">
        <v>856</v>
      </c>
      <c r="F227">
        <v>5</v>
      </c>
      <c r="G227" t="s">
        <v>823</v>
      </c>
      <c r="H227">
        <v>1694366115.714286</v>
      </c>
      <c r="I227">
        <f>(J227)/1000</f>
        <v>0</v>
      </c>
      <c r="J227">
        <f>IF(DO227, AM227, AG227)</f>
        <v>0</v>
      </c>
      <c r="K227">
        <f>IF(DO227, AH227, AF227)</f>
        <v>0</v>
      </c>
      <c r="L227">
        <f>DQ227 - IF(AT227&gt;1, K227*DK227*100.0/(AV227*EE227), 0)</f>
        <v>0</v>
      </c>
      <c r="M227">
        <f>((S227-I227/2)*L227-K227)/(S227+I227/2)</f>
        <v>0</v>
      </c>
      <c r="N227">
        <f>M227*(DX227+DY227)/1000.0</f>
        <v>0</v>
      </c>
      <c r="O227">
        <f>(DQ227 - IF(AT227&gt;1, K227*DK227*100.0/(AV227*EE227), 0))*(DX227+DY227)/1000.0</f>
        <v>0</v>
      </c>
      <c r="P227">
        <f>2.0/((1/R227-1/Q227)+SIGN(R227)*SQRT((1/R227-1/Q227)*(1/R227-1/Q227) + 4*DL227/((DL227+1)*(DL227+1))*(2*1/R227*1/Q227-1/Q227*1/Q227)))</f>
        <v>0</v>
      </c>
      <c r="Q227">
        <f>IF(LEFT(DM227,1)&lt;&gt;"0",IF(LEFT(DM227,1)="1",3.0,DN227),$D$5+$E$5*(EE227*DX227/($K$5*1000))+$F$5*(EE227*DX227/($K$5*1000))*MAX(MIN(DK227,$J$5),$I$5)*MAX(MIN(DK227,$J$5),$I$5)+$G$5*MAX(MIN(DK227,$J$5),$I$5)*(EE227*DX227/($K$5*1000))+$H$5*(EE227*DX227/($K$5*1000))*(EE227*DX227/($K$5*1000)))</f>
        <v>0</v>
      </c>
      <c r="R227">
        <f>I227*(1000-(1000*0.61365*exp(17.502*V227/(240.97+V227))/(DX227+DY227)+DS227)/2)/(1000*0.61365*exp(17.502*V227/(240.97+V227))/(DX227+DY227)-DS227)</f>
        <v>0</v>
      </c>
      <c r="S227">
        <f>1/((DL227+1)/(P227/1.6)+1/(Q227/1.37)) + DL227/((DL227+1)/(P227/1.6) + DL227/(Q227/1.37))</f>
        <v>0</v>
      </c>
      <c r="T227">
        <f>(DG227*DJ227)</f>
        <v>0</v>
      </c>
      <c r="U227">
        <f>(DZ227+(T227+2*0.95*5.67E-8*(((DZ227+$B$9)+273)^4-(DZ227+273)^4)-44100*I227)/(1.84*29.3*Q227+8*0.95*5.67E-8*(DZ227+273)^3))</f>
        <v>0</v>
      </c>
      <c r="V227">
        <f>($C$9*EA227+$D$9*EB227+$E$9*U227)</f>
        <v>0</v>
      </c>
      <c r="W227">
        <f>0.61365*exp(17.502*V227/(240.97+V227))</f>
        <v>0</v>
      </c>
      <c r="X227">
        <f>(Y227/Z227*100)</f>
        <v>0</v>
      </c>
      <c r="Y227">
        <f>DS227*(DX227+DY227)/1000</f>
        <v>0</v>
      </c>
      <c r="Z227">
        <f>0.61365*exp(17.502*DZ227/(240.97+DZ227))</f>
        <v>0</v>
      </c>
      <c r="AA227">
        <f>(W227-DS227*(DX227+DY227)/1000)</f>
        <v>0</v>
      </c>
      <c r="AB227">
        <f>(-I227*44100)</f>
        <v>0</v>
      </c>
      <c r="AC227">
        <f>2*29.3*Q227*0.92*(DZ227-V227)</f>
        <v>0</v>
      </c>
      <c r="AD227">
        <f>2*0.95*5.67E-8*(((DZ227+$B$9)+273)^4-(V227+273)^4)</f>
        <v>0</v>
      </c>
      <c r="AE227">
        <f>T227+AD227+AB227+AC227</f>
        <v>0</v>
      </c>
      <c r="AF227">
        <f>DW227*AT227*(DR227-DQ227*(1000-AT227*DT227)/(1000-AT227*DS227))/(100*DK227)</f>
        <v>0</v>
      </c>
      <c r="AG227">
        <f>1000*DW227*AT227*(DS227-DT227)/(100*DK227*(1000-AT227*DS227))</f>
        <v>0</v>
      </c>
      <c r="AH227">
        <f>(AI227 - AJ227 - DX227*1E3/(8.314*(DZ227+273.15)) * AL227/DW227 * AK227) * DW227/(100*DK227) * (1000 - DT227)/1000</f>
        <v>0</v>
      </c>
      <c r="AI227">
        <v>190.0074709783208</v>
      </c>
      <c r="AJ227">
        <v>197.7670787878788</v>
      </c>
      <c r="AK227">
        <v>-3.327531443517115</v>
      </c>
      <c r="AL227">
        <v>66.0925817181092</v>
      </c>
      <c r="AM227">
        <f>(AO227 - AN227 + DX227*1E3/(8.314*(DZ227+273.15)) * AQ227/DW227 * AP227) * DW227/(100*DK227) * 1000/(1000 - AO227)</f>
        <v>0</v>
      </c>
      <c r="AN227">
        <v>26.88208510185251</v>
      </c>
      <c r="AO227">
        <v>29.86741030303032</v>
      </c>
      <c r="AP227">
        <v>-0.0001173632629120942</v>
      </c>
      <c r="AQ227">
        <v>101.3786649320936</v>
      </c>
      <c r="AR227">
        <v>0</v>
      </c>
      <c r="AS227">
        <v>0</v>
      </c>
      <c r="AT227">
        <f>IF(AR227*$H$15&gt;=AV227,1.0,(AV227/(AV227-AR227*$H$15)))</f>
        <v>0</v>
      </c>
      <c r="AU227">
        <f>(AT227-1)*100</f>
        <v>0</v>
      </c>
      <c r="AV227">
        <f>MAX(0,($B$15+$C$15*EE227)/(1+$D$15*EE227)*DX227/(DZ227+273)*$E$15)</f>
        <v>0</v>
      </c>
      <c r="AW227" t="s">
        <v>429</v>
      </c>
      <c r="AX227" t="s">
        <v>429</v>
      </c>
      <c r="AY227">
        <v>0</v>
      </c>
      <c r="AZ227">
        <v>0</v>
      </c>
      <c r="BA227">
        <f>1-AY227/AZ227</f>
        <v>0</v>
      </c>
      <c r="BB227">
        <v>0</v>
      </c>
      <c r="BC227" t="s">
        <v>429</v>
      </c>
      <c r="BD227" t="s">
        <v>429</v>
      </c>
      <c r="BE227">
        <v>0</v>
      </c>
      <c r="BF227">
        <v>0</v>
      </c>
      <c r="BG227">
        <f>1-BE227/BF227</f>
        <v>0</v>
      </c>
      <c r="BH227">
        <v>0.5</v>
      </c>
      <c r="BI227">
        <f>DH227</f>
        <v>0</v>
      </c>
      <c r="BJ227">
        <f>K227</f>
        <v>0</v>
      </c>
      <c r="BK227">
        <f>BG227*BH227*BI227</f>
        <v>0</v>
      </c>
      <c r="BL227">
        <f>(BJ227-BB227)/BI227</f>
        <v>0</v>
      </c>
      <c r="BM227">
        <f>(AZ227-BF227)/BF227</f>
        <v>0</v>
      </c>
      <c r="BN227">
        <f>AY227/(BA227+AY227/BF227)</f>
        <v>0</v>
      </c>
      <c r="BO227" t="s">
        <v>429</v>
      </c>
      <c r="BP227">
        <v>0</v>
      </c>
      <c r="BQ227">
        <f>IF(BP227&lt;&gt;0, BP227, BN227)</f>
        <v>0</v>
      </c>
      <c r="BR227">
        <f>1-BQ227/BF227</f>
        <v>0</v>
      </c>
      <c r="BS227">
        <f>(BF227-BE227)/(BF227-BQ227)</f>
        <v>0</v>
      </c>
      <c r="BT227">
        <f>(AZ227-BF227)/(AZ227-BQ227)</f>
        <v>0</v>
      </c>
      <c r="BU227">
        <f>(BF227-BE227)/(BF227-AY227)</f>
        <v>0</v>
      </c>
      <c r="BV227">
        <f>(AZ227-BF227)/(AZ227-AY227)</f>
        <v>0</v>
      </c>
      <c r="BW227">
        <f>(BS227*BQ227/BE227)</f>
        <v>0</v>
      </c>
      <c r="BX227">
        <f>(1-BW227)</f>
        <v>0</v>
      </c>
      <c r="DG227">
        <f>$B$13*EF227+$C$13*EG227+$F$13*ER227*(1-EU227)</f>
        <v>0</v>
      </c>
      <c r="DH227">
        <f>DG227*DI227</f>
        <v>0</v>
      </c>
      <c r="DI227">
        <f>($B$13*$D$11+$C$13*$D$11+$F$13*((FE227+EW227)/MAX(FE227+EW227+FF227, 0.1)*$I$11+FF227/MAX(FE227+EW227+FF227, 0.1)*$J$11))/($B$13+$C$13+$F$13)</f>
        <v>0</v>
      </c>
      <c r="DJ227">
        <f>($B$13*$K$11+$C$13*$K$11+$F$13*((FE227+EW227)/MAX(FE227+EW227+FF227, 0.1)*$P$11+FF227/MAX(FE227+EW227+FF227, 0.1)*$Q$11))/($B$13+$C$13+$F$13)</f>
        <v>0</v>
      </c>
      <c r="DK227">
        <v>1.37</v>
      </c>
      <c r="DL227">
        <v>0.5</v>
      </c>
      <c r="DM227" t="s">
        <v>430</v>
      </c>
      <c r="DN227">
        <v>2</v>
      </c>
      <c r="DO227" t="b">
        <v>1</v>
      </c>
      <c r="DP227">
        <v>1694366115.714286</v>
      </c>
      <c r="DQ227">
        <v>215.3571785714286</v>
      </c>
      <c r="DR227">
        <v>201.3801785714286</v>
      </c>
      <c r="DS227">
        <v>29.88196785714286</v>
      </c>
      <c r="DT227">
        <v>26.88941071428571</v>
      </c>
      <c r="DU227">
        <v>237.4328571428571</v>
      </c>
      <c r="DV227">
        <v>34.20016428571429</v>
      </c>
      <c r="DW227">
        <v>500.0183214285713</v>
      </c>
      <c r="DX227">
        <v>84.42420000000001</v>
      </c>
      <c r="DY227">
        <v>0.1000321142857143</v>
      </c>
      <c r="DZ227">
        <v>32.95400357142857</v>
      </c>
      <c r="EA227">
        <v>34.18291428571428</v>
      </c>
      <c r="EB227">
        <v>999.9000000000002</v>
      </c>
      <c r="EC227">
        <v>0</v>
      </c>
      <c r="ED227">
        <v>0</v>
      </c>
      <c r="EE227">
        <v>10017.055</v>
      </c>
      <c r="EF227">
        <v>0</v>
      </c>
      <c r="EG227">
        <v>935.3404999999999</v>
      </c>
      <c r="EH227">
        <v>13.97703571428572</v>
      </c>
      <c r="EI227">
        <v>221.9908928571428</v>
      </c>
      <c r="EJ227">
        <v>206.9448571428572</v>
      </c>
      <c r="EK227">
        <v>2.992566785714286</v>
      </c>
      <c r="EL227">
        <v>201.3801785714286</v>
      </c>
      <c r="EM227">
        <v>26.88941071428571</v>
      </c>
      <c r="EN227">
        <v>2.522762857142857</v>
      </c>
      <c r="EO227">
        <v>2.270116428571429</v>
      </c>
      <c r="EP227">
        <v>21.1741</v>
      </c>
      <c r="EQ227">
        <v>19.46590357142858</v>
      </c>
      <c r="ER227">
        <v>2000.023214285714</v>
      </c>
      <c r="ES227">
        <v>0.9799936785714285</v>
      </c>
      <c r="ET227">
        <v>0.02000668571428571</v>
      </c>
      <c r="EU227">
        <v>0</v>
      </c>
      <c r="EV227">
        <v>88.66647857142857</v>
      </c>
      <c r="EW227">
        <v>5.00078</v>
      </c>
      <c r="EX227">
        <v>3451.253214285714</v>
      </c>
      <c r="EY227">
        <v>16379.79642857143</v>
      </c>
      <c r="EZ227">
        <v>52.72285714285714</v>
      </c>
      <c r="FA227">
        <v>53.99082142857143</v>
      </c>
      <c r="FB227">
        <v>53.27435714285713</v>
      </c>
      <c r="FC227">
        <v>53.18957142857143</v>
      </c>
      <c r="FD227">
        <v>53.03107142857142</v>
      </c>
      <c r="FE227">
        <v>1955.106071428572</v>
      </c>
      <c r="FF227">
        <v>39.91714285714286</v>
      </c>
      <c r="FG227">
        <v>0</v>
      </c>
      <c r="FH227">
        <v>1694366123.6</v>
      </c>
      <c r="FI227">
        <v>0</v>
      </c>
      <c r="FJ227">
        <v>88.65380384615385</v>
      </c>
      <c r="FK227">
        <v>3.507052994721492</v>
      </c>
      <c r="FL227">
        <v>34.69948710577294</v>
      </c>
      <c r="FM227">
        <v>3451.423076923077</v>
      </c>
      <c r="FN227">
        <v>15</v>
      </c>
      <c r="FO227">
        <v>1694364733.6</v>
      </c>
      <c r="FP227" t="s">
        <v>824</v>
      </c>
      <c r="FQ227">
        <v>1694364733.6</v>
      </c>
      <c r="FR227">
        <v>1694364725.1</v>
      </c>
      <c r="FS227">
        <v>3</v>
      </c>
      <c r="FT227">
        <v>-0.385</v>
      </c>
      <c r="FU227">
        <v>-0.17</v>
      </c>
      <c r="FV227">
        <v>-26.307</v>
      </c>
      <c r="FW227">
        <v>-4.28</v>
      </c>
      <c r="FX227">
        <v>420</v>
      </c>
      <c r="FY227">
        <v>29</v>
      </c>
      <c r="FZ227">
        <v>0.26</v>
      </c>
      <c r="GA227">
        <v>0.05</v>
      </c>
      <c r="GB227">
        <v>13.69749756097561</v>
      </c>
      <c r="GC227">
        <v>5.110747735191628</v>
      </c>
      <c r="GD227">
        <v>0.5074082675657257</v>
      </c>
      <c r="GE227">
        <v>0</v>
      </c>
      <c r="GF227">
        <v>2.993425853658537</v>
      </c>
      <c r="GG227">
        <v>-0.01651923344948008</v>
      </c>
      <c r="GH227">
        <v>0.002191455664576342</v>
      </c>
      <c r="GI227">
        <v>1</v>
      </c>
      <c r="GJ227">
        <v>1</v>
      </c>
      <c r="GK227">
        <v>2</v>
      </c>
      <c r="GL227" t="s">
        <v>432</v>
      </c>
      <c r="GM227">
        <v>3.10664</v>
      </c>
      <c r="GN227">
        <v>2.75821</v>
      </c>
      <c r="GO227">
        <v>0.0450991</v>
      </c>
      <c r="GP227">
        <v>0.0382088</v>
      </c>
      <c r="GQ227">
        <v>0.125215</v>
      </c>
      <c r="GR227">
        <v>0.106534</v>
      </c>
      <c r="GS227">
        <v>23922.2</v>
      </c>
      <c r="GT227">
        <v>22705.2</v>
      </c>
      <c r="GU227">
        <v>25644.5</v>
      </c>
      <c r="GV227">
        <v>23992.7</v>
      </c>
      <c r="GW227">
        <v>36087.7</v>
      </c>
      <c r="GX227">
        <v>31427.3</v>
      </c>
      <c r="GY227">
        <v>44884.1</v>
      </c>
      <c r="GZ227">
        <v>38043.2</v>
      </c>
      <c r="HA227">
        <v>1.73032</v>
      </c>
      <c r="HB227">
        <v>1.52027</v>
      </c>
      <c r="HC227">
        <v>-0.0811368</v>
      </c>
      <c r="HD227">
        <v>0</v>
      </c>
      <c r="HE227">
        <v>35.4742</v>
      </c>
      <c r="HF227">
        <v>999.9</v>
      </c>
      <c r="HG227">
        <v>35.4</v>
      </c>
      <c r="HH227">
        <v>41.8</v>
      </c>
      <c r="HI227">
        <v>34.2025</v>
      </c>
      <c r="HJ227">
        <v>61.2956</v>
      </c>
      <c r="HK227">
        <v>24.2027</v>
      </c>
      <c r="HL227">
        <v>1</v>
      </c>
      <c r="HM227">
        <v>1.70288</v>
      </c>
      <c r="HN227">
        <v>9.28105</v>
      </c>
      <c r="HO227">
        <v>20.0541</v>
      </c>
      <c r="HP227">
        <v>5.20516</v>
      </c>
      <c r="HQ227">
        <v>11.9957</v>
      </c>
      <c r="HR227">
        <v>4.96015</v>
      </c>
      <c r="HS227">
        <v>3.27458</v>
      </c>
      <c r="HT227">
        <v>9999</v>
      </c>
      <c r="HU227">
        <v>9999</v>
      </c>
      <c r="HV227">
        <v>9999</v>
      </c>
      <c r="HW227">
        <v>156.9</v>
      </c>
      <c r="HX227">
        <v>1.86387</v>
      </c>
      <c r="HY227">
        <v>1.8602</v>
      </c>
      <c r="HZ227">
        <v>1.85852</v>
      </c>
      <c r="IA227">
        <v>1.85989</v>
      </c>
      <c r="IB227">
        <v>1.85984</v>
      </c>
      <c r="IC227">
        <v>1.85845</v>
      </c>
      <c r="ID227">
        <v>1.8576</v>
      </c>
      <c r="IE227">
        <v>1.85239</v>
      </c>
      <c r="IF227">
        <v>0</v>
      </c>
      <c r="IG227">
        <v>0</v>
      </c>
      <c r="IH227">
        <v>0</v>
      </c>
      <c r="II227">
        <v>0</v>
      </c>
      <c r="IJ227" t="s">
        <v>433</v>
      </c>
      <c r="IK227" t="s">
        <v>434</v>
      </c>
      <c r="IL227" t="s">
        <v>435</v>
      </c>
      <c r="IM227" t="s">
        <v>435</v>
      </c>
      <c r="IN227" t="s">
        <v>435</v>
      </c>
      <c r="IO227" t="s">
        <v>435</v>
      </c>
      <c r="IP227">
        <v>0</v>
      </c>
      <c r="IQ227">
        <v>100</v>
      </c>
      <c r="IR227">
        <v>100</v>
      </c>
      <c r="IS227">
        <v>-21.52</v>
      </c>
      <c r="IT227">
        <v>-4.3176</v>
      </c>
      <c r="IU227">
        <v>-16.58608616744975</v>
      </c>
      <c r="IV227">
        <v>-0.02477319321892663</v>
      </c>
      <c r="IW227">
        <v>7.220195862635366E-06</v>
      </c>
      <c r="IX227">
        <v>-1.200035831751892E-09</v>
      </c>
      <c r="IY227">
        <v>-1.942583748468474</v>
      </c>
      <c r="IZ227">
        <v>-0.1467083373758089</v>
      </c>
      <c r="JA227">
        <v>0.003522864546959643</v>
      </c>
      <c r="JB227">
        <v>-3.696506598922489E-05</v>
      </c>
      <c r="JC227">
        <v>4</v>
      </c>
      <c r="JD227">
        <v>1987</v>
      </c>
      <c r="JE227">
        <v>1</v>
      </c>
      <c r="JF227">
        <v>38</v>
      </c>
      <c r="JG227">
        <v>23.2</v>
      </c>
      <c r="JH227">
        <v>23.3</v>
      </c>
      <c r="JI227">
        <v>0.603027</v>
      </c>
      <c r="JJ227">
        <v>2.71362</v>
      </c>
      <c r="JK227">
        <v>1.49658</v>
      </c>
      <c r="JL227">
        <v>2.38892</v>
      </c>
      <c r="JM227">
        <v>1.54785</v>
      </c>
      <c r="JN227">
        <v>2.41089</v>
      </c>
      <c r="JO227">
        <v>46.5028</v>
      </c>
      <c r="JP227">
        <v>13.1864</v>
      </c>
      <c r="JQ227">
        <v>18</v>
      </c>
      <c r="JR227">
        <v>508.995</v>
      </c>
      <c r="JS227">
        <v>382.173</v>
      </c>
      <c r="JT227">
        <v>26.709</v>
      </c>
      <c r="JU227">
        <v>46.1449</v>
      </c>
      <c r="JV227">
        <v>29.9993</v>
      </c>
      <c r="JW227">
        <v>45.9039</v>
      </c>
      <c r="JX227">
        <v>45.7414</v>
      </c>
      <c r="JY227">
        <v>12.1601</v>
      </c>
      <c r="JZ227">
        <v>0</v>
      </c>
      <c r="KA227">
        <v>44.8175</v>
      </c>
      <c r="KB227">
        <v>21.6857</v>
      </c>
      <c r="KC227">
        <v>146.029</v>
      </c>
      <c r="KD227">
        <v>27.751</v>
      </c>
      <c r="KE227">
        <v>98.05329999999999</v>
      </c>
      <c r="KF227">
        <v>91.6674</v>
      </c>
    </row>
    <row r="228" spans="1:292">
      <c r="A228">
        <v>210</v>
      </c>
      <c r="B228">
        <v>1694366128.5</v>
      </c>
      <c r="C228">
        <v>7619.5</v>
      </c>
      <c r="D228" t="s">
        <v>857</v>
      </c>
      <c r="E228" t="s">
        <v>858</v>
      </c>
      <c r="F228">
        <v>5</v>
      </c>
      <c r="G228" t="s">
        <v>823</v>
      </c>
      <c r="H228">
        <v>1694366121</v>
      </c>
      <c r="I228">
        <f>(J228)/1000</f>
        <v>0</v>
      </c>
      <c r="J228">
        <f>IF(DO228, AM228, AG228)</f>
        <v>0</v>
      </c>
      <c r="K228">
        <f>IF(DO228, AH228, AF228)</f>
        <v>0</v>
      </c>
      <c r="L228">
        <f>DQ228 - IF(AT228&gt;1, K228*DK228*100.0/(AV228*EE228), 0)</f>
        <v>0</v>
      </c>
      <c r="M228">
        <f>((S228-I228/2)*L228-K228)/(S228+I228/2)</f>
        <v>0</v>
      </c>
      <c r="N228">
        <f>M228*(DX228+DY228)/1000.0</f>
        <v>0</v>
      </c>
      <c r="O228">
        <f>(DQ228 - IF(AT228&gt;1, K228*DK228*100.0/(AV228*EE228), 0))*(DX228+DY228)/1000.0</f>
        <v>0</v>
      </c>
      <c r="P228">
        <f>2.0/((1/R228-1/Q228)+SIGN(R228)*SQRT((1/R228-1/Q228)*(1/R228-1/Q228) + 4*DL228/((DL228+1)*(DL228+1))*(2*1/R228*1/Q228-1/Q228*1/Q228)))</f>
        <v>0</v>
      </c>
      <c r="Q228">
        <f>IF(LEFT(DM228,1)&lt;&gt;"0",IF(LEFT(DM228,1)="1",3.0,DN228),$D$5+$E$5*(EE228*DX228/($K$5*1000))+$F$5*(EE228*DX228/($K$5*1000))*MAX(MIN(DK228,$J$5),$I$5)*MAX(MIN(DK228,$J$5),$I$5)+$G$5*MAX(MIN(DK228,$J$5),$I$5)*(EE228*DX228/($K$5*1000))+$H$5*(EE228*DX228/($K$5*1000))*(EE228*DX228/($K$5*1000)))</f>
        <v>0</v>
      </c>
      <c r="R228">
        <f>I228*(1000-(1000*0.61365*exp(17.502*V228/(240.97+V228))/(DX228+DY228)+DS228)/2)/(1000*0.61365*exp(17.502*V228/(240.97+V228))/(DX228+DY228)-DS228)</f>
        <v>0</v>
      </c>
      <c r="S228">
        <f>1/((DL228+1)/(P228/1.6)+1/(Q228/1.37)) + DL228/((DL228+1)/(P228/1.6) + DL228/(Q228/1.37))</f>
        <v>0</v>
      </c>
      <c r="T228">
        <f>(DG228*DJ228)</f>
        <v>0</v>
      </c>
      <c r="U228">
        <f>(DZ228+(T228+2*0.95*5.67E-8*(((DZ228+$B$9)+273)^4-(DZ228+273)^4)-44100*I228)/(1.84*29.3*Q228+8*0.95*5.67E-8*(DZ228+273)^3))</f>
        <v>0</v>
      </c>
      <c r="V228">
        <f>($C$9*EA228+$D$9*EB228+$E$9*U228)</f>
        <v>0</v>
      </c>
      <c r="W228">
        <f>0.61365*exp(17.502*V228/(240.97+V228))</f>
        <v>0</v>
      </c>
      <c r="X228">
        <f>(Y228/Z228*100)</f>
        <v>0</v>
      </c>
      <c r="Y228">
        <f>DS228*(DX228+DY228)/1000</f>
        <v>0</v>
      </c>
      <c r="Z228">
        <f>0.61365*exp(17.502*DZ228/(240.97+DZ228))</f>
        <v>0</v>
      </c>
      <c r="AA228">
        <f>(W228-DS228*(DX228+DY228)/1000)</f>
        <v>0</v>
      </c>
      <c r="AB228">
        <f>(-I228*44100)</f>
        <v>0</v>
      </c>
      <c r="AC228">
        <f>2*29.3*Q228*0.92*(DZ228-V228)</f>
        <v>0</v>
      </c>
      <c r="AD228">
        <f>2*0.95*5.67E-8*(((DZ228+$B$9)+273)^4-(V228+273)^4)</f>
        <v>0</v>
      </c>
      <c r="AE228">
        <f>T228+AD228+AB228+AC228</f>
        <v>0</v>
      </c>
      <c r="AF228">
        <f>DW228*AT228*(DR228-DQ228*(1000-AT228*DT228)/(1000-AT228*DS228))/(100*DK228)</f>
        <v>0</v>
      </c>
      <c r="AG228">
        <f>1000*DW228*AT228*(DS228-DT228)/(100*DK228*(1000-AT228*DS228))</f>
        <v>0</v>
      </c>
      <c r="AH228">
        <f>(AI228 - AJ228 - DX228*1E3/(8.314*(DZ228+273.15)) * AL228/DW228 * AK228) * DW228/(100*DK228) * (1000 - DT228)/1000</f>
        <v>0</v>
      </c>
      <c r="AI228">
        <v>172.9773102100238</v>
      </c>
      <c r="AJ228">
        <v>181.2485939393939</v>
      </c>
      <c r="AK228">
        <v>-3.298174728514882</v>
      </c>
      <c r="AL228">
        <v>66.0925817181092</v>
      </c>
      <c r="AM228">
        <f>(AO228 - AN228 + DX228*1E3/(8.314*(DZ228+273.15)) * AQ228/DW228 * AP228) * DW228/(100*DK228) * 1000/(1000 - AO228)</f>
        <v>0</v>
      </c>
      <c r="AN228">
        <v>26.87220864533642</v>
      </c>
      <c r="AO228">
        <v>29.86226909090908</v>
      </c>
      <c r="AP228">
        <v>-3.893078188952784E-05</v>
      </c>
      <c r="AQ228">
        <v>101.3786649320936</v>
      </c>
      <c r="AR228">
        <v>0</v>
      </c>
      <c r="AS228">
        <v>0</v>
      </c>
      <c r="AT228">
        <f>IF(AR228*$H$15&gt;=AV228,1.0,(AV228/(AV228-AR228*$H$15)))</f>
        <v>0</v>
      </c>
      <c r="AU228">
        <f>(AT228-1)*100</f>
        <v>0</v>
      </c>
      <c r="AV228">
        <f>MAX(0,($B$15+$C$15*EE228)/(1+$D$15*EE228)*DX228/(DZ228+273)*$E$15)</f>
        <v>0</v>
      </c>
      <c r="AW228" t="s">
        <v>429</v>
      </c>
      <c r="AX228" t="s">
        <v>429</v>
      </c>
      <c r="AY228">
        <v>0</v>
      </c>
      <c r="AZ228">
        <v>0</v>
      </c>
      <c r="BA228">
        <f>1-AY228/AZ228</f>
        <v>0</v>
      </c>
      <c r="BB228">
        <v>0</v>
      </c>
      <c r="BC228" t="s">
        <v>429</v>
      </c>
      <c r="BD228" t="s">
        <v>429</v>
      </c>
      <c r="BE228">
        <v>0</v>
      </c>
      <c r="BF228">
        <v>0</v>
      </c>
      <c r="BG228">
        <f>1-BE228/BF228</f>
        <v>0</v>
      </c>
      <c r="BH228">
        <v>0.5</v>
      </c>
      <c r="BI228">
        <f>DH228</f>
        <v>0</v>
      </c>
      <c r="BJ228">
        <f>K228</f>
        <v>0</v>
      </c>
      <c r="BK228">
        <f>BG228*BH228*BI228</f>
        <v>0</v>
      </c>
      <c r="BL228">
        <f>(BJ228-BB228)/BI228</f>
        <v>0</v>
      </c>
      <c r="BM228">
        <f>(AZ228-BF228)/BF228</f>
        <v>0</v>
      </c>
      <c r="BN228">
        <f>AY228/(BA228+AY228/BF228)</f>
        <v>0</v>
      </c>
      <c r="BO228" t="s">
        <v>429</v>
      </c>
      <c r="BP228">
        <v>0</v>
      </c>
      <c r="BQ228">
        <f>IF(BP228&lt;&gt;0, BP228, BN228)</f>
        <v>0</v>
      </c>
      <c r="BR228">
        <f>1-BQ228/BF228</f>
        <v>0</v>
      </c>
      <c r="BS228">
        <f>(BF228-BE228)/(BF228-BQ228)</f>
        <v>0</v>
      </c>
      <c r="BT228">
        <f>(AZ228-BF228)/(AZ228-BQ228)</f>
        <v>0</v>
      </c>
      <c r="BU228">
        <f>(BF228-BE228)/(BF228-AY228)</f>
        <v>0</v>
      </c>
      <c r="BV228">
        <f>(AZ228-BF228)/(AZ228-AY228)</f>
        <v>0</v>
      </c>
      <c r="BW228">
        <f>(BS228*BQ228/BE228)</f>
        <v>0</v>
      </c>
      <c r="BX228">
        <f>(1-BW228)</f>
        <v>0</v>
      </c>
      <c r="DG228">
        <f>$B$13*EF228+$C$13*EG228+$F$13*ER228*(1-EU228)</f>
        <v>0</v>
      </c>
      <c r="DH228">
        <f>DG228*DI228</f>
        <v>0</v>
      </c>
      <c r="DI228">
        <f>($B$13*$D$11+$C$13*$D$11+$F$13*((FE228+EW228)/MAX(FE228+EW228+FF228, 0.1)*$I$11+FF228/MAX(FE228+EW228+FF228, 0.1)*$J$11))/($B$13+$C$13+$F$13)</f>
        <v>0</v>
      </c>
      <c r="DJ228">
        <f>($B$13*$K$11+$C$13*$K$11+$F$13*((FE228+EW228)/MAX(FE228+EW228+FF228, 0.1)*$P$11+FF228/MAX(FE228+EW228+FF228, 0.1)*$Q$11))/($B$13+$C$13+$F$13)</f>
        <v>0</v>
      </c>
      <c r="DK228">
        <v>1.37</v>
      </c>
      <c r="DL228">
        <v>0.5</v>
      </c>
      <c r="DM228" t="s">
        <v>430</v>
      </c>
      <c r="DN228">
        <v>2</v>
      </c>
      <c r="DO228" t="b">
        <v>1</v>
      </c>
      <c r="DP228">
        <v>1694366121</v>
      </c>
      <c r="DQ228">
        <v>198.3253703703703</v>
      </c>
      <c r="DR228">
        <v>183.8825925925926</v>
      </c>
      <c r="DS228">
        <v>29.87225555555555</v>
      </c>
      <c r="DT228">
        <v>26.8801</v>
      </c>
      <c r="DU228">
        <v>220.0241111111111</v>
      </c>
      <c r="DV228">
        <v>34.19009259259258</v>
      </c>
      <c r="DW228">
        <v>500.0287407407407</v>
      </c>
      <c r="DX228">
        <v>84.42413703703704</v>
      </c>
      <c r="DY228">
        <v>0.1000003740740741</v>
      </c>
      <c r="DZ228">
        <v>32.94714074074074</v>
      </c>
      <c r="EA228">
        <v>34.17447407407408</v>
      </c>
      <c r="EB228">
        <v>999.9000000000001</v>
      </c>
      <c r="EC228">
        <v>0</v>
      </c>
      <c r="ED228">
        <v>0</v>
      </c>
      <c r="EE228">
        <v>10019.90592592593</v>
      </c>
      <c r="EF228">
        <v>0</v>
      </c>
      <c r="EG228">
        <v>928.0195185185186</v>
      </c>
      <c r="EH228">
        <v>14.44282592592593</v>
      </c>
      <c r="EI228">
        <v>204.4324074074074</v>
      </c>
      <c r="EJ228">
        <v>188.9618888888889</v>
      </c>
      <c r="EK228">
        <v>2.992161111111111</v>
      </c>
      <c r="EL228">
        <v>183.8825925925926</v>
      </c>
      <c r="EM228">
        <v>26.8801</v>
      </c>
      <c r="EN228">
        <v>2.521940740740741</v>
      </c>
      <c r="EO228">
        <v>2.269328518518519</v>
      </c>
      <c r="EP228">
        <v>21.16878888888889</v>
      </c>
      <c r="EQ228">
        <v>19.46032222222222</v>
      </c>
      <c r="ER228">
        <v>2000.019259259259</v>
      </c>
      <c r="ES228">
        <v>0.9799956296296295</v>
      </c>
      <c r="ET228">
        <v>0.02000468888888889</v>
      </c>
      <c r="EU228">
        <v>0</v>
      </c>
      <c r="EV228">
        <v>88.93651481481481</v>
      </c>
      <c r="EW228">
        <v>5.00078</v>
      </c>
      <c r="EX228">
        <v>3454.546296296296</v>
      </c>
      <c r="EY228">
        <v>16379.77777777778</v>
      </c>
      <c r="EZ228">
        <v>52.71725925925925</v>
      </c>
      <c r="FA228">
        <v>53.96733333333333</v>
      </c>
      <c r="FB228">
        <v>53.26366666666667</v>
      </c>
      <c r="FC228">
        <v>53.18740740740741</v>
      </c>
      <c r="FD228">
        <v>53.01837037037038</v>
      </c>
      <c r="FE228">
        <v>1955.106666666667</v>
      </c>
      <c r="FF228">
        <v>39.9125925925926</v>
      </c>
      <c r="FG228">
        <v>0</v>
      </c>
      <c r="FH228">
        <v>1694366128.4</v>
      </c>
      <c r="FI228">
        <v>0</v>
      </c>
      <c r="FJ228">
        <v>88.93156153846152</v>
      </c>
      <c r="FK228">
        <v>3.744717961417885</v>
      </c>
      <c r="FL228">
        <v>39.33641021827887</v>
      </c>
      <c r="FM228">
        <v>3454.453461538461</v>
      </c>
      <c r="FN228">
        <v>15</v>
      </c>
      <c r="FO228">
        <v>1694364733.6</v>
      </c>
      <c r="FP228" t="s">
        <v>824</v>
      </c>
      <c r="FQ228">
        <v>1694364733.6</v>
      </c>
      <c r="FR228">
        <v>1694364725.1</v>
      </c>
      <c r="FS228">
        <v>3</v>
      </c>
      <c r="FT228">
        <v>-0.385</v>
      </c>
      <c r="FU228">
        <v>-0.17</v>
      </c>
      <c r="FV228">
        <v>-26.307</v>
      </c>
      <c r="FW228">
        <v>-4.28</v>
      </c>
      <c r="FX228">
        <v>420</v>
      </c>
      <c r="FY228">
        <v>29</v>
      </c>
      <c r="FZ228">
        <v>0.26</v>
      </c>
      <c r="GA228">
        <v>0.05</v>
      </c>
      <c r="GB228">
        <v>14.1464487804878</v>
      </c>
      <c r="GC228">
        <v>5.433278048780513</v>
      </c>
      <c r="GD228">
        <v>0.5395788520878705</v>
      </c>
      <c r="GE228">
        <v>0</v>
      </c>
      <c r="GF228">
        <v>2.992743414634147</v>
      </c>
      <c r="GG228">
        <v>-0.01054891986062177</v>
      </c>
      <c r="GH228">
        <v>0.001771814021177018</v>
      </c>
      <c r="GI228">
        <v>1</v>
      </c>
      <c r="GJ228">
        <v>1</v>
      </c>
      <c r="GK228">
        <v>2</v>
      </c>
      <c r="GL228" t="s">
        <v>432</v>
      </c>
      <c r="GM228">
        <v>3.10651</v>
      </c>
      <c r="GN228">
        <v>2.75804</v>
      </c>
      <c r="GO228">
        <v>0.0420251</v>
      </c>
      <c r="GP228">
        <v>0.0349589</v>
      </c>
      <c r="GQ228">
        <v>0.125203</v>
      </c>
      <c r="GR228">
        <v>0.106517</v>
      </c>
      <c r="GS228">
        <v>23999.5</v>
      </c>
      <c r="GT228">
        <v>22782</v>
      </c>
      <c r="GU228">
        <v>25645.1</v>
      </c>
      <c r="GV228">
        <v>23993.1</v>
      </c>
      <c r="GW228">
        <v>36088.4</v>
      </c>
      <c r="GX228">
        <v>31428.3</v>
      </c>
      <c r="GY228">
        <v>44884.7</v>
      </c>
      <c r="GZ228">
        <v>38044.1</v>
      </c>
      <c r="HA228">
        <v>1.7302</v>
      </c>
      <c r="HB228">
        <v>1.52038</v>
      </c>
      <c r="HC228">
        <v>-0.080578</v>
      </c>
      <c r="HD228">
        <v>0</v>
      </c>
      <c r="HE228">
        <v>35.464</v>
      </c>
      <c r="HF228">
        <v>999.9</v>
      </c>
      <c r="HG228">
        <v>35.5</v>
      </c>
      <c r="HH228">
        <v>41.8</v>
      </c>
      <c r="HI228">
        <v>34.3</v>
      </c>
      <c r="HJ228">
        <v>61.1856</v>
      </c>
      <c r="HK228">
        <v>24.2388</v>
      </c>
      <c r="HL228">
        <v>1</v>
      </c>
      <c r="HM228">
        <v>1.70216</v>
      </c>
      <c r="HN228">
        <v>9.28105</v>
      </c>
      <c r="HO228">
        <v>20.0542</v>
      </c>
      <c r="HP228">
        <v>5.20456</v>
      </c>
      <c r="HQ228">
        <v>11.9944</v>
      </c>
      <c r="HR228">
        <v>4.9602</v>
      </c>
      <c r="HS228">
        <v>3.2746</v>
      </c>
      <c r="HT228">
        <v>9999</v>
      </c>
      <c r="HU228">
        <v>9999</v>
      </c>
      <c r="HV228">
        <v>9999</v>
      </c>
      <c r="HW228">
        <v>156.9</v>
      </c>
      <c r="HX228">
        <v>1.86386</v>
      </c>
      <c r="HY228">
        <v>1.86019</v>
      </c>
      <c r="HZ228">
        <v>1.85852</v>
      </c>
      <c r="IA228">
        <v>1.85988</v>
      </c>
      <c r="IB228">
        <v>1.85984</v>
      </c>
      <c r="IC228">
        <v>1.85845</v>
      </c>
      <c r="ID228">
        <v>1.85759</v>
      </c>
      <c r="IE228">
        <v>1.85238</v>
      </c>
      <c r="IF228">
        <v>0</v>
      </c>
      <c r="IG228">
        <v>0</v>
      </c>
      <c r="IH228">
        <v>0</v>
      </c>
      <c r="II228">
        <v>0</v>
      </c>
      <c r="IJ228" t="s">
        <v>433</v>
      </c>
      <c r="IK228" t="s">
        <v>434</v>
      </c>
      <c r="IL228" t="s">
        <v>435</v>
      </c>
      <c r="IM228" t="s">
        <v>435</v>
      </c>
      <c r="IN228" t="s">
        <v>435</v>
      </c>
      <c r="IO228" t="s">
        <v>435</v>
      </c>
      <c r="IP228">
        <v>0</v>
      </c>
      <c r="IQ228">
        <v>100</v>
      </c>
      <c r="IR228">
        <v>100</v>
      </c>
      <c r="IS228">
        <v>-21.159</v>
      </c>
      <c r="IT228">
        <v>-4.3174</v>
      </c>
      <c r="IU228">
        <v>-16.58608616744975</v>
      </c>
      <c r="IV228">
        <v>-0.02477319321892663</v>
      </c>
      <c r="IW228">
        <v>7.220195862635366E-06</v>
      </c>
      <c r="IX228">
        <v>-1.200035831751892E-09</v>
      </c>
      <c r="IY228">
        <v>-1.942583748468474</v>
      </c>
      <c r="IZ228">
        <v>-0.1467083373758089</v>
      </c>
      <c r="JA228">
        <v>0.003522864546959643</v>
      </c>
      <c r="JB228">
        <v>-3.696506598922489E-05</v>
      </c>
      <c r="JC228">
        <v>4</v>
      </c>
      <c r="JD228">
        <v>1987</v>
      </c>
      <c r="JE228">
        <v>1</v>
      </c>
      <c r="JF228">
        <v>38</v>
      </c>
      <c r="JG228">
        <v>23.2</v>
      </c>
      <c r="JH228">
        <v>23.4</v>
      </c>
      <c r="JI228">
        <v>0.559082</v>
      </c>
      <c r="JJ228">
        <v>2.72583</v>
      </c>
      <c r="JK228">
        <v>1.49658</v>
      </c>
      <c r="JL228">
        <v>2.38892</v>
      </c>
      <c r="JM228">
        <v>1.54785</v>
      </c>
      <c r="JN228">
        <v>2.38159</v>
      </c>
      <c r="JO228">
        <v>46.5028</v>
      </c>
      <c r="JP228">
        <v>13.1776</v>
      </c>
      <c r="JQ228">
        <v>18</v>
      </c>
      <c r="JR228">
        <v>508.872</v>
      </c>
      <c r="JS228">
        <v>382.203</v>
      </c>
      <c r="JT228">
        <v>26.7035</v>
      </c>
      <c r="JU228">
        <v>46.1383</v>
      </c>
      <c r="JV228">
        <v>29.9994</v>
      </c>
      <c r="JW228">
        <v>45.8974</v>
      </c>
      <c r="JX228">
        <v>45.7349</v>
      </c>
      <c r="JY228">
        <v>11.28</v>
      </c>
      <c r="JZ228">
        <v>0</v>
      </c>
      <c r="KA228">
        <v>44.4394</v>
      </c>
      <c r="KB228">
        <v>21.68</v>
      </c>
      <c r="KC228">
        <v>132.671</v>
      </c>
      <c r="KD228">
        <v>27.7483</v>
      </c>
      <c r="KE228">
        <v>98.05500000000001</v>
      </c>
      <c r="KF228">
        <v>91.6694</v>
      </c>
    </row>
    <row r="229" spans="1:292">
      <c r="A229">
        <v>211</v>
      </c>
      <c r="B229">
        <v>1694366133.5</v>
      </c>
      <c r="C229">
        <v>7624.5</v>
      </c>
      <c r="D229" t="s">
        <v>859</v>
      </c>
      <c r="E229" t="s">
        <v>860</v>
      </c>
      <c r="F229">
        <v>5</v>
      </c>
      <c r="G229" t="s">
        <v>823</v>
      </c>
      <c r="H229">
        <v>1694366125.714286</v>
      </c>
      <c r="I229">
        <f>(J229)/1000</f>
        <v>0</v>
      </c>
      <c r="J229">
        <f>IF(DO229, AM229, AG229)</f>
        <v>0</v>
      </c>
      <c r="K229">
        <f>IF(DO229, AH229, AF229)</f>
        <v>0</v>
      </c>
      <c r="L229">
        <f>DQ229 - IF(AT229&gt;1, K229*DK229*100.0/(AV229*EE229), 0)</f>
        <v>0</v>
      </c>
      <c r="M229">
        <f>((S229-I229/2)*L229-K229)/(S229+I229/2)</f>
        <v>0</v>
      </c>
      <c r="N229">
        <f>M229*(DX229+DY229)/1000.0</f>
        <v>0</v>
      </c>
      <c r="O229">
        <f>(DQ229 - IF(AT229&gt;1, K229*DK229*100.0/(AV229*EE229), 0))*(DX229+DY229)/1000.0</f>
        <v>0</v>
      </c>
      <c r="P229">
        <f>2.0/((1/R229-1/Q229)+SIGN(R229)*SQRT((1/R229-1/Q229)*(1/R229-1/Q229) + 4*DL229/((DL229+1)*(DL229+1))*(2*1/R229*1/Q229-1/Q229*1/Q229)))</f>
        <v>0</v>
      </c>
      <c r="Q229">
        <f>IF(LEFT(DM229,1)&lt;&gt;"0",IF(LEFT(DM229,1)="1",3.0,DN229),$D$5+$E$5*(EE229*DX229/($K$5*1000))+$F$5*(EE229*DX229/($K$5*1000))*MAX(MIN(DK229,$J$5),$I$5)*MAX(MIN(DK229,$J$5),$I$5)+$G$5*MAX(MIN(DK229,$J$5),$I$5)*(EE229*DX229/($K$5*1000))+$H$5*(EE229*DX229/($K$5*1000))*(EE229*DX229/($K$5*1000)))</f>
        <v>0</v>
      </c>
      <c r="R229">
        <f>I229*(1000-(1000*0.61365*exp(17.502*V229/(240.97+V229))/(DX229+DY229)+DS229)/2)/(1000*0.61365*exp(17.502*V229/(240.97+V229))/(DX229+DY229)-DS229)</f>
        <v>0</v>
      </c>
      <c r="S229">
        <f>1/((DL229+1)/(P229/1.6)+1/(Q229/1.37)) + DL229/((DL229+1)/(P229/1.6) + DL229/(Q229/1.37))</f>
        <v>0</v>
      </c>
      <c r="T229">
        <f>(DG229*DJ229)</f>
        <v>0</v>
      </c>
      <c r="U229">
        <f>(DZ229+(T229+2*0.95*5.67E-8*(((DZ229+$B$9)+273)^4-(DZ229+273)^4)-44100*I229)/(1.84*29.3*Q229+8*0.95*5.67E-8*(DZ229+273)^3))</f>
        <v>0</v>
      </c>
      <c r="V229">
        <f>($C$9*EA229+$D$9*EB229+$E$9*U229)</f>
        <v>0</v>
      </c>
      <c r="W229">
        <f>0.61365*exp(17.502*V229/(240.97+V229))</f>
        <v>0</v>
      </c>
      <c r="X229">
        <f>(Y229/Z229*100)</f>
        <v>0</v>
      </c>
      <c r="Y229">
        <f>DS229*(DX229+DY229)/1000</f>
        <v>0</v>
      </c>
      <c r="Z229">
        <f>0.61365*exp(17.502*DZ229/(240.97+DZ229))</f>
        <v>0</v>
      </c>
      <c r="AA229">
        <f>(W229-DS229*(DX229+DY229)/1000)</f>
        <v>0</v>
      </c>
      <c r="AB229">
        <f>(-I229*44100)</f>
        <v>0</v>
      </c>
      <c r="AC229">
        <f>2*29.3*Q229*0.92*(DZ229-V229)</f>
        <v>0</v>
      </c>
      <c r="AD229">
        <f>2*0.95*5.67E-8*(((DZ229+$B$9)+273)^4-(V229+273)^4)</f>
        <v>0</v>
      </c>
      <c r="AE229">
        <f>T229+AD229+AB229+AC229</f>
        <v>0</v>
      </c>
      <c r="AF229">
        <f>DW229*AT229*(DR229-DQ229*(1000-AT229*DT229)/(1000-AT229*DS229))/(100*DK229)</f>
        <v>0</v>
      </c>
      <c r="AG229">
        <f>1000*DW229*AT229*(DS229-DT229)/(100*DK229*(1000-AT229*DS229))</f>
        <v>0</v>
      </c>
      <c r="AH229">
        <f>(AI229 - AJ229 - DX229*1E3/(8.314*(DZ229+273.15)) * AL229/DW229 * AK229) * DW229/(100*DK229) * (1000 - DT229)/1000</f>
        <v>0</v>
      </c>
      <c r="AI229">
        <v>155.9456903056099</v>
      </c>
      <c r="AJ229">
        <v>164.7046424242425</v>
      </c>
      <c r="AK229">
        <v>-3.306753266791405</v>
      </c>
      <c r="AL229">
        <v>66.0925817181092</v>
      </c>
      <c r="AM229">
        <f>(AO229 - AN229 + DX229*1E3/(8.314*(DZ229+273.15)) * AQ229/DW229 * AP229) * DW229/(100*DK229) * 1000/(1000 - AO229)</f>
        <v>0</v>
      </c>
      <c r="AN229">
        <v>26.84856741400523</v>
      </c>
      <c r="AO229">
        <v>29.84956909090909</v>
      </c>
      <c r="AP229">
        <v>-6.090975134845943E-06</v>
      </c>
      <c r="AQ229">
        <v>101.3786649320936</v>
      </c>
      <c r="AR229">
        <v>0</v>
      </c>
      <c r="AS229">
        <v>0</v>
      </c>
      <c r="AT229">
        <f>IF(AR229*$H$15&gt;=AV229,1.0,(AV229/(AV229-AR229*$H$15)))</f>
        <v>0</v>
      </c>
      <c r="AU229">
        <f>(AT229-1)*100</f>
        <v>0</v>
      </c>
      <c r="AV229">
        <f>MAX(0,($B$15+$C$15*EE229)/(1+$D$15*EE229)*DX229/(DZ229+273)*$E$15)</f>
        <v>0</v>
      </c>
      <c r="AW229" t="s">
        <v>429</v>
      </c>
      <c r="AX229" t="s">
        <v>429</v>
      </c>
      <c r="AY229">
        <v>0</v>
      </c>
      <c r="AZ229">
        <v>0</v>
      </c>
      <c r="BA229">
        <f>1-AY229/AZ229</f>
        <v>0</v>
      </c>
      <c r="BB229">
        <v>0</v>
      </c>
      <c r="BC229" t="s">
        <v>429</v>
      </c>
      <c r="BD229" t="s">
        <v>429</v>
      </c>
      <c r="BE229">
        <v>0</v>
      </c>
      <c r="BF229">
        <v>0</v>
      </c>
      <c r="BG229">
        <f>1-BE229/BF229</f>
        <v>0</v>
      </c>
      <c r="BH229">
        <v>0.5</v>
      </c>
      <c r="BI229">
        <f>DH229</f>
        <v>0</v>
      </c>
      <c r="BJ229">
        <f>K229</f>
        <v>0</v>
      </c>
      <c r="BK229">
        <f>BG229*BH229*BI229</f>
        <v>0</v>
      </c>
      <c r="BL229">
        <f>(BJ229-BB229)/BI229</f>
        <v>0</v>
      </c>
      <c r="BM229">
        <f>(AZ229-BF229)/BF229</f>
        <v>0</v>
      </c>
      <c r="BN229">
        <f>AY229/(BA229+AY229/BF229)</f>
        <v>0</v>
      </c>
      <c r="BO229" t="s">
        <v>429</v>
      </c>
      <c r="BP229">
        <v>0</v>
      </c>
      <c r="BQ229">
        <f>IF(BP229&lt;&gt;0, BP229, BN229)</f>
        <v>0</v>
      </c>
      <c r="BR229">
        <f>1-BQ229/BF229</f>
        <v>0</v>
      </c>
      <c r="BS229">
        <f>(BF229-BE229)/(BF229-BQ229)</f>
        <v>0</v>
      </c>
      <c r="BT229">
        <f>(AZ229-BF229)/(AZ229-BQ229)</f>
        <v>0</v>
      </c>
      <c r="BU229">
        <f>(BF229-BE229)/(BF229-AY229)</f>
        <v>0</v>
      </c>
      <c r="BV229">
        <f>(AZ229-BF229)/(AZ229-AY229)</f>
        <v>0</v>
      </c>
      <c r="BW229">
        <f>(BS229*BQ229/BE229)</f>
        <v>0</v>
      </c>
      <c r="BX229">
        <f>(1-BW229)</f>
        <v>0</v>
      </c>
      <c r="DG229">
        <f>$B$13*EF229+$C$13*EG229+$F$13*ER229*(1-EU229)</f>
        <v>0</v>
      </c>
      <c r="DH229">
        <f>DG229*DI229</f>
        <v>0</v>
      </c>
      <c r="DI229">
        <f>($B$13*$D$11+$C$13*$D$11+$F$13*((FE229+EW229)/MAX(FE229+EW229+FF229, 0.1)*$I$11+FF229/MAX(FE229+EW229+FF229, 0.1)*$J$11))/($B$13+$C$13+$F$13)</f>
        <v>0</v>
      </c>
      <c r="DJ229">
        <f>($B$13*$K$11+$C$13*$K$11+$F$13*((FE229+EW229)/MAX(FE229+EW229+FF229, 0.1)*$P$11+FF229/MAX(FE229+EW229+FF229, 0.1)*$Q$11))/($B$13+$C$13+$F$13)</f>
        <v>0</v>
      </c>
      <c r="DK229">
        <v>1.37</v>
      </c>
      <c r="DL229">
        <v>0.5</v>
      </c>
      <c r="DM229" t="s">
        <v>430</v>
      </c>
      <c r="DN229">
        <v>2</v>
      </c>
      <c r="DO229" t="b">
        <v>1</v>
      </c>
      <c r="DP229">
        <v>1694366125.714286</v>
      </c>
      <c r="DQ229">
        <v>183.1680714285714</v>
      </c>
      <c r="DR229">
        <v>168.2398214285714</v>
      </c>
      <c r="DS229">
        <v>29.86427142857142</v>
      </c>
      <c r="DT229">
        <v>26.86158928571428</v>
      </c>
      <c r="DU229">
        <v>204.52775</v>
      </c>
      <c r="DV229">
        <v>34.18181785714286</v>
      </c>
      <c r="DW229">
        <v>499.995</v>
      </c>
      <c r="DX229">
        <v>84.42388214285715</v>
      </c>
      <c r="DY229">
        <v>0.09993397500000002</v>
      </c>
      <c r="DZ229">
        <v>32.94297857142856</v>
      </c>
      <c r="EA229">
        <v>34.16954642857143</v>
      </c>
      <c r="EB229">
        <v>999.9000000000002</v>
      </c>
      <c r="EC229">
        <v>0</v>
      </c>
      <c r="ED229">
        <v>0</v>
      </c>
      <c r="EE229">
        <v>10016.09964285714</v>
      </c>
      <c r="EF229">
        <v>0</v>
      </c>
      <c r="EG229">
        <v>922.4895714285714</v>
      </c>
      <c r="EH229">
        <v>14.92836071428571</v>
      </c>
      <c r="EI229">
        <v>188.8068214285715</v>
      </c>
      <c r="EJ229">
        <v>172.8840357142857</v>
      </c>
      <c r="EK229">
        <v>3.002685357142857</v>
      </c>
      <c r="EL229">
        <v>168.2398214285714</v>
      </c>
      <c r="EM229">
        <v>26.86158928571428</v>
      </c>
      <c r="EN229">
        <v>2.521258571428572</v>
      </c>
      <c r="EO229">
        <v>2.267758928571429</v>
      </c>
      <c r="EP229">
        <v>21.16438928571428</v>
      </c>
      <c r="EQ229">
        <v>19.44919285714286</v>
      </c>
      <c r="ER229">
        <v>2000.006428571429</v>
      </c>
      <c r="ES229">
        <v>0.9799953928571428</v>
      </c>
      <c r="ET229">
        <v>0.02000488571428572</v>
      </c>
      <c r="EU229">
        <v>0</v>
      </c>
      <c r="EV229">
        <v>89.25255000000001</v>
      </c>
      <c r="EW229">
        <v>5.00078</v>
      </c>
      <c r="EX229">
        <v>3458.206428571429</v>
      </c>
      <c r="EY229">
        <v>16379.66428571429</v>
      </c>
      <c r="EZ229">
        <v>52.72067857142856</v>
      </c>
      <c r="FA229">
        <v>53.95282142857142</v>
      </c>
      <c r="FB229">
        <v>53.27875</v>
      </c>
      <c r="FC229">
        <v>53.17849999999999</v>
      </c>
      <c r="FD229">
        <v>53.06889285714284</v>
      </c>
      <c r="FE229">
        <v>1955.093571428572</v>
      </c>
      <c r="FF229">
        <v>39.91214285714286</v>
      </c>
      <c r="FG229">
        <v>0</v>
      </c>
      <c r="FH229">
        <v>1694366133.8</v>
      </c>
      <c r="FI229">
        <v>0</v>
      </c>
      <c r="FJ229">
        <v>89.32895600000001</v>
      </c>
      <c r="FK229">
        <v>4.209046168105822</v>
      </c>
      <c r="FL229">
        <v>55.19461544780841</v>
      </c>
      <c r="FM229">
        <v>3458.892000000001</v>
      </c>
      <c r="FN229">
        <v>15</v>
      </c>
      <c r="FO229">
        <v>1694364733.6</v>
      </c>
      <c r="FP229" t="s">
        <v>824</v>
      </c>
      <c r="FQ229">
        <v>1694364733.6</v>
      </c>
      <c r="FR229">
        <v>1694364725.1</v>
      </c>
      <c r="FS229">
        <v>3</v>
      </c>
      <c r="FT229">
        <v>-0.385</v>
      </c>
      <c r="FU229">
        <v>-0.17</v>
      </c>
      <c r="FV229">
        <v>-26.307</v>
      </c>
      <c r="FW229">
        <v>-4.28</v>
      </c>
      <c r="FX229">
        <v>420</v>
      </c>
      <c r="FY229">
        <v>29</v>
      </c>
      <c r="FZ229">
        <v>0.26</v>
      </c>
      <c r="GA229">
        <v>0.05</v>
      </c>
      <c r="GB229">
        <v>14.67688</v>
      </c>
      <c r="GC229">
        <v>6.056217636022485</v>
      </c>
      <c r="GD229">
        <v>0.5837513872360393</v>
      </c>
      <c r="GE229">
        <v>0</v>
      </c>
      <c r="GF229">
        <v>2.9998825</v>
      </c>
      <c r="GG229">
        <v>0.1191453658536512</v>
      </c>
      <c r="GH229">
        <v>0.01940843434566529</v>
      </c>
      <c r="GI229">
        <v>1</v>
      </c>
      <c r="GJ229">
        <v>1</v>
      </c>
      <c r="GK229">
        <v>2</v>
      </c>
      <c r="GL229" t="s">
        <v>432</v>
      </c>
      <c r="GM229">
        <v>3.10632</v>
      </c>
      <c r="GN229">
        <v>2.75776</v>
      </c>
      <c r="GO229">
        <v>0.0388861</v>
      </c>
      <c r="GP229">
        <v>0.0316231</v>
      </c>
      <c r="GQ229">
        <v>0.125161</v>
      </c>
      <c r="GR229">
        <v>0.106226</v>
      </c>
      <c r="GS229">
        <v>24078.4</v>
      </c>
      <c r="GT229">
        <v>22861</v>
      </c>
      <c r="GU229">
        <v>25645.7</v>
      </c>
      <c r="GV229">
        <v>23993.8</v>
      </c>
      <c r="GW229">
        <v>36090.2</v>
      </c>
      <c r="GX229">
        <v>31438.7</v>
      </c>
      <c r="GY229">
        <v>44885.5</v>
      </c>
      <c r="GZ229">
        <v>38045</v>
      </c>
      <c r="HA229">
        <v>1.72992</v>
      </c>
      <c r="HB229">
        <v>1.52067</v>
      </c>
      <c r="HC229">
        <v>-0.0793785</v>
      </c>
      <c r="HD229">
        <v>0</v>
      </c>
      <c r="HE229">
        <v>35.4575</v>
      </c>
      <c r="HF229">
        <v>999.9</v>
      </c>
      <c r="HG229">
        <v>35.3</v>
      </c>
      <c r="HH229">
        <v>41.8</v>
      </c>
      <c r="HI229">
        <v>34.1093</v>
      </c>
      <c r="HJ229">
        <v>61.2256</v>
      </c>
      <c r="HK229">
        <v>24.4391</v>
      </c>
      <c r="HL229">
        <v>1</v>
      </c>
      <c r="HM229">
        <v>1.70135</v>
      </c>
      <c r="HN229">
        <v>9.28105</v>
      </c>
      <c r="HO229">
        <v>20.0543</v>
      </c>
      <c r="HP229">
        <v>5.20381</v>
      </c>
      <c r="HQ229">
        <v>11.9941</v>
      </c>
      <c r="HR229">
        <v>4.95855</v>
      </c>
      <c r="HS229">
        <v>3.27458</v>
      </c>
      <c r="HT229">
        <v>9999</v>
      </c>
      <c r="HU229">
        <v>9999</v>
      </c>
      <c r="HV229">
        <v>9999</v>
      </c>
      <c r="HW229">
        <v>156.9</v>
      </c>
      <c r="HX229">
        <v>1.86388</v>
      </c>
      <c r="HY229">
        <v>1.86019</v>
      </c>
      <c r="HZ229">
        <v>1.85853</v>
      </c>
      <c r="IA229">
        <v>1.85989</v>
      </c>
      <c r="IB229">
        <v>1.85981</v>
      </c>
      <c r="IC229">
        <v>1.85847</v>
      </c>
      <c r="ID229">
        <v>1.85757</v>
      </c>
      <c r="IE229">
        <v>1.85238</v>
      </c>
      <c r="IF229">
        <v>0</v>
      </c>
      <c r="IG229">
        <v>0</v>
      </c>
      <c r="IH229">
        <v>0</v>
      </c>
      <c r="II229">
        <v>0</v>
      </c>
      <c r="IJ229" t="s">
        <v>433</v>
      </c>
      <c r="IK229" t="s">
        <v>434</v>
      </c>
      <c r="IL229" t="s">
        <v>435</v>
      </c>
      <c r="IM229" t="s">
        <v>435</v>
      </c>
      <c r="IN229" t="s">
        <v>435</v>
      </c>
      <c r="IO229" t="s">
        <v>435</v>
      </c>
      <c r="IP229">
        <v>0</v>
      </c>
      <c r="IQ229">
        <v>100</v>
      </c>
      <c r="IR229">
        <v>100</v>
      </c>
      <c r="IS229">
        <v>-20.796</v>
      </c>
      <c r="IT229">
        <v>-4.3168</v>
      </c>
      <c r="IU229">
        <v>-16.58608616744975</v>
      </c>
      <c r="IV229">
        <v>-0.02477319321892663</v>
      </c>
      <c r="IW229">
        <v>7.220195862635366E-06</v>
      </c>
      <c r="IX229">
        <v>-1.200035831751892E-09</v>
      </c>
      <c r="IY229">
        <v>-1.942583748468474</v>
      </c>
      <c r="IZ229">
        <v>-0.1467083373758089</v>
      </c>
      <c r="JA229">
        <v>0.003522864546959643</v>
      </c>
      <c r="JB229">
        <v>-3.696506598922489E-05</v>
      </c>
      <c r="JC229">
        <v>4</v>
      </c>
      <c r="JD229">
        <v>1987</v>
      </c>
      <c r="JE229">
        <v>1</v>
      </c>
      <c r="JF229">
        <v>38</v>
      </c>
      <c r="JG229">
        <v>23.3</v>
      </c>
      <c r="JH229">
        <v>23.5</v>
      </c>
      <c r="JI229">
        <v>0.518799</v>
      </c>
      <c r="JJ229">
        <v>2.72339</v>
      </c>
      <c r="JK229">
        <v>1.49658</v>
      </c>
      <c r="JL229">
        <v>2.38892</v>
      </c>
      <c r="JM229">
        <v>1.54907</v>
      </c>
      <c r="JN229">
        <v>2.41821</v>
      </c>
      <c r="JO229">
        <v>46.5321</v>
      </c>
      <c r="JP229">
        <v>13.1689</v>
      </c>
      <c r="JQ229">
        <v>18</v>
      </c>
      <c r="JR229">
        <v>508.651</v>
      </c>
      <c r="JS229">
        <v>382.355</v>
      </c>
      <c r="JT229">
        <v>26.6993</v>
      </c>
      <c r="JU229">
        <v>46.1309</v>
      </c>
      <c r="JV229">
        <v>29.9994</v>
      </c>
      <c r="JW229">
        <v>45.8914</v>
      </c>
      <c r="JX229">
        <v>45.729</v>
      </c>
      <c r="JY229">
        <v>10.4715</v>
      </c>
      <c r="JZ229">
        <v>0</v>
      </c>
      <c r="KA229">
        <v>44.4394</v>
      </c>
      <c r="KB229">
        <v>21.6743</v>
      </c>
      <c r="KC229">
        <v>112.633</v>
      </c>
      <c r="KD229">
        <v>27.7552</v>
      </c>
      <c r="KE229">
        <v>98.057</v>
      </c>
      <c r="KF229">
        <v>91.67149999999999</v>
      </c>
    </row>
    <row r="230" spans="1:292">
      <c r="A230">
        <v>212</v>
      </c>
      <c r="B230">
        <v>1694366138.5</v>
      </c>
      <c r="C230">
        <v>7629.5</v>
      </c>
      <c r="D230" t="s">
        <v>861</v>
      </c>
      <c r="E230" t="s">
        <v>862</v>
      </c>
      <c r="F230">
        <v>5</v>
      </c>
      <c r="G230" t="s">
        <v>823</v>
      </c>
      <c r="H230">
        <v>1694366131</v>
      </c>
      <c r="I230">
        <f>(J230)/1000</f>
        <v>0</v>
      </c>
      <c r="J230">
        <f>IF(DO230, AM230, AG230)</f>
        <v>0</v>
      </c>
      <c r="K230">
        <f>IF(DO230, AH230, AF230)</f>
        <v>0</v>
      </c>
      <c r="L230">
        <f>DQ230 - IF(AT230&gt;1, K230*DK230*100.0/(AV230*EE230), 0)</f>
        <v>0</v>
      </c>
      <c r="M230">
        <f>((S230-I230/2)*L230-K230)/(S230+I230/2)</f>
        <v>0</v>
      </c>
      <c r="N230">
        <f>M230*(DX230+DY230)/1000.0</f>
        <v>0</v>
      </c>
      <c r="O230">
        <f>(DQ230 - IF(AT230&gt;1, K230*DK230*100.0/(AV230*EE230), 0))*(DX230+DY230)/1000.0</f>
        <v>0</v>
      </c>
      <c r="P230">
        <f>2.0/((1/R230-1/Q230)+SIGN(R230)*SQRT((1/R230-1/Q230)*(1/R230-1/Q230) + 4*DL230/((DL230+1)*(DL230+1))*(2*1/R230*1/Q230-1/Q230*1/Q230)))</f>
        <v>0</v>
      </c>
      <c r="Q230">
        <f>IF(LEFT(DM230,1)&lt;&gt;"0",IF(LEFT(DM230,1)="1",3.0,DN230),$D$5+$E$5*(EE230*DX230/($K$5*1000))+$F$5*(EE230*DX230/($K$5*1000))*MAX(MIN(DK230,$J$5),$I$5)*MAX(MIN(DK230,$J$5),$I$5)+$G$5*MAX(MIN(DK230,$J$5),$I$5)*(EE230*DX230/($K$5*1000))+$H$5*(EE230*DX230/($K$5*1000))*(EE230*DX230/($K$5*1000)))</f>
        <v>0</v>
      </c>
      <c r="R230">
        <f>I230*(1000-(1000*0.61365*exp(17.502*V230/(240.97+V230))/(DX230+DY230)+DS230)/2)/(1000*0.61365*exp(17.502*V230/(240.97+V230))/(DX230+DY230)-DS230)</f>
        <v>0</v>
      </c>
      <c r="S230">
        <f>1/((DL230+1)/(P230/1.6)+1/(Q230/1.37)) + DL230/((DL230+1)/(P230/1.6) + DL230/(Q230/1.37))</f>
        <v>0</v>
      </c>
      <c r="T230">
        <f>(DG230*DJ230)</f>
        <v>0</v>
      </c>
      <c r="U230">
        <f>(DZ230+(T230+2*0.95*5.67E-8*(((DZ230+$B$9)+273)^4-(DZ230+273)^4)-44100*I230)/(1.84*29.3*Q230+8*0.95*5.67E-8*(DZ230+273)^3))</f>
        <v>0</v>
      </c>
      <c r="V230">
        <f>($C$9*EA230+$D$9*EB230+$E$9*U230)</f>
        <v>0</v>
      </c>
      <c r="W230">
        <f>0.61365*exp(17.502*V230/(240.97+V230))</f>
        <v>0</v>
      </c>
      <c r="X230">
        <f>(Y230/Z230*100)</f>
        <v>0</v>
      </c>
      <c r="Y230">
        <f>DS230*(DX230+DY230)/1000</f>
        <v>0</v>
      </c>
      <c r="Z230">
        <f>0.61365*exp(17.502*DZ230/(240.97+DZ230))</f>
        <v>0</v>
      </c>
      <c r="AA230">
        <f>(W230-DS230*(DX230+DY230)/1000)</f>
        <v>0</v>
      </c>
      <c r="AB230">
        <f>(-I230*44100)</f>
        <v>0</v>
      </c>
      <c r="AC230">
        <f>2*29.3*Q230*0.92*(DZ230-V230)</f>
        <v>0</v>
      </c>
      <c r="AD230">
        <f>2*0.95*5.67E-8*(((DZ230+$B$9)+273)^4-(V230+273)^4)</f>
        <v>0</v>
      </c>
      <c r="AE230">
        <f>T230+AD230+AB230+AC230</f>
        <v>0</v>
      </c>
      <c r="AF230">
        <f>DW230*AT230*(DR230-DQ230*(1000-AT230*DT230)/(1000-AT230*DS230))/(100*DK230)</f>
        <v>0</v>
      </c>
      <c r="AG230">
        <f>1000*DW230*AT230*(DS230-DT230)/(100*DK230*(1000-AT230*DS230))</f>
        <v>0</v>
      </c>
      <c r="AH230">
        <f>(AI230 - AJ230 - DX230*1E3/(8.314*(DZ230+273.15)) * AL230/DW230 * AK230) * DW230/(100*DK230) * (1000 - DT230)/1000</f>
        <v>0</v>
      </c>
      <c r="AI230">
        <v>138.9758909840791</v>
      </c>
      <c r="AJ230">
        <v>148.2606363636363</v>
      </c>
      <c r="AK230">
        <v>-3.290389696398487</v>
      </c>
      <c r="AL230">
        <v>66.0925817181092</v>
      </c>
      <c r="AM230">
        <f>(AO230 - AN230 + DX230*1E3/(8.314*(DZ230+273.15)) * AQ230/DW230 * AP230) * DW230/(100*DK230) * 1000/(1000 - AO230)</f>
        <v>0</v>
      </c>
      <c r="AN230">
        <v>26.73361959979967</v>
      </c>
      <c r="AO230">
        <v>29.79475272727272</v>
      </c>
      <c r="AP230">
        <v>-0.01156401794164594</v>
      </c>
      <c r="AQ230">
        <v>101.3786649320936</v>
      </c>
      <c r="AR230">
        <v>0</v>
      </c>
      <c r="AS230">
        <v>0</v>
      </c>
      <c r="AT230">
        <f>IF(AR230*$H$15&gt;=AV230,1.0,(AV230/(AV230-AR230*$H$15)))</f>
        <v>0</v>
      </c>
      <c r="AU230">
        <f>(AT230-1)*100</f>
        <v>0</v>
      </c>
      <c r="AV230">
        <f>MAX(0,($B$15+$C$15*EE230)/(1+$D$15*EE230)*DX230/(DZ230+273)*$E$15)</f>
        <v>0</v>
      </c>
      <c r="AW230" t="s">
        <v>429</v>
      </c>
      <c r="AX230" t="s">
        <v>429</v>
      </c>
      <c r="AY230">
        <v>0</v>
      </c>
      <c r="AZ230">
        <v>0</v>
      </c>
      <c r="BA230">
        <f>1-AY230/AZ230</f>
        <v>0</v>
      </c>
      <c r="BB230">
        <v>0</v>
      </c>
      <c r="BC230" t="s">
        <v>429</v>
      </c>
      <c r="BD230" t="s">
        <v>429</v>
      </c>
      <c r="BE230">
        <v>0</v>
      </c>
      <c r="BF230">
        <v>0</v>
      </c>
      <c r="BG230">
        <f>1-BE230/BF230</f>
        <v>0</v>
      </c>
      <c r="BH230">
        <v>0.5</v>
      </c>
      <c r="BI230">
        <f>DH230</f>
        <v>0</v>
      </c>
      <c r="BJ230">
        <f>K230</f>
        <v>0</v>
      </c>
      <c r="BK230">
        <f>BG230*BH230*BI230</f>
        <v>0</v>
      </c>
      <c r="BL230">
        <f>(BJ230-BB230)/BI230</f>
        <v>0</v>
      </c>
      <c r="BM230">
        <f>(AZ230-BF230)/BF230</f>
        <v>0</v>
      </c>
      <c r="BN230">
        <f>AY230/(BA230+AY230/BF230)</f>
        <v>0</v>
      </c>
      <c r="BO230" t="s">
        <v>429</v>
      </c>
      <c r="BP230">
        <v>0</v>
      </c>
      <c r="BQ230">
        <f>IF(BP230&lt;&gt;0, BP230, BN230)</f>
        <v>0</v>
      </c>
      <c r="BR230">
        <f>1-BQ230/BF230</f>
        <v>0</v>
      </c>
      <c r="BS230">
        <f>(BF230-BE230)/(BF230-BQ230)</f>
        <v>0</v>
      </c>
      <c r="BT230">
        <f>(AZ230-BF230)/(AZ230-BQ230)</f>
        <v>0</v>
      </c>
      <c r="BU230">
        <f>(BF230-BE230)/(BF230-AY230)</f>
        <v>0</v>
      </c>
      <c r="BV230">
        <f>(AZ230-BF230)/(AZ230-AY230)</f>
        <v>0</v>
      </c>
      <c r="BW230">
        <f>(BS230*BQ230/BE230)</f>
        <v>0</v>
      </c>
      <c r="BX230">
        <f>(1-BW230)</f>
        <v>0</v>
      </c>
      <c r="DG230">
        <f>$B$13*EF230+$C$13*EG230+$F$13*ER230*(1-EU230)</f>
        <v>0</v>
      </c>
      <c r="DH230">
        <f>DG230*DI230</f>
        <v>0</v>
      </c>
      <c r="DI230">
        <f>($B$13*$D$11+$C$13*$D$11+$F$13*((FE230+EW230)/MAX(FE230+EW230+FF230, 0.1)*$I$11+FF230/MAX(FE230+EW230+FF230, 0.1)*$J$11))/($B$13+$C$13+$F$13)</f>
        <v>0</v>
      </c>
      <c r="DJ230">
        <f>($B$13*$K$11+$C$13*$K$11+$F$13*((FE230+EW230)/MAX(FE230+EW230+FF230, 0.1)*$P$11+FF230/MAX(FE230+EW230+FF230, 0.1)*$Q$11))/($B$13+$C$13+$F$13)</f>
        <v>0</v>
      </c>
      <c r="DK230">
        <v>1.37</v>
      </c>
      <c r="DL230">
        <v>0.5</v>
      </c>
      <c r="DM230" t="s">
        <v>430</v>
      </c>
      <c r="DN230">
        <v>2</v>
      </c>
      <c r="DO230" t="b">
        <v>1</v>
      </c>
      <c r="DP230">
        <v>1694366131</v>
      </c>
      <c r="DQ230">
        <v>166.2182592592593</v>
      </c>
      <c r="DR230">
        <v>150.7475925925926</v>
      </c>
      <c r="DS230">
        <v>29.84609259259259</v>
      </c>
      <c r="DT230">
        <v>26.81142962962963</v>
      </c>
      <c r="DU230">
        <v>187.1952962962963</v>
      </c>
      <c r="DV230">
        <v>34.16297407407408</v>
      </c>
      <c r="DW230">
        <v>499.9728148148148</v>
      </c>
      <c r="DX230">
        <v>84.42348518518519</v>
      </c>
      <c r="DY230">
        <v>0.09992423703703704</v>
      </c>
      <c r="DZ230">
        <v>32.93931481481481</v>
      </c>
      <c r="EA230">
        <v>34.16801481481481</v>
      </c>
      <c r="EB230">
        <v>999.9000000000001</v>
      </c>
      <c r="EC230">
        <v>0</v>
      </c>
      <c r="ED230">
        <v>0</v>
      </c>
      <c r="EE230">
        <v>10008.92037037037</v>
      </c>
      <c r="EF230">
        <v>0</v>
      </c>
      <c r="EG230">
        <v>917.0588148148149</v>
      </c>
      <c r="EH230">
        <v>15.4707037037037</v>
      </c>
      <c r="EI230">
        <v>171.3321111111111</v>
      </c>
      <c r="EJ230">
        <v>154.9015925925926</v>
      </c>
      <c r="EK230">
        <v>3.034664814814815</v>
      </c>
      <c r="EL230">
        <v>150.7475925925926</v>
      </c>
      <c r="EM230">
        <v>26.81142962962963</v>
      </c>
      <c r="EN230">
        <v>2.519710740740741</v>
      </c>
      <c r="EO230">
        <v>2.263513333333333</v>
      </c>
      <c r="EP230">
        <v>21.15437777777777</v>
      </c>
      <c r="EQ230">
        <v>19.41902962962963</v>
      </c>
      <c r="ER230">
        <v>1999.995185185186</v>
      </c>
      <c r="ES230">
        <v>0.9799947037037036</v>
      </c>
      <c r="ET230">
        <v>0.02000558888888889</v>
      </c>
      <c r="EU230">
        <v>0</v>
      </c>
      <c r="EV230">
        <v>89.58964814814816</v>
      </c>
      <c r="EW230">
        <v>5.00078</v>
      </c>
      <c r="EX230">
        <v>3462.864814814815</v>
      </c>
      <c r="EY230">
        <v>16379.56296296296</v>
      </c>
      <c r="EZ230">
        <v>52.73118518518518</v>
      </c>
      <c r="FA230">
        <v>53.93951851851851</v>
      </c>
      <c r="FB230">
        <v>53.26125925925925</v>
      </c>
      <c r="FC230">
        <v>53.17118518518518</v>
      </c>
      <c r="FD230">
        <v>53.08303703703703</v>
      </c>
      <c r="FE230">
        <v>1955.081111111111</v>
      </c>
      <c r="FF230">
        <v>39.91333333333333</v>
      </c>
      <c r="FG230">
        <v>0</v>
      </c>
      <c r="FH230">
        <v>1694366138.6</v>
      </c>
      <c r="FI230">
        <v>0</v>
      </c>
      <c r="FJ230">
        <v>89.63246799999999</v>
      </c>
      <c r="FK230">
        <v>4.406292314034615</v>
      </c>
      <c r="FL230">
        <v>56.48153857556548</v>
      </c>
      <c r="FM230">
        <v>3463.1816</v>
      </c>
      <c r="FN230">
        <v>15</v>
      </c>
      <c r="FO230">
        <v>1694364733.6</v>
      </c>
      <c r="FP230" t="s">
        <v>824</v>
      </c>
      <c r="FQ230">
        <v>1694364733.6</v>
      </c>
      <c r="FR230">
        <v>1694364725.1</v>
      </c>
      <c r="FS230">
        <v>3</v>
      </c>
      <c r="FT230">
        <v>-0.385</v>
      </c>
      <c r="FU230">
        <v>-0.17</v>
      </c>
      <c r="FV230">
        <v>-26.307</v>
      </c>
      <c r="FW230">
        <v>-4.28</v>
      </c>
      <c r="FX230">
        <v>420</v>
      </c>
      <c r="FY230">
        <v>29</v>
      </c>
      <c r="FZ230">
        <v>0.26</v>
      </c>
      <c r="GA230">
        <v>0.05</v>
      </c>
      <c r="GB230">
        <v>15.0857175</v>
      </c>
      <c r="GC230">
        <v>6.135641651031897</v>
      </c>
      <c r="GD230">
        <v>0.5907230513902011</v>
      </c>
      <c r="GE230">
        <v>0</v>
      </c>
      <c r="GF230">
        <v>3.018654</v>
      </c>
      <c r="GG230">
        <v>0.3462042776735401</v>
      </c>
      <c r="GH230">
        <v>0.03961883793096412</v>
      </c>
      <c r="GI230">
        <v>1</v>
      </c>
      <c r="GJ230">
        <v>1</v>
      </c>
      <c r="GK230">
        <v>2</v>
      </c>
      <c r="GL230" t="s">
        <v>432</v>
      </c>
      <c r="GM230">
        <v>3.10659</v>
      </c>
      <c r="GN230">
        <v>2.75858</v>
      </c>
      <c r="GO230">
        <v>0.0356887</v>
      </c>
      <c r="GP230">
        <v>0.0282068</v>
      </c>
      <c r="GQ230">
        <v>0.125024</v>
      </c>
      <c r="GR230">
        <v>0.106121</v>
      </c>
      <c r="GS230">
        <v>24158.8</v>
      </c>
      <c r="GT230">
        <v>22941.6</v>
      </c>
      <c r="GU230">
        <v>25646.3</v>
      </c>
      <c r="GV230">
        <v>23994</v>
      </c>
      <c r="GW230">
        <v>36096</v>
      </c>
      <c r="GX230">
        <v>31442.1</v>
      </c>
      <c r="GY230">
        <v>44886.3</v>
      </c>
      <c r="GZ230">
        <v>38045.1</v>
      </c>
      <c r="HA230">
        <v>1.73057</v>
      </c>
      <c r="HB230">
        <v>1.52038</v>
      </c>
      <c r="HC230">
        <v>-0.0807643</v>
      </c>
      <c r="HD230">
        <v>0</v>
      </c>
      <c r="HE230">
        <v>35.4493</v>
      </c>
      <c r="HF230">
        <v>999.9</v>
      </c>
      <c r="HG230">
        <v>35.3</v>
      </c>
      <c r="HH230">
        <v>41.8</v>
      </c>
      <c r="HI230">
        <v>34.1068</v>
      </c>
      <c r="HJ230">
        <v>61.3256</v>
      </c>
      <c r="HK230">
        <v>24.4712</v>
      </c>
      <c r="HL230">
        <v>1</v>
      </c>
      <c r="HM230">
        <v>1.70057</v>
      </c>
      <c r="HN230">
        <v>9.28105</v>
      </c>
      <c r="HO230">
        <v>20.0545</v>
      </c>
      <c r="HP230">
        <v>5.20426</v>
      </c>
      <c r="HQ230">
        <v>11.9945</v>
      </c>
      <c r="HR230">
        <v>4.9601</v>
      </c>
      <c r="HS230">
        <v>3.2746</v>
      </c>
      <c r="HT230">
        <v>9999</v>
      </c>
      <c r="HU230">
        <v>9999</v>
      </c>
      <c r="HV230">
        <v>9999</v>
      </c>
      <c r="HW230">
        <v>156.9</v>
      </c>
      <c r="HX230">
        <v>1.86387</v>
      </c>
      <c r="HY230">
        <v>1.8602</v>
      </c>
      <c r="HZ230">
        <v>1.85852</v>
      </c>
      <c r="IA230">
        <v>1.85989</v>
      </c>
      <c r="IB230">
        <v>1.85982</v>
      </c>
      <c r="IC230">
        <v>1.85847</v>
      </c>
      <c r="ID230">
        <v>1.85758</v>
      </c>
      <c r="IE230">
        <v>1.85238</v>
      </c>
      <c r="IF230">
        <v>0</v>
      </c>
      <c r="IG230">
        <v>0</v>
      </c>
      <c r="IH230">
        <v>0</v>
      </c>
      <c r="II230">
        <v>0</v>
      </c>
      <c r="IJ230" t="s">
        <v>433</v>
      </c>
      <c r="IK230" t="s">
        <v>434</v>
      </c>
      <c r="IL230" t="s">
        <v>435</v>
      </c>
      <c r="IM230" t="s">
        <v>435</v>
      </c>
      <c r="IN230" t="s">
        <v>435</v>
      </c>
      <c r="IO230" t="s">
        <v>435</v>
      </c>
      <c r="IP230">
        <v>0</v>
      </c>
      <c r="IQ230">
        <v>100</v>
      </c>
      <c r="IR230">
        <v>100</v>
      </c>
      <c r="IS230">
        <v>-20.43</v>
      </c>
      <c r="IT230">
        <v>-4.3148</v>
      </c>
      <c r="IU230">
        <v>-16.58608616744975</v>
      </c>
      <c r="IV230">
        <v>-0.02477319321892663</v>
      </c>
      <c r="IW230">
        <v>7.220195862635366E-06</v>
      </c>
      <c r="IX230">
        <v>-1.200035831751892E-09</v>
      </c>
      <c r="IY230">
        <v>-1.942583748468474</v>
      </c>
      <c r="IZ230">
        <v>-0.1467083373758089</v>
      </c>
      <c r="JA230">
        <v>0.003522864546959643</v>
      </c>
      <c r="JB230">
        <v>-3.696506598922489E-05</v>
      </c>
      <c r="JC230">
        <v>4</v>
      </c>
      <c r="JD230">
        <v>1987</v>
      </c>
      <c r="JE230">
        <v>1</v>
      </c>
      <c r="JF230">
        <v>38</v>
      </c>
      <c r="JG230">
        <v>23.4</v>
      </c>
      <c r="JH230">
        <v>23.6</v>
      </c>
      <c r="JI230">
        <v>0.474854</v>
      </c>
      <c r="JJ230">
        <v>2.72339</v>
      </c>
      <c r="JK230">
        <v>1.49658</v>
      </c>
      <c r="JL230">
        <v>2.38892</v>
      </c>
      <c r="JM230">
        <v>1.54907</v>
      </c>
      <c r="JN230">
        <v>2.47559</v>
      </c>
      <c r="JO230">
        <v>46.5028</v>
      </c>
      <c r="JP230">
        <v>13.1864</v>
      </c>
      <c r="JQ230">
        <v>18</v>
      </c>
      <c r="JR230">
        <v>509.046</v>
      </c>
      <c r="JS230">
        <v>382.138</v>
      </c>
      <c r="JT230">
        <v>26.6946</v>
      </c>
      <c r="JU230">
        <v>46.123</v>
      </c>
      <c r="JV230">
        <v>29.9993</v>
      </c>
      <c r="JW230">
        <v>45.8849</v>
      </c>
      <c r="JX230">
        <v>45.7213</v>
      </c>
      <c r="JY230">
        <v>9.580909999999999</v>
      </c>
      <c r="JZ230">
        <v>0</v>
      </c>
      <c r="KA230">
        <v>44.4394</v>
      </c>
      <c r="KB230">
        <v>21.6681</v>
      </c>
      <c r="KC230">
        <v>99.2758</v>
      </c>
      <c r="KD230">
        <v>27.7629</v>
      </c>
      <c r="KE230">
        <v>98.059</v>
      </c>
      <c r="KF230">
        <v>91.6722</v>
      </c>
    </row>
    <row r="231" spans="1:292">
      <c r="A231">
        <v>213</v>
      </c>
      <c r="B231">
        <v>1694366143.5</v>
      </c>
      <c r="C231">
        <v>7634.5</v>
      </c>
      <c r="D231" t="s">
        <v>863</v>
      </c>
      <c r="E231" t="s">
        <v>864</v>
      </c>
      <c r="F231">
        <v>5</v>
      </c>
      <c r="G231" t="s">
        <v>823</v>
      </c>
      <c r="H231">
        <v>1694366135.714286</v>
      </c>
      <c r="I231">
        <f>(J231)/1000</f>
        <v>0</v>
      </c>
      <c r="J231">
        <f>IF(DO231, AM231, AG231)</f>
        <v>0</v>
      </c>
      <c r="K231">
        <f>IF(DO231, AH231, AF231)</f>
        <v>0</v>
      </c>
      <c r="L231">
        <f>DQ231 - IF(AT231&gt;1, K231*DK231*100.0/(AV231*EE231), 0)</f>
        <v>0</v>
      </c>
      <c r="M231">
        <f>((S231-I231/2)*L231-K231)/(S231+I231/2)</f>
        <v>0</v>
      </c>
      <c r="N231">
        <f>M231*(DX231+DY231)/1000.0</f>
        <v>0</v>
      </c>
      <c r="O231">
        <f>(DQ231 - IF(AT231&gt;1, K231*DK231*100.0/(AV231*EE231), 0))*(DX231+DY231)/1000.0</f>
        <v>0</v>
      </c>
      <c r="P231">
        <f>2.0/((1/R231-1/Q231)+SIGN(R231)*SQRT((1/R231-1/Q231)*(1/R231-1/Q231) + 4*DL231/((DL231+1)*(DL231+1))*(2*1/R231*1/Q231-1/Q231*1/Q231)))</f>
        <v>0</v>
      </c>
      <c r="Q231">
        <f>IF(LEFT(DM231,1)&lt;&gt;"0",IF(LEFT(DM231,1)="1",3.0,DN231),$D$5+$E$5*(EE231*DX231/($K$5*1000))+$F$5*(EE231*DX231/($K$5*1000))*MAX(MIN(DK231,$J$5),$I$5)*MAX(MIN(DK231,$J$5),$I$5)+$G$5*MAX(MIN(DK231,$J$5),$I$5)*(EE231*DX231/($K$5*1000))+$H$5*(EE231*DX231/($K$5*1000))*(EE231*DX231/($K$5*1000)))</f>
        <v>0</v>
      </c>
      <c r="R231">
        <f>I231*(1000-(1000*0.61365*exp(17.502*V231/(240.97+V231))/(DX231+DY231)+DS231)/2)/(1000*0.61365*exp(17.502*V231/(240.97+V231))/(DX231+DY231)-DS231)</f>
        <v>0</v>
      </c>
      <c r="S231">
        <f>1/((DL231+1)/(P231/1.6)+1/(Q231/1.37)) + DL231/((DL231+1)/(P231/1.6) + DL231/(Q231/1.37))</f>
        <v>0</v>
      </c>
      <c r="T231">
        <f>(DG231*DJ231)</f>
        <v>0</v>
      </c>
      <c r="U231">
        <f>(DZ231+(T231+2*0.95*5.67E-8*(((DZ231+$B$9)+273)^4-(DZ231+273)^4)-44100*I231)/(1.84*29.3*Q231+8*0.95*5.67E-8*(DZ231+273)^3))</f>
        <v>0</v>
      </c>
      <c r="V231">
        <f>($C$9*EA231+$D$9*EB231+$E$9*U231)</f>
        <v>0</v>
      </c>
      <c r="W231">
        <f>0.61365*exp(17.502*V231/(240.97+V231))</f>
        <v>0</v>
      </c>
      <c r="X231">
        <f>(Y231/Z231*100)</f>
        <v>0</v>
      </c>
      <c r="Y231">
        <f>DS231*(DX231+DY231)/1000</f>
        <v>0</v>
      </c>
      <c r="Z231">
        <f>0.61365*exp(17.502*DZ231/(240.97+DZ231))</f>
        <v>0</v>
      </c>
      <c r="AA231">
        <f>(W231-DS231*(DX231+DY231)/1000)</f>
        <v>0</v>
      </c>
      <c r="AB231">
        <f>(-I231*44100)</f>
        <v>0</v>
      </c>
      <c r="AC231">
        <f>2*29.3*Q231*0.92*(DZ231-V231)</f>
        <v>0</v>
      </c>
      <c r="AD231">
        <f>2*0.95*5.67E-8*(((DZ231+$B$9)+273)^4-(V231+273)^4)</f>
        <v>0</v>
      </c>
      <c r="AE231">
        <f>T231+AD231+AB231+AC231</f>
        <v>0</v>
      </c>
      <c r="AF231">
        <f>DW231*AT231*(DR231-DQ231*(1000-AT231*DT231)/(1000-AT231*DS231))/(100*DK231)</f>
        <v>0</v>
      </c>
      <c r="AG231">
        <f>1000*DW231*AT231*(DS231-DT231)/(100*DK231*(1000-AT231*DS231))</f>
        <v>0</v>
      </c>
      <c r="AH231">
        <f>(AI231 - AJ231 - DX231*1E3/(8.314*(DZ231+273.15)) * AL231/DW231 * AK231) * DW231/(100*DK231) * (1000 - DT231)/1000</f>
        <v>0</v>
      </c>
      <c r="AI231">
        <v>121.8588067721272</v>
      </c>
      <c r="AJ231">
        <v>131.8652727272726</v>
      </c>
      <c r="AK231">
        <v>-3.285290978179109</v>
      </c>
      <c r="AL231">
        <v>66.0925817181092</v>
      </c>
      <c r="AM231">
        <f>(AO231 - AN231 + DX231*1E3/(8.314*(DZ231+273.15)) * AQ231/DW231 * AP231) * DW231/(100*DK231) * 1000/(1000 - AO231)</f>
        <v>0</v>
      </c>
      <c r="AN231">
        <v>26.71821966736227</v>
      </c>
      <c r="AO231">
        <v>29.7574006060606</v>
      </c>
      <c r="AP231">
        <v>-0.008559719798905848</v>
      </c>
      <c r="AQ231">
        <v>101.3786649320936</v>
      </c>
      <c r="AR231">
        <v>0</v>
      </c>
      <c r="AS231">
        <v>0</v>
      </c>
      <c r="AT231">
        <f>IF(AR231*$H$15&gt;=AV231,1.0,(AV231/(AV231-AR231*$H$15)))</f>
        <v>0</v>
      </c>
      <c r="AU231">
        <f>(AT231-1)*100</f>
        <v>0</v>
      </c>
      <c r="AV231">
        <f>MAX(0,($B$15+$C$15*EE231)/(1+$D$15*EE231)*DX231/(DZ231+273)*$E$15)</f>
        <v>0</v>
      </c>
      <c r="AW231" t="s">
        <v>429</v>
      </c>
      <c r="AX231" t="s">
        <v>429</v>
      </c>
      <c r="AY231">
        <v>0</v>
      </c>
      <c r="AZ231">
        <v>0</v>
      </c>
      <c r="BA231">
        <f>1-AY231/AZ231</f>
        <v>0</v>
      </c>
      <c r="BB231">
        <v>0</v>
      </c>
      <c r="BC231" t="s">
        <v>429</v>
      </c>
      <c r="BD231" t="s">
        <v>429</v>
      </c>
      <c r="BE231">
        <v>0</v>
      </c>
      <c r="BF231">
        <v>0</v>
      </c>
      <c r="BG231">
        <f>1-BE231/BF231</f>
        <v>0</v>
      </c>
      <c r="BH231">
        <v>0.5</v>
      </c>
      <c r="BI231">
        <f>DH231</f>
        <v>0</v>
      </c>
      <c r="BJ231">
        <f>K231</f>
        <v>0</v>
      </c>
      <c r="BK231">
        <f>BG231*BH231*BI231</f>
        <v>0</v>
      </c>
      <c r="BL231">
        <f>(BJ231-BB231)/BI231</f>
        <v>0</v>
      </c>
      <c r="BM231">
        <f>(AZ231-BF231)/BF231</f>
        <v>0</v>
      </c>
      <c r="BN231">
        <f>AY231/(BA231+AY231/BF231)</f>
        <v>0</v>
      </c>
      <c r="BO231" t="s">
        <v>429</v>
      </c>
      <c r="BP231">
        <v>0</v>
      </c>
      <c r="BQ231">
        <f>IF(BP231&lt;&gt;0, BP231, BN231)</f>
        <v>0</v>
      </c>
      <c r="BR231">
        <f>1-BQ231/BF231</f>
        <v>0</v>
      </c>
      <c r="BS231">
        <f>(BF231-BE231)/(BF231-BQ231)</f>
        <v>0</v>
      </c>
      <c r="BT231">
        <f>(AZ231-BF231)/(AZ231-BQ231)</f>
        <v>0</v>
      </c>
      <c r="BU231">
        <f>(BF231-BE231)/(BF231-AY231)</f>
        <v>0</v>
      </c>
      <c r="BV231">
        <f>(AZ231-BF231)/(AZ231-AY231)</f>
        <v>0</v>
      </c>
      <c r="BW231">
        <f>(BS231*BQ231/BE231)</f>
        <v>0</v>
      </c>
      <c r="BX231">
        <f>(1-BW231)</f>
        <v>0</v>
      </c>
      <c r="DG231">
        <f>$B$13*EF231+$C$13*EG231+$F$13*ER231*(1-EU231)</f>
        <v>0</v>
      </c>
      <c r="DH231">
        <f>DG231*DI231</f>
        <v>0</v>
      </c>
      <c r="DI231">
        <f>($B$13*$D$11+$C$13*$D$11+$F$13*((FE231+EW231)/MAX(FE231+EW231+FF231, 0.1)*$I$11+FF231/MAX(FE231+EW231+FF231, 0.1)*$J$11))/($B$13+$C$13+$F$13)</f>
        <v>0</v>
      </c>
      <c r="DJ231">
        <f>($B$13*$K$11+$C$13*$K$11+$F$13*((FE231+EW231)/MAX(FE231+EW231+FF231, 0.1)*$P$11+FF231/MAX(FE231+EW231+FF231, 0.1)*$Q$11))/($B$13+$C$13+$F$13)</f>
        <v>0</v>
      </c>
      <c r="DK231">
        <v>1.37</v>
      </c>
      <c r="DL231">
        <v>0.5</v>
      </c>
      <c r="DM231" t="s">
        <v>430</v>
      </c>
      <c r="DN231">
        <v>2</v>
      </c>
      <c r="DO231" t="b">
        <v>1</v>
      </c>
      <c r="DP231">
        <v>1694366135.714286</v>
      </c>
      <c r="DQ231">
        <v>151.16</v>
      </c>
      <c r="DR231">
        <v>135.1266071428571</v>
      </c>
      <c r="DS231">
        <v>29.81646785714286</v>
      </c>
      <c r="DT231">
        <v>26.76381071428571</v>
      </c>
      <c r="DU231">
        <v>171.7934642857143</v>
      </c>
      <c r="DV231">
        <v>34.13226785714286</v>
      </c>
      <c r="DW231">
        <v>499.9562142857143</v>
      </c>
      <c r="DX231">
        <v>84.42307857142859</v>
      </c>
      <c r="DY231">
        <v>0.09995368214285714</v>
      </c>
      <c r="DZ231">
        <v>32.93243214285715</v>
      </c>
      <c r="EA231">
        <v>34.16126071428571</v>
      </c>
      <c r="EB231">
        <v>999.9000000000002</v>
      </c>
      <c r="EC231">
        <v>0</v>
      </c>
      <c r="ED231">
        <v>0</v>
      </c>
      <c r="EE231">
        <v>10010.63107142857</v>
      </c>
      <c r="EF231">
        <v>0</v>
      </c>
      <c r="EG231">
        <v>912.7226428571428</v>
      </c>
      <c r="EH231">
        <v>16.03336071428571</v>
      </c>
      <c r="EI231">
        <v>155.8060357142857</v>
      </c>
      <c r="EJ231">
        <v>138.8434285714286</v>
      </c>
      <c r="EK231">
        <v>3.052652857142857</v>
      </c>
      <c r="EL231">
        <v>135.1266071428571</v>
      </c>
      <c r="EM231">
        <v>26.76381071428571</v>
      </c>
      <c r="EN231">
        <v>2.517197857142857</v>
      </c>
      <c r="EO231">
        <v>2.259483214285714</v>
      </c>
      <c r="EP231">
        <v>21.13811428571429</v>
      </c>
      <c r="EQ231">
        <v>19.39038928571429</v>
      </c>
      <c r="ER231">
        <v>1999.991428571429</v>
      </c>
      <c r="ES231">
        <v>0.979993357142857</v>
      </c>
      <c r="ET231">
        <v>0.02000696428571429</v>
      </c>
      <c r="EU231">
        <v>0</v>
      </c>
      <c r="EV231">
        <v>89.95569642857143</v>
      </c>
      <c r="EW231">
        <v>5.00078</v>
      </c>
      <c r="EX231">
        <v>3467.150714285715</v>
      </c>
      <c r="EY231">
        <v>16379.525</v>
      </c>
      <c r="EZ231">
        <v>52.72521428571428</v>
      </c>
      <c r="FA231">
        <v>53.92157142857142</v>
      </c>
      <c r="FB231">
        <v>53.25414285714284</v>
      </c>
      <c r="FC231">
        <v>53.15825</v>
      </c>
      <c r="FD231">
        <v>53.09564285714286</v>
      </c>
      <c r="FE231">
        <v>1955.074285714286</v>
      </c>
      <c r="FF231">
        <v>39.91642857142858</v>
      </c>
      <c r="FG231">
        <v>0</v>
      </c>
      <c r="FH231">
        <v>1694366143.4</v>
      </c>
      <c r="FI231">
        <v>0</v>
      </c>
      <c r="FJ231">
        <v>89.994424</v>
      </c>
      <c r="FK231">
        <v>4.432430753255191</v>
      </c>
      <c r="FL231">
        <v>48.89230761793944</v>
      </c>
      <c r="FM231">
        <v>3467.4792</v>
      </c>
      <c r="FN231">
        <v>15</v>
      </c>
      <c r="FO231">
        <v>1694364733.6</v>
      </c>
      <c r="FP231" t="s">
        <v>824</v>
      </c>
      <c r="FQ231">
        <v>1694364733.6</v>
      </c>
      <c r="FR231">
        <v>1694364725.1</v>
      </c>
      <c r="FS231">
        <v>3</v>
      </c>
      <c r="FT231">
        <v>-0.385</v>
      </c>
      <c r="FU231">
        <v>-0.17</v>
      </c>
      <c r="FV231">
        <v>-26.307</v>
      </c>
      <c r="FW231">
        <v>-4.28</v>
      </c>
      <c r="FX231">
        <v>420</v>
      </c>
      <c r="FY231">
        <v>29</v>
      </c>
      <c r="FZ231">
        <v>0.26</v>
      </c>
      <c r="GA231">
        <v>0.05</v>
      </c>
      <c r="GB231">
        <v>15.756165</v>
      </c>
      <c r="GC231">
        <v>6.985803377110673</v>
      </c>
      <c r="GD231">
        <v>0.6752054426432001</v>
      </c>
      <c r="GE231">
        <v>0</v>
      </c>
      <c r="GF231">
        <v>3.038806</v>
      </c>
      <c r="GG231">
        <v>0.2886700187617168</v>
      </c>
      <c r="GH231">
        <v>0.03765756058217262</v>
      </c>
      <c r="GI231">
        <v>1</v>
      </c>
      <c r="GJ231">
        <v>1</v>
      </c>
      <c r="GK231">
        <v>2</v>
      </c>
      <c r="GL231" t="s">
        <v>432</v>
      </c>
      <c r="GM231">
        <v>3.10645</v>
      </c>
      <c r="GN231">
        <v>2.75844</v>
      </c>
      <c r="GO231">
        <v>0.0324271</v>
      </c>
      <c r="GP231">
        <v>0.0247068</v>
      </c>
      <c r="GQ231">
        <v>0.124935</v>
      </c>
      <c r="GR231">
        <v>0.106096</v>
      </c>
      <c r="GS231">
        <v>24240.7</v>
      </c>
      <c r="GT231">
        <v>23024.1</v>
      </c>
      <c r="GU231">
        <v>25647</v>
      </c>
      <c r="GV231">
        <v>23994.4</v>
      </c>
      <c r="GW231">
        <v>36099.7</v>
      </c>
      <c r="GX231">
        <v>31443.1</v>
      </c>
      <c r="GY231">
        <v>44887</v>
      </c>
      <c r="GZ231">
        <v>38045.7</v>
      </c>
      <c r="HA231">
        <v>1.73037</v>
      </c>
      <c r="HB231">
        <v>1.52062</v>
      </c>
      <c r="HC231">
        <v>-0.079982</v>
      </c>
      <c r="HD231">
        <v>0</v>
      </c>
      <c r="HE231">
        <v>35.4415</v>
      </c>
      <c r="HF231">
        <v>999.9</v>
      </c>
      <c r="HG231">
        <v>35.3</v>
      </c>
      <c r="HH231">
        <v>41.8</v>
      </c>
      <c r="HI231">
        <v>34.1069</v>
      </c>
      <c r="HJ231">
        <v>61.0056</v>
      </c>
      <c r="HK231">
        <v>24.4591</v>
      </c>
      <c r="HL231">
        <v>1</v>
      </c>
      <c r="HM231">
        <v>1.69979</v>
      </c>
      <c r="HN231">
        <v>9.28105</v>
      </c>
      <c r="HO231">
        <v>20.0545</v>
      </c>
      <c r="HP231">
        <v>5.20321</v>
      </c>
      <c r="HQ231">
        <v>11.9947</v>
      </c>
      <c r="HR231">
        <v>4.9596</v>
      </c>
      <c r="HS231">
        <v>3.27443</v>
      </c>
      <c r="HT231">
        <v>9999</v>
      </c>
      <c r="HU231">
        <v>9999</v>
      </c>
      <c r="HV231">
        <v>9999</v>
      </c>
      <c r="HW231">
        <v>156.9</v>
      </c>
      <c r="HX231">
        <v>1.86387</v>
      </c>
      <c r="HY231">
        <v>1.8602</v>
      </c>
      <c r="HZ231">
        <v>1.85852</v>
      </c>
      <c r="IA231">
        <v>1.85989</v>
      </c>
      <c r="IB231">
        <v>1.85984</v>
      </c>
      <c r="IC231">
        <v>1.85851</v>
      </c>
      <c r="ID231">
        <v>1.85759</v>
      </c>
      <c r="IE231">
        <v>1.85241</v>
      </c>
      <c r="IF231">
        <v>0</v>
      </c>
      <c r="IG231">
        <v>0</v>
      </c>
      <c r="IH231">
        <v>0</v>
      </c>
      <c r="II231">
        <v>0</v>
      </c>
      <c r="IJ231" t="s">
        <v>433</v>
      </c>
      <c r="IK231" t="s">
        <v>434</v>
      </c>
      <c r="IL231" t="s">
        <v>435</v>
      </c>
      <c r="IM231" t="s">
        <v>435</v>
      </c>
      <c r="IN231" t="s">
        <v>435</v>
      </c>
      <c r="IO231" t="s">
        <v>435</v>
      </c>
      <c r="IP231">
        <v>0</v>
      </c>
      <c r="IQ231">
        <v>100</v>
      </c>
      <c r="IR231">
        <v>100</v>
      </c>
      <c r="IS231">
        <v>-20.062</v>
      </c>
      <c r="IT231">
        <v>-4.3136</v>
      </c>
      <c r="IU231">
        <v>-16.58608616744975</v>
      </c>
      <c r="IV231">
        <v>-0.02477319321892663</v>
      </c>
      <c r="IW231">
        <v>7.220195862635366E-06</v>
      </c>
      <c r="IX231">
        <v>-1.200035831751892E-09</v>
      </c>
      <c r="IY231">
        <v>-1.942583748468474</v>
      </c>
      <c r="IZ231">
        <v>-0.1467083373758089</v>
      </c>
      <c r="JA231">
        <v>0.003522864546959643</v>
      </c>
      <c r="JB231">
        <v>-3.696506598922489E-05</v>
      </c>
      <c r="JC231">
        <v>4</v>
      </c>
      <c r="JD231">
        <v>1987</v>
      </c>
      <c r="JE231">
        <v>1</v>
      </c>
      <c r="JF231">
        <v>38</v>
      </c>
      <c r="JG231">
        <v>23.5</v>
      </c>
      <c r="JH231">
        <v>23.6</v>
      </c>
      <c r="JI231">
        <v>0.43335</v>
      </c>
      <c r="JJ231">
        <v>2.72339</v>
      </c>
      <c r="JK231">
        <v>1.49658</v>
      </c>
      <c r="JL231">
        <v>2.38892</v>
      </c>
      <c r="JM231">
        <v>1.54785</v>
      </c>
      <c r="JN231">
        <v>2.48901</v>
      </c>
      <c r="JO231">
        <v>46.5028</v>
      </c>
      <c r="JP231">
        <v>13.1776</v>
      </c>
      <c r="JQ231">
        <v>18</v>
      </c>
      <c r="JR231">
        <v>508.876</v>
      </c>
      <c r="JS231">
        <v>382.26</v>
      </c>
      <c r="JT231">
        <v>26.6913</v>
      </c>
      <c r="JU231">
        <v>46.1156</v>
      </c>
      <c r="JV231">
        <v>29.9993</v>
      </c>
      <c r="JW231">
        <v>45.8789</v>
      </c>
      <c r="JX231">
        <v>45.7153</v>
      </c>
      <c r="JY231">
        <v>8.76323</v>
      </c>
      <c r="JZ231">
        <v>0</v>
      </c>
      <c r="KA231">
        <v>44.4394</v>
      </c>
      <c r="KB231">
        <v>21.6644</v>
      </c>
      <c r="KC231">
        <v>79.24250000000001</v>
      </c>
      <c r="KD231">
        <v>27.7911</v>
      </c>
      <c r="KE231">
        <v>98.0609</v>
      </c>
      <c r="KF231">
        <v>91.6735</v>
      </c>
    </row>
    <row r="232" spans="1:292">
      <c r="A232">
        <v>214</v>
      </c>
      <c r="B232">
        <v>1694366148.5</v>
      </c>
      <c r="C232">
        <v>7639.5</v>
      </c>
      <c r="D232" t="s">
        <v>865</v>
      </c>
      <c r="E232" t="s">
        <v>866</v>
      </c>
      <c r="F232">
        <v>5</v>
      </c>
      <c r="G232" t="s">
        <v>823</v>
      </c>
      <c r="H232">
        <v>1694366141</v>
      </c>
      <c r="I232">
        <f>(J232)/1000</f>
        <v>0</v>
      </c>
      <c r="J232">
        <f>IF(DO232, AM232, AG232)</f>
        <v>0</v>
      </c>
      <c r="K232">
        <f>IF(DO232, AH232, AF232)</f>
        <v>0</v>
      </c>
      <c r="L232">
        <f>DQ232 - IF(AT232&gt;1, K232*DK232*100.0/(AV232*EE232), 0)</f>
        <v>0</v>
      </c>
      <c r="M232">
        <f>((S232-I232/2)*L232-K232)/(S232+I232/2)</f>
        <v>0</v>
      </c>
      <c r="N232">
        <f>M232*(DX232+DY232)/1000.0</f>
        <v>0</v>
      </c>
      <c r="O232">
        <f>(DQ232 - IF(AT232&gt;1, K232*DK232*100.0/(AV232*EE232), 0))*(DX232+DY232)/1000.0</f>
        <v>0</v>
      </c>
      <c r="P232">
        <f>2.0/((1/R232-1/Q232)+SIGN(R232)*SQRT((1/R232-1/Q232)*(1/R232-1/Q232) + 4*DL232/((DL232+1)*(DL232+1))*(2*1/R232*1/Q232-1/Q232*1/Q232)))</f>
        <v>0</v>
      </c>
      <c r="Q232">
        <f>IF(LEFT(DM232,1)&lt;&gt;"0",IF(LEFT(DM232,1)="1",3.0,DN232),$D$5+$E$5*(EE232*DX232/($K$5*1000))+$F$5*(EE232*DX232/($K$5*1000))*MAX(MIN(DK232,$J$5),$I$5)*MAX(MIN(DK232,$J$5),$I$5)+$G$5*MAX(MIN(DK232,$J$5),$I$5)*(EE232*DX232/($K$5*1000))+$H$5*(EE232*DX232/($K$5*1000))*(EE232*DX232/($K$5*1000)))</f>
        <v>0</v>
      </c>
      <c r="R232">
        <f>I232*(1000-(1000*0.61365*exp(17.502*V232/(240.97+V232))/(DX232+DY232)+DS232)/2)/(1000*0.61365*exp(17.502*V232/(240.97+V232))/(DX232+DY232)-DS232)</f>
        <v>0</v>
      </c>
      <c r="S232">
        <f>1/((DL232+1)/(P232/1.6)+1/(Q232/1.37)) + DL232/((DL232+1)/(P232/1.6) + DL232/(Q232/1.37))</f>
        <v>0</v>
      </c>
      <c r="T232">
        <f>(DG232*DJ232)</f>
        <v>0</v>
      </c>
      <c r="U232">
        <f>(DZ232+(T232+2*0.95*5.67E-8*(((DZ232+$B$9)+273)^4-(DZ232+273)^4)-44100*I232)/(1.84*29.3*Q232+8*0.95*5.67E-8*(DZ232+273)^3))</f>
        <v>0</v>
      </c>
      <c r="V232">
        <f>($C$9*EA232+$D$9*EB232+$E$9*U232)</f>
        <v>0</v>
      </c>
      <c r="W232">
        <f>0.61365*exp(17.502*V232/(240.97+V232))</f>
        <v>0</v>
      </c>
      <c r="X232">
        <f>(Y232/Z232*100)</f>
        <v>0</v>
      </c>
      <c r="Y232">
        <f>DS232*(DX232+DY232)/1000</f>
        <v>0</v>
      </c>
      <c r="Z232">
        <f>0.61365*exp(17.502*DZ232/(240.97+DZ232))</f>
        <v>0</v>
      </c>
      <c r="AA232">
        <f>(W232-DS232*(DX232+DY232)/1000)</f>
        <v>0</v>
      </c>
      <c r="AB232">
        <f>(-I232*44100)</f>
        <v>0</v>
      </c>
      <c r="AC232">
        <f>2*29.3*Q232*0.92*(DZ232-V232)</f>
        <v>0</v>
      </c>
      <c r="AD232">
        <f>2*0.95*5.67E-8*(((DZ232+$B$9)+273)^4-(V232+273)^4)</f>
        <v>0</v>
      </c>
      <c r="AE232">
        <f>T232+AD232+AB232+AC232</f>
        <v>0</v>
      </c>
      <c r="AF232">
        <f>DW232*AT232*(DR232-DQ232*(1000-AT232*DT232)/(1000-AT232*DS232))/(100*DK232)</f>
        <v>0</v>
      </c>
      <c r="AG232">
        <f>1000*DW232*AT232*(DS232-DT232)/(100*DK232*(1000-AT232*DS232))</f>
        <v>0</v>
      </c>
      <c r="AH232">
        <f>(AI232 - AJ232 - DX232*1E3/(8.314*(DZ232+273.15)) * AL232/DW232 * AK232) * DW232/(100*DK232) * (1000 - DT232)/1000</f>
        <v>0</v>
      </c>
      <c r="AI232">
        <v>104.850298881701</v>
      </c>
      <c r="AJ232">
        <v>115.4058121212121</v>
      </c>
      <c r="AK232">
        <v>-3.293890033270999</v>
      </c>
      <c r="AL232">
        <v>66.0925817181092</v>
      </c>
      <c r="AM232">
        <f>(AO232 - AN232 + DX232*1E3/(8.314*(DZ232+273.15)) * AQ232/DW232 * AP232) * DW232/(100*DK232) * 1000/(1000 - AO232)</f>
        <v>0</v>
      </c>
      <c r="AN232">
        <v>26.7075900985247</v>
      </c>
      <c r="AO232">
        <v>29.74014909090909</v>
      </c>
      <c r="AP232">
        <v>-0.001447879084385557</v>
      </c>
      <c r="AQ232">
        <v>101.3786649320936</v>
      </c>
      <c r="AR232">
        <v>0</v>
      </c>
      <c r="AS232">
        <v>0</v>
      </c>
      <c r="AT232">
        <f>IF(AR232*$H$15&gt;=AV232,1.0,(AV232/(AV232-AR232*$H$15)))</f>
        <v>0</v>
      </c>
      <c r="AU232">
        <f>(AT232-1)*100</f>
        <v>0</v>
      </c>
      <c r="AV232">
        <f>MAX(0,($B$15+$C$15*EE232)/(1+$D$15*EE232)*DX232/(DZ232+273)*$E$15)</f>
        <v>0</v>
      </c>
      <c r="AW232" t="s">
        <v>429</v>
      </c>
      <c r="AX232" t="s">
        <v>429</v>
      </c>
      <c r="AY232">
        <v>0</v>
      </c>
      <c r="AZ232">
        <v>0</v>
      </c>
      <c r="BA232">
        <f>1-AY232/AZ232</f>
        <v>0</v>
      </c>
      <c r="BB232">
        <v>0</v>
      </c>
      <c r="BC232" t="s">
        <v>429</v>
      </c>
      <c r="BD232" t="s">
        <v>429</v>
      </c>
      <c r="BE232">
        <v>0</v>
      </c>
      <c r="BF232">
        <v>0</v>
      </c>
      <c r="BG232">
        <f>1-BE232/BF232</f>
        <v>0</v>
      </c>
      <c r="BH232">
        <v>0.5</v>
      </c>
      <c r="BI232">
        <f>DH232</f>
        <v>0</v>
      </c>
      <c r="BJ232">
        <f>K232</f>
        <v>0</v>
      </c>
      <c r="BK232">
        <f>BG232*BH232*BI232</f>
        <v>0</v>
      </c>
      <c r="BL232">
        <f>(BJ232-BB232)/BI232</f>
        <v>0</v>
      </c>
      <c r="BM232">
        <f>(AZ232-BF232)/BF232</f>
        <v>0</v>
      </c>
      <c r="BN232">
        <f>AY232/(BA232+AY232/BF232)</f>
        <v>0</v>
      </c>
      <c r="BO232" t="s">
        <v>429</v>
      </c>
      <c r="BP232">
        <v>0</v>
      </c>
      <c r="BQ232">
        <f>IF(BP232&lt;&gt;0, BP232, BN232)</f>
        <v>0</v>
      </c>
      <c r="BR232">
        <f>1-BQ232/BF232</f>
        <v>0</v>
      </c>
      <c r="BS232">
        <f>(BF232-BE232)/(BF232-BQ232)</f>
        <v>0</v>
      </c>
      <c r="BT232">
        <f>(AZ232-BF232)/(AZ232-BQ232)</f>
        <v>0</v>
      </c>
      <c r="BU232">
        <f>(BF232-BE232)/(BF232-AY232)</f>
        <v>0</v>
      </c>
      <c r="BV232">
        <f>(AZ232-BF232)/(AZ232-AY232)</f>
        <v>0</v>
      </c>
      <c r="BW232">
        <f>(BS232*BQ232/BE232)</f>
        <v>0</v>
      </c>
      <c r="BX232">
        <f>(1-BW232)</f>
        <v>0</v>
      </c>
      <c r="DG232">
        <f>$B$13*EF232+$C$13*EG232+$F$13*ER232*(1-EU232)</f>
        <v>0</v>
      </c>
      <c r="DH232">
        <f>DG232*DI232</f>
        <v>0</v>
      </c>
      <c r="DI232">
        <f>($B$13*$D$11+$C$13*$D$11+$F$13*((FE232+EW232)/MAX(FE232+EW232+FF232, 0.1)*$I$11+FF232/MAX(FE232+EW232+FF232, 0.1)*$J$11))/($B$13+$C$13+$F$13)</f>
        <v>0</v>
      </c>
      <c r="DJ232">
        <f>($B$13*$K$11+$C$13*$K$11+$F$13*((FE232+EW232)/MAX(FE232+EW232+FF232, 0.1)*$P$11+FF232/MAX(FE232+EW232+FF232, 0.1)*$Q$11))/($B$13+$C$13+$F$13)</f>
        <v>0</v>
      </c>
      <c r="DK232">
        <v>1.37</v>
      </c>
      <c r="DL232">
        <v>0.5</v>
      </c>
      <c r="DM232" t="s">
        <v>430</v>
      </c>
      <c r="DN232">
        <v>2</v>
      </c>
      <c r="DO232" t="b">
        <v>1</v>
      </c>
      <c r="DP232">
        <v>1694366141</v>
      </c>
      <c r="DQ232">
        <v>134.3027407407407</v>
      </c>
      <c r="DR232">
        <v>117.6079666666667</v>
      </c>
      <c r="DS232">
        <v>29.77841851851852</v>
      </c>
      <c r="DT232">
        <v>26.71851111111112</v>
      </c>
      <c r="DU232">
        <v>154.5481851851852</v>
      </c>
      <c r="DV232">
        <v>34.09281111111111</v>
      </c>
      <c r="DW232">
        <v>500.0086666666666</v>
      </c>
      <c r="DX232">
        <v>84.42277407407407</v>
      </c>
      <c r="DY232">
        <v>0.1000208851851852</v>
      </c>
      <c r="DZ232">
        <v>32.92308518518519</v>
      </c>
      <c r="EA232">
        <v>34.15303333333333</v>
      </c>
      <c r="EB232">
        <v>999.9000000000001</v>
      </c>
      <c r="EC232">
        <v>0</v>
      </c>
      <c r="ED232">
        <v>0</v>
      </c>
      <c r="EE232">
        <v>10012.13481481481</v>
      </c>
      <c r="EF232">
        <v>0</v>
      </c>
      <c r="EG232">
        <v>908.2323703703704</v>
      </c>
      <c r="EH232">
        <v>16.69471111111111</v>
      </c>
      <c r="EI232">
        <v>138.4251851851852</v>
      </c>
      <c r="EJ232">
        <v>120.8368185185185</v>
      </c>
      <c r="EK232">
        <v>3.059902962962963</v>
      </c>
      <c r="EL232">
        <v>117.6079666666667</v>
      </c>
      <c r="EM232">
        <v>26.71851111111112</v>
      </c>
      <c r="EN232">
        <v>2.513975925925926</v>
      </c>
      <c r="EO232">
        <v>2.25565074074074</v>
      </c>
      <c r="EP232">
        <v>21.11725925925926</v>
      </c>
      <c r="EQ232">
        <v>19.36313333333333</v>
      </c>
      <c r="ER232">
        <v>1999.999629629629</v>
      </c>
      <c r="ES232">
        <v>0.9799934074074074</v>
      </c>
      <c r="ET232">
        <v>0.02000694074074074</v>
      </c>
      <c r="EU232">
        <v>0</v>
      </c>
      <c r="EV232">
        <v>90.31932592592592</v>
      </c>
      <c r="EW232">
        <v>5.00078</v>
      </c>
      <c r="EX232">
        <v>3471.417407407407</v>
      </c>
      <c r="EY232">
        <v>16379.6037037037</v>
      </c>
      <c r="EZ232">
        <v>52.72199999999999</v>
      </c>
      <c r="FA232">
        <v>53.91411111111111</v>
      </c>
      <c r="FB232">
        <v>53.2011111111111</v>
      </c>
      <c r="FC232">
        <v>53.13851851851851</v>
      </c>
      <c r="FD232">
        <v>53.05762962962963</v>
      </c>
      <c r="FE232">
        <v>1955.082592592593</v>
      </c>
      <c r="FF232">
        <v>39.91703703703703</v>
      </c>
      <c r="FG232">
        <v>0</v>
      </c>
      <c r="FH232">
        <v>1694366148.8</v>
      </c>
      <c r="FI232">
        <v>0</v>
      </c>
      <c r="FJ232">
        <v>90.32286538461538</v>
      </c>
      <c r="FK232">
        <v>4.453001703776119</v>
      </c>
      <c r="FL232">
        <v>46.13504277664776</v>
      </c>
      <c r="FM232">
        <v>3471.555</v>
      </c>
      <c r="FN232">
        <v>15</v>
      </c>
      <c r="FO232">
        <v>1694364733.6</v>
      </c>
      <c r="FP232" t="s">
        <v>824</v>
      </c>
      <c r="FQ232">
        <v>1694364733.6</v>
      </c>
      <c r="FR232">
        <v>1694364725.1</v>
      </c>
      <c r="FS232">
        <v>3</v>
      </c>
      <c r="FT232">
        <v>-0.385</v>
      </c>
      <c r="FU232">
        <v>-0.17</v>
      </c>
      <c r="FV232">
        <v>-26.307</v>
      </c>
      <c r="FW232">
        <v>-4.28</v>
      </c>
      <c r="FX232">
        <v>420</v>
      </c>
      <c r="FY232">
        <v>29</v>
      </c>
      <c r="FZ232">
        <v>0.26</v>
      </c>
      <c r="GA232">
        <v>0.05</v>
      </c>
      <c r="GB232">
        <v>16.23226</v>
      </c>
      <c r="GC232">
        <v>7.523657786116265</v>
      </c>
      <c r="GD232">
        <v>0.725696231490835</v>
      </c>
      <c r="GE232">
        <v>0</v>
      </c>
      <c r="GF232">
        <v>3.0486935</v>
      </c>
      <c r="GG232">
        <v>0.09755482176359265</v>
      </c>
      <c r="GH232">
        <v>0.02991426503777088</v>
      </c>
      <c r="GI232">
        <v>1</v>
      </c>
      <c r="GJ232">
        <v>1</v>
      </c>
      <c r="GK232">
        <v>2</v>
      </c>
      <c r="GL232" t="s">
        <v>432</v>
      </c>
      <c r="GM232">
        <v>3.10642</v>
      </c>
      <c r="GN232">
        <v>2.75797</v>
      </c>
      <c r="GO232">
        <v>0.0290764</v>
      </c>
      <c r="GP232">
        <v>0.0211262</v>
      </c>
      <c r="GQ232">
        <v>0.12489</v>
      </c>
      <c r="GR232">
        <v>0.106065</v>
      </c>
      <c r="GS232">
        <v>24324.7</v>
      </c>
      <c r="GT232">
        <v>23108.5</v>
      </c>
      <c r="GU232">
        <v>25647.4</v>
      </c>
      <c r="GV232">
        <v>23994.7</v>
      </c>
      <c r="GW232">
        <v>36102</v>
      </c>
      <c r="GX232">
        <v>31444.2</v>
      </c>
      <c r="GY232">
        <v>44888.1</v>
      </c>
      <c r="GZ232">
        <v>38046.1</v>
      </c>
      <c r="HA232">
        <v>1.73022</v>
      </c>
      <c r="HB232">
        <v>1.5206</v>
      </c>
      <c r="HC232">
        <v>-0.0797957</v>
      </c>
      <c r="HD232">
        <v>0</v>
      </c>
      <c r="HE232">
        <v>35.4322</v>
      </c>
      <c r="HF232">
        <v>999.9</v>
      </c>
      <c r="HG232">
        <v>35.3</v>
      </c>
      <c r="HH232">
        <v>41.8</v>
      </c>
      <c r="HI232">
        <v>34.1079</v>
      </c>
      <c r="HJ232">
        <v>60.9856</v>
      </c>
      <c r="HK232">
        <v>24.4311</v>
      </c>
      <c r="HL232">
        <v>1</v>
      </c>
      <c r="HM232">
        <v>1.69889</v>
      </c>
      <c r="HN232">
        <v>9.28105</v>
      </c>
      <c r="HO232">
        <v>20.0546</v>
      </c>
      <c r="HP232">
        <v>5.20321</v>
      </c>
      <c r="HQ232">
        <v>11.995</v>
      </c>
      <c r="HR232">
        <v>4.9598</v>
      </c>
      <c r="HS232">
        <v>3.27443</v>
      </c>
      <c r="HT232">
        <v>9999</v>
      </c>
      <c r="HU232">
        <v>9999</v>
      </c>
      <c r="HV232">
        <v>9999</v>
      </c>
      <c r="HW232">
        <v>156.9</v>
      </c>
      <c r="HX232">
        <v>1.86386</v>
      </c>
      <c r="HY232">
        <v>1.8602</v>
      </c>
      <c r="HZ232">
        <v>1.85852</v>
      </c>
      <c r="IA232">
        <v>1.85987</v>
      </c>
      <c r="IB232">
        <v>1.85982</v>
      </c>
      <c r="IC232">
        <v>1.85849</v>
      </c>
      <c r="ID232">
        <v>1.85757</v>
      </c>
      <c r="IE232">
        <v>1.8524</v>
      </c>
      <c r="IF232">
        <v>0</v>
      </c>
      <c r="IG232">
        <v>0</v>
      </c>
      <c r="IH232">
        <v>0</v>
      </c>
      <c r="II232">
        <v>0</v>
      </c>
      <c r="IJ232" t="s">
        <v>433</v>
      </c>
      <c r="IK232" t="s">
        <v>434</v>
      </c>
      <c r="IL232" t="s">
        <v>435</v>
      </c>
      <c r="IM232" t="s">
        <v>435</v>
      </c>
      <c r="IN232" t="s">
        <v>435</v>
      </c>
      <c r="IO232" t="s">
        <v>435</v>
      </c>
      <c r="IP232">
        <v>0</v>
      </c>
      <c r="IQ232">
        <v>100</v>
      </c>
      <c r="IR232">
        <v>100</v>
      </c>
      <c r="IS232">
        <v>-19.689</v>
      </c>
      <c r="IT232">
        <v>-4.3129</v>
      </c>
      <c r="IU232">
        <v>-16.58608616744975</v>
      </c>
      <c r="IV232">
        <v>-0.02477319321892663</v>
      </c>
      <c r="IW232">
        <v>7.220195862635366E-06</v>
      </c>
      <c r="IX232">
        <v>-1.200035831751892E-09</v>
      </c>
      <c r="IY232">
        <v>-1.942583748468474</v>
      </c>
      <c r="IZ232">
        <v>-0.1467083373758089</v>
      </c>
      <c r="JA232">
        <v>0.003522864546959643</v>
      </c>
      <c r="JB232">
        <v>-3.696506598922489E-05</v>
      </c>
      <c r="JC232">
        <v>4</v>
      </c>
      <c r="JD232">
        <v>1987</v>
      </c>
      <c r="JE232">
        <v>1</v>
      </c>
      <c r="JF232">
        <v>38</v>
      </c>
      <c r="JG232">
        <v>23.6</v>
      </c>
      <c r="JH232">
        <v>23.7</v>
      </c>
      <c r="JI232">
        <v>0.388184</v>
      </c>
      <c r="JJ232">
        <v>2.73193</v>
      </c>
      <c r="JK232">
        <v>1.49658</v>
      </c>
      <c r="JL232">
        <v>2.38892</v>
      </c>
      <c r="JM232">
        <v>1.54785</v>
      </c>
      <c r="JN232">
        <v>2.46948</v>
      </c>
      <c r="JO232">
        <v>46.5321</v>
      </c>
      <c r="JP232">
        <v>13.1689</v>
      </c>
      <c r="JQ232">
        <v>18</v>
      </c>
      <c r="JR232">
        <v>508.728</v>
      </c>
      <c r="JS232">
        <v>382.205</v>
      </c>
      <c r="JT232">
        <v>26.687</v>
      </c>
      <c r="JU232">
        <v>46.1065</v>
      </c>
      <c r="JV232">
        <v>29.9993</v>
      </c>
      <c r="JW232">
        <v>45.8711</v>
      </c>
      <c r="JX232">
        <v>45.7067</v>
      </c>
      <c r="JY232">
        <v>7.86588</v>
      </c>
      <c r="JZ232">
        <v>0</v>
      </c>
      <c r="KA232">
        <v>44.4394</v>
      </c>
      <c r="KB232">
        <v>21.6612</v>
      </c>
      <c r="KC232">
        <v>65.8854</v>
      </c>
      <c r="KD232">
        <v>27.8228</v>
      </c>
      <c r="KE232">
        <v>98.063</v>
      </c>
      <c r="KF232">
        <v>91.6747</v>
      </c>
    </row>
    <row r="233" spans="1:292">
      <c r="A233">
        <v>215</v>
      </c>
      <c r="B233">
        <v>1694366153</v>
      </c>
      <c r="C233">
        <v>7644</v>
      </c>
      <c r="D233" t="s">
        <v>867</v>
      </c>
      <c r="E233" t="s">
        <v>868</v>
      </c>
      <c r="F233">
        <v>5</v>
      </c>
      <c r="G233" t="s">
        <v>823</v>
      </c>
      <c r="H233">
        <v>1694366145.444444</v>
      </c>
      <c r="I233">
        <f>(J233)/1000</f>
        <v>0</v>
      </c>
      <c r="J233">
        <f>IF(DO233, AM233, AG233)</f>
        <v>0</v>
      </c>
      <c r="K233">
        <f>IF(DO233, AH233, AF233)</f>
        <v>0</v>
      </c>
      <c r="L233">
        <f>DQ233 - IF(AT233&gt;1, K233*DK233*100.0/(AV233*EE233), 0)</f>
        <v>0</v>
      </c>
      <c r="M233">
        <f>((S233-I233/2)*L233-K233)/(S233+I233/2)</f>
        <v>0</v>
      </c>
      <c r="N233">
        <f>M233*(DX233+DY233)/1000.0</f>
        <v>0</v>
      </c>
      <c r="O233">
        <f>(DQ233 - IF(AT233&gt;1, K233*DK233*100.0/(AV233*EE233), 0))*(DX233+DY233)/1000.0</f>
        <v>0</v>
      </c>
      <c r="P233">
        <f>2.0/((1/R233-1/Q233)+SIGN(R233)*SQRT((1/R233-1/Q233)*(1/R233-1/Q233) + 4*DL233/((DL233+1)*(DL233+1))*(2*1/R233*1/Q233-1/Q233*1/Q233)))</f>
        <v>0</v>
      </c>
      <c r="Q233">
        <f>IF(LEFT(DM233,1)&lt;&gt;"0",IF(LEFT(DM233,1)="1",3.0,DN233),$D$5+$E$5*(EE233*DX233/($K$5*1000))+$F$5*(EE233*DX233/($K$5*1000))*MAX(MIN(DK233,$J$5),$I$5)*MAX(MIN(DK233,$J$5),$I$5)+$G$5*MAX(MIN(DK233,$J$5),$I$5)*(EE233*DX233/($K$5*1000))+$H$5*(EE233*DX233/($K$5*1000))*(EE233*DX233/($K$5*1000)))</f>
        <v>0</v>
      </c>
      <c r="R233">
        <f>I233*(1000-(1000*0.61365*exp(17.502*V233/(240.97+V233))/(DX233+DY233)+DS233)/2)/(1000*0.61365*exp(17.502*V233/(240.97+V233))/(DX233+DY233)-DS233)</f>
        <v>0</v>
      </c>
      <c r="S233">
        <f>1/((DL233+1)/(P233/1.6)+1/(Q233/1.37)) + DL233/((DL233+1)/(P233/1.6) + DL233/(Q233/1.37))</f>
        <v>0</v>
      </c>
      <c r="T233">
        <f>(DG233*DJ233)</f>
        <v>0</v>
      </c>
      <c r="U233">
        <f>(DZ233+(T233+2*0.95*5.67E-8*(((DZ233+$B$9)+273)^4-(DZ233+273)^4)-44100*I233)/(1.84*29.3*Q233+8*0.95*5.67E-8*(DZ233+273)^3))</f>
        <v>0</v>
      </c>
      <c r="V233">
        <f>($C$9*EA233+$D$9*EB233+$E$9*U233)</f>
        <v>0</v>
      </c>
      <c r="W233">
        <f>0.61365*exp(17.502*V233/(240.97+V233))</f>
        <v>0</v>
      </c>
      <c r="X233">
        <f>(Y233/Z233*100)</f>
        <v>0</v>
      </c>
      <c r="Y233">
        <f>DS233*(DX233+DY233)/1000</f>
        <v>0</v>
      </c>
      <c r="Z233">
        <f>0.61365*exp(17.502*DZ233/(240.97+DZ233))</f>
        <v>0</v>
      </c>
      <c r="AA233">
        <f>(W233-DS233*(DX233+DY233)/1000)</f>
        <v>0</v>
      </c>
      <c r="AB233">
        <f>(-I233*44100)</f>
        <v>0</v>
      </c>
      <c r="AC233">
        <f>2*29.3*Q233*0.92*(DZ233-V233)</f>
        <v>0</v>
      </c>
      <c r="AD233">
        <f>2*0.95*5.67E-8*(((DZ233+$B$9)+273)^4-(V233+273)^4)</f>
        <v>0</v>
      </c>
      <c r="AE233">
        <f>T233+AD233+AB233+AC233</f>
        <v>0</v>
      </c>
      <c r="AF233">
        <f>DW233*AT233*(DR233-DQ233*(1000-AT233*DT233)/(1000-AT233*DS233))/(100*DK233)</f>
        <v>0</v>
      </c>
      <c r="AG233">
        <f>1000*DW233*AT233*(DS233-DT233)/(100*DK233*(1000-AT233*DS233))</f>
        <v>0</v>
      </c>
      <c r="AH233">
        <f>(AI233 - AJ233 - DX233*1E3/(8.314*(DZ233+273.15)) * AL233/DW233 * AK233) * DW233/(100*DK233) * (1000 - DT233)/1000</f>
        <v>0</v>
      </c>
      <c r="AI233">
        <v>89.47514204810244</v>
      </c>
      <c r="AJ233">
        <v>100.6508</v>
      </c>
      <c r="AK233">
        <v>-3.280247798633686</v>
      </c>
      <c r="AL233">
        <v>66.0925817181092</v>
      </c>
      <c r="AM233">
        <f>(AO233 - AN233 + DX233*1E3/(8.314*(DZ233+273.15)) * AQ233/DW233 * AP233) * DW233/(100*DK233) * 1000/(1000 - AO233)</f>
        <v>0</v>
      </c>
      <c r="AN233">
        <v>26.69840899328145</v>
      </c>
      <c r="AO233">
        <v>29.72202727272726</v>
      </c>
      <c r="AP233">
        <v>-0.0007379518294442505</v>
      </c>
      <c r="AQ233">
        <v>101.3786649320936</v>
      </c>
      <c r="AR233">
        <v>0</v>
      </c>
      <c r="AS233">
        <v>0</v>
      </c>
      <c r="AT233">
        <f>IF(AR233*$H$15&gt;=AV233,1.0,(AV233/(AV233-AR233*$H$15)))</f>
        <v>0</v>
      </c>
      <c r="AU233">
        <f>(AT233-1)*100</f>
        <v>0</v>
      </c>
      <c r="AV233">
        <f>MAX(0,($B$15+$C$15*EE233)/(1+$D$15*EE233)*DX233/(DZ233+273)*$E$15)</f>
        <v>0</v>
      </c>
      <c r="AW233" t="s">
        <v>429</v>
      </c>
      <c r="AX233" t="s">
        <v>429</v>
      </c>
      <c r="AY233">
        <v>0</v>
      </c>
      <c r="AZ233">
        <v>0</v>
      </c>
      <c r="BA233">
        <f>1-AY233/AZ233</f>
        <v>0</v>
      </c>
      <c r="BB233">
        <v>0</v>
      </c>
      <c r="BC233" t="s">
        <v>429</v>
      </c>
      <c r="BD233" t="s">
        <v>429</v>
      </c>
      <c r="BE233">
        <v>0</v>
      </c>
      <c r="BF233">
        <v>0</v>
      </c>
      <c r="BG233">
        <f>1-BE233/BF233</f>
        <v>0</v>
      </c>
      <c r="BH233">
        <v>0.5</v>
      </c>
      <c r="BI233">
        <f>DH233</f>
        <v>0</v>
      </c>
      <c r="BJ233">
        <f>K233</f>
        <v>0</v>
      </c>
      <c r="BK233">
        <f>BG233*BH233*BI233</f>
        <v>0</v>
      </c>
      <c r="BL233">
        <f>(BJ233-BB233)/BI233</f>
        <v>0</v>
      </c>
      <c r="BM233">
        <f>(AZ233-BF233)/BF233</f>
        <v>0</v>
      </c>
      <c r="BN233">
        <f>AY233/(BA233+AY233/BF233)</f>
        <v>0</v>
      </c>
      <c r="BO233" t="s">
        <v>429</v>
      </c>
      <c r="BP233">
        <v>0</v>
      </c>
      <c r="BQ233">
        <f>IF(BP233&lt;&gt;0, BP233, BN233)</f>
        <v>0</v>
      </c>
      <c r="BR233">
        <f>1-BQ233/BF233</f>
        <v>0</v>
      </c>
      <c r="BS233">
        <f>(BF233-BE233)/(BF233-BQ233)</f>
        <v>0</v>
      </c>
      <c r="BT233">
        <f>(AZ233-BF233)/(AZ233-BQ233)</f>
        <v>0</v>
      </c>
      <c r="BU233">
        <f>(BF233-BE233)/(BF233-AY233)</f>
        <v>0</v>
      </c>
      <c r="BV233">
        <f>(AZ233-BF233)/(AZ233-AY233)</f>
        <v>0</v>
      </c>
      <c r="BW233">
        <f>(BS233*BQ233/BE233)</f>
        <v>0</v>
      </c>
      <c r="BX233">
        <f>(1-BW233)</f>
        <v>0</v>
      </c>
      <c r="DG233">
        <f>$B$13*EF233+$C$13*EG233+$F$13*ER233*(1-EU233)</f>
        <v>0</v>
      </c>
      <c r="DH233">
        <f>DG233*DI233</f>
        <v>0</v>
      </c>
      <c r="DI233">
        <f>($B$13*$D$11+$C$13*$D$11+$F$13*((FE233+EW233)/MAX(FE233+EW233+FF233, 0.1)*$I$11+FF233/MAX(FE233+EW233+FF233, 0.1)*$J$11))/($B$13+$C$13+$F$13)</f>
        <v>0</v>
      </c>
      <c r="DJ233">
        <f>($B$13*$K$11+$C$13*$K$11+$F$13*((FE233+EW233)/MAX(FE233+EW233+FF233, 0.1)*$P$11+FF233/MAX(FE233+EW233+FF233, 0.1)*$Q$11))/($B$13+$C$13+$F$13)</f>
        <v>0</v>
      </c>
      <c r="DK233">
        <v>1.37</v>
      </c>
      <c r="DL233">
        <v>0.5</v>
      </c>
      <c r="DM233" t="s">
        <v>430</v>
      </c>
      <c r="DN233">
        <v>2</v>
      </c>
      <c r="DO233" t="b">
        <v>1</v>
      </c>
      <c r="DP233">
        <v>1694366145.444444</v>
      </c>
      <c r="DQ233">
        <v>120.1425592592593</v>
      </c>
      <c r="DR233">
        <v>102.8412037037037</v>
      </c>
      <c r="DS233">
        <v>29.75145925925926</v>
      </c>
      <c r="DT233">
        <v>26.70765185185185</v>
      </c>
      <c r="DU233">
        <v>140.0586666666667</v>
      </c>
      <c r="DV233">
        <v>34.06485925925926</v>
      </c>
      <c r="DW233">
        <v>500.0114444444445</v>
      </c>
      <c r="DX233">
        <v>84.42275925925925</v>
      </c>
      <c r="DY233">
        <v>0.1000293296296296</v>
      </c>
      <c r="DZ233">
        <v>32.91541111111111</v>
      </c>
      <c r="EA233">
        <v>34.14173333333334</v>
      </c>
      <c r="EB233">
        <v>999.9000000000001</v>
      </c>
      <c r="EC233">
        <v>0</v>
      </c>
      <c r="ED233">
        <v>0</v>
      </c>
      <c r="EE233">
        <v>10009.74740740741</v>
      </c>
      <c r="EF233">
        <v>0</v>
      </c>
      <c r="EG233">
        <v>904.8151851851851</v>
      </c>
      <c r="EH233">
        <v>17.30128148148148</v>
      </c>
      <c r="EI233">
        <v>123.8268518518519</v>
      </c>
      <c r="EJ233">
        <v>105.6634740740741</v>
      </c>
      <c r="EK233">
        <v>3.043797407407407</v>
      </c>
      <c r="EL233">
        <v>102.8412037037037</v>
      </c>
      <c r="EM233">
        <v>26.70765185185185</v>
      </c>
      <c r="EN233">
        <v>2.511699259259259</v>
      </c>
      <c r="EO233">
        <v>2.254733703703704</v>
      </c>
      <c r="EP233">
        <v>21.10251481481482</v>
      </c>
      <c r="EQ233">
        <v>19.35661111111111</v>
      </c>
      <c r="ER233">
        <v>2000.007407407407</v>
      </c>
      <c r="ES233">
        <v>0.9799945925925925</v>
      </c>
      <c r="ET233">
        <v>0.02000573333333333</v>
      </c>
      <c r="EU233">
        <v>0</v>
      </c>
      <c r="EV233">
        <v>90.67275925925927</v>
      </c>
      <c r="EW233">
        <v>5.00078</v>
      </c>
      <c r="EX233">
        <v>3474.815555555555</v>
      </c>
      <c r="EY233">
        <v>16379.66666666667</v>
      </c>
      <c r="EZ233">
        <v>52.71044444444445</v>
      </c>
      <c r="FA233">
        <v>53.89566666666666</v>
      </c>
      <c r="FB233">
        <v>53.20581481481481</v>
      </c>
      <c r="FC233">
        <v>53.12692592592592</v>
      </c>
      <c r="FD233">
        <v>53.03214814814814</v>
      </c>
      <c r="FE233">
        <v>1955.093333333333</v>
      </c>
      <c r="FF233">
        <v>39.91407407407408</v>
      </c>
      <c r="FG233">
        <v>0</v>
      </c>
      <c r="FH233">
        <v>1694366153</v>
      </c>
      <c r="FI233">
        <v>0</v>
      </c>
      <c r="FJ233">
        <v>90.65482</v>
      </c>
      <c r="FK233">
        <v>4.014523057965811</v>
      </c>
      <c r="FL233">
        <v>47.62692302180285</v>
      </c>
      <c r="FM233">
        <v>3475.036</v>
      </c>
      <c r="FN233">
        <v>15</v>
      </c>
      <c r="FO233">
        <v>1694364733.6</v>
      </c>
      <c r="FP233" t="s">
        <v>824</v>
      </c>
      <c r="FQ233">
        <v>1694364733.6</v>
      </c>
      <c r="FR233">
        <v>1694364725.1</v>
      </c>
      <c r="FS233">
        <v>3</v>
      </c>
      <c r="FT233">
        <v>-0.385</v>
      </c>
      <c r="FU233">
        <v>-0.17</v>
      </c>
      <c r="FV233">
        <v>-26.307</v>
      </c>
      <c r="FW233">
        <v>-4.28</v>
      </c>
      <c r="FX233">
        <v>420</v>
      </c>
      <c r="FY233">
        <v>29</v>
      </c>
      <c r="FZ233">
        <v>0.26</v>
      </c>
      <c r="GA233">
        <v>0.05</v>
      </c>
      <c r="GB233">
        <v>16.90054634146341</v>
      </c>
      <c r="GC233">
        <v>8.046549825783988</v>
      </c>
      <c r="GD233">
        <v>0.7940206141261993</v>
      </c>
      <c r="GE233">
        <v>0</v>
      </c>
      <c r="GF233">
        <v>3.054705853658537</v>
      </c>
      <c r="GG233">
        <v>-0.188954216027872</v>
      </c>
      <c r="GH233">
        <v>0.0202184502766246</v>
      </c>
      <c r="GI233">
        <v>1</v>
      </c>
      <c r="GJ233">
        <v>1</v>
      </c>
      <c r="GK233">
        <v>2</v>
      </c>
      <c r="GL233" t="s">
        <v>432</v>
      </c>
      <c r="GM233">
        <v>3.10644</v>
      </c>
      <c r="GN233">
        <v>2.7581</v>
      </c>
      <c r="GO233">
        <v>0.0260085</v>
      </c>
      <c r="GP233">
        <v>0.0178381</v>
      </c>
      <c r="GQ233">
        <v>0.124851</v>
      </c>
      <c r="GR233">
        <v>0.106045</v>
      </c>
      <c r="GS233">
        <v>24401.6</v>
      </c>
      <c r="GT233">
        <v>23185.9</v>
      </c>
      <c r="GU233">
        <v>25647.8</v>
      </c>
      <c r="GV233">
        <v>23994.9</v>
      </c>
      <c r="GW233">
        <v>36103.5</v>
      </c>
      <c r="GX233">
        <v>31444.7</v>
      </c>
      <c r="GY233">
        <v>44888.6</v>
      </c>
      <c r="GZ233">
        <v>38046.4</v>
      </c>
      <c r="HA233">
        <v>1.73022</v>
      </c>
      <c r="HB233">
        <v>1.52062</v>
      </c>
      <c r="HC233">
        <v>-0.0807457</v>
      </c>
      <c r="HD233">
        <v>0</v>
      </c>
      <c r="HE233">
        <v>35.424</v>
      </c>
      <c r="HF233">
        <v>999.9</v>
      </c>
      <c r="HG233">
        <v>35.3</v>
      </c>
      <c r="HH233">
        <v>41.8</v>
      </c>
      <c r="HI233">
        <v>34.1068</v>
      </c>
      <c r="HJ233">
        <v>61.2956</v>
      </c>
      <c r="HK233">
        <v>24.4351</v>
      </c>
      <c r="HL233">
        <v>1</v>
      </c>
      <c r="HM233">
        <v>1.6981</v>
      </c>
      <c r="HN233">
        <v>9.28105</v>
      </c>
      <c r="HO233">
        <v>20.0547</v>
      </c>
      <c r="HP233">
        <v>5.20321</v>
      </c>
      <c r="HQ233">
        <v>11.9957</v>
      </c>
      <c r="HR233">
        <v>4.9599</v>
      </c>
      <c r="HS233">
        <v>3.2744</v>
      </c>
      <c r="HT233">
        <v>9999</v>
      </c>
      <c r="HU233">
        <v>9999</v>
      </c>
      <c r="HV233">
        <v>9999</v>
      </c>
      <c r="HW233">
        <v>156.9</v>
      </c>
      <c r="HX233">
        <v>1.86386</v>
      </c>
      <c r="HY233">
        <v>1.8602</v>
      </c>
      <c r="HZ233">
        <v>1.85852</v>
      </c>
      <c r="IA233">
        <v>1.85989</v>
      </c>
      <c r="IB233">
        <v>1.85982</v>
      </c>
      <c r="IC233">
        <v>1.8585</v>
      </c>
      <c r="ID233">
        <v>1.85756</v>
      </c>
      <c r="IE233">
        <v>1.8524</v>
      </c>
      <c r="IF233">
        <v>0</v>
      </c>
      <c r="IG233">
        <v>0</v>
      </c>
      <c r="IH233">
        <v>0</v>
      </c>
      <c r="II233">
        <v>0</v>
      </c>
      <c r="IJ233" t="s">
        <v>433</v>
      </c>
      <c r="IK233" t="s">
        <v>434</v>
      </c>
      <c r="IL233" t="s">
        <v>435</v>
      </c>
      <c r="IM233" t="s">
        <v>435</v>
      </c>
      <c r="IN233" t="s">
        <v>435</v>
      </c>
      <c r="IO233" t="s">
        <v>435</v>
      </c>
      <c r="IP233">
        <v>0</v>
      </c>
      <c r="IQ233">
        <v>100</v>
      </c>
      <c r="IR233">
        <v>100</v>
      </c>
      <c r="IS233">
        <v>-19.351</v>
      </c>
      <c r="IT233">
        <v>-4.3123</v>
      </c>
      <c r="IU233">
        <v>-16.58608616744975</v>
      </c>
      <c r="IV233">
        <v>-0.02477319321892663</v>
      </c>
      <c r="IW233">
        <v>7.220195862635366E-06</v>
      </c>
      <c r="IX233">
        <v>-1.200035831751892E-09</v>
      </c>
      <c r="IY233">
        <v>-1.942583748468474</v>
      </c>
      <c r="IZ233">
        <v>-0.1467083373758089</v>
      </c>
      <c r="JA233">
        <v>0.003522864546959643</v>
      </c>
      <c r="JB233">
        <v>-3.696506598922489E-05</v>
      </c>
      <c r="JC233">
        <v>4</v>
      </c>
      <c r="JD233">
        <v>1987</v>
      </c>
      <c r="JE233">
        <v>1</v>
      </c>
      <c r="JF233">
        <v>38</v>
      </c>
      <c r="JG233">
        <v>23.7</v>
      </c>
      <c r="JH233">
        <v>23.8</v>
      </c>
      <c r="JI233">
        <v>0.350342</v>
      </c>
      <c r="JJ233">
        <v>2.73804</v>
      </c>
      <c r="JK233">
        <v>1.49658</v>
      </c>
      <c r="JL233">
        <v>2.38892</v>
      </c>
      <c r="JM233">
        <v>1.54907</v>
      </c>
      <c r="JN233">
        <v>2.48535</v>
      </c>
      <c r="JO233">
        <v>46.5321</v>
      </c>
      <c r="JP233">
        <v>13.1864</v>
      </c>
      <c r="JQ233">
        <v>18</v>
      </c>
      <c r="JR233">
        <v>508.69</v>
      </c>
      <c r="JS233">
        <v>382.192</v>
      </c>
      <c r="JT233">
        <v>26.6829</v>
      </c>
      <c r="JU233">
        <v>46.0995</v>
      </c>
      <c r="JV233">
        <v>29.9993</v>
      </c>
      <c r="JW233">
        <v>45.8648</v>
      </c>
      <c r="JX233">
        <v>45.7008</v>
      </c>
      <c r="JY233">
        <v>7.10971</v>
      </c>
      <c r="JZ233">
        <v>0</v>
      </c>
      <c r="KA233">
        <v>44.4394</v>
      </c>
      <c r="KB233">
        <v>21.6422</v>
      </c>
      <c r="KC233">
        <v>52.529</v>
      </c>
      <c r="KD233">
        <v>27.8486</v>
      </c>
      <c r="KE233">
        <v>98.0641</v>
      </c>
      <c r="KF233">
        <v>91.67529999999999</v>
      </c>
    </row>
    <row r="234" spans="1:292">
      <c r="A234">
        <v>216</v>
      </c>
      <c r="B234">
        <v>1694366158</v>
      </c>
      <c r="C234">
        <v>7649</v>
      </c>
      <c r="D234" t="s">
        <v>869</v>
      </c>
      <c r="E234" t="s">
        <v>870</v>
      </c>
      <c r="F234">
        <v>5</v>
      </c>
      <c r="G234" t="s">
        <v>823</v>
      </c>
      <c r="H234">
        <v>1694366150.462963</v>
      </c>
      <c r="I234">
        <f>(J234)/1000</f>
        <v>0</v>
      </c>
      <c r="J234">
        <f>IF(DO234, AM234, AG234)</f>
        <v>0</v>
      </c>
      <c r="K234">
        <f>IF(DO234, AH234, AF234)</f>
        <v>0</v>
      </c>
      <c r="L234">
        <f>DQ234 - IF(AT234&gt;1, K234*DK234*100.0/(AV234*EE234), 0)</f>
        <v>0</v>
      </c>
      <c r="M234">
        <f>((S234-I234/2)*L234-K234)/(S234+I234/2)</f>
        <v>0</v>
      </c>
      <c r="N234">
        <f>M234*(DX234+DY234)/1000.0</f>
        <v>0</v>
      </c>
      <c r="O234">
        <f>(DQ234 - IF(AT234&gt;1, K234*DK234*100.0/(AV234*EE234), 0))*(DX234+DY234)/1000.0</f>
        <v>0</v>
      </c>
      <c r="P234">
        <f>2.0/((1/R234-1/Q234)+SIGN(R234)*SQRT((1/R234-1/Q234)*(1/R234-1/Q234) + 4*DL234/((DL234+1)*(DL234+1))*(2*1/R234*1/Q234-1/Q234*1/Q234)))</f>
        <v>0</v>
      </c>
      <c r="Q234">
        <f>IF(LEFT(DM234,1)&lt;&gt;"0",IF(LEFT(DM234,1)="1",3.0,DN234),$D$5+$E$5*(EE234*DX234/($K$5*1000))+$F$5*(EE234*DX234/($K$5*1000))*MAX(MIN(DK234,$J$5),$I$5)*MAX(MIN(DK234,$J$5),$I$5)+$G$5*MAX(MIN(DK234,$J$5),$I$5)*(EE234*DX234/($K$5*1000))+$H$5*(EE234*DX234/($K$5*1000))*(EE234*DX234/($K$5*1000)))</f>
        <v>0</v>
      </c>
      <c r="R234">
        <f>I234*(1000-(1000*0.61365*exp(17.502*V234/(240.97+V234))/(DX234+DY234)+DS234)/2)/(1000*0.61365*exp(17.502*V234/(240.97+V234))/(DX234+DY234)-DS234)</f>
        <v>0</v>
      </c>
      <c r="S234">
        <f>1/((DL234+1)/(P234/1.6)+1/(Q234/1.37)) + DL234/((DL234+1)/(P234/1.6) + DL234/(Q234/1.37))</f>
        <v>0</v>
      </c>
      <c r="T234">
        <f>(DG234*DJ234)</f>
        <v>0</v>
      </c>
      <c r="U234">
        <f>(DZ234+(T234+2*0.95*5.67E-8*(((DZ234+$B$9)+273)^4-(DZ234+273)^4)-44100*I234)/(1.84*29.3*Q234+8*0.95*5.67E-8*(DZ234+273)^3))</f>
        <v>0</v>
      </c>
      <c r="V234">
        <f>($C$9*EA234+$D$9*EB234+$E$9*U234)</f>
        <v>0</v>
      </c>
      <c r="W234">
        <f>0.61365*exp(17.502*V234/(240.97+V234))</f>
        <v>0</v>
      </c>
      <c r="X234">
        <f>(Y234/Z234*100)</f>
        <v>0</v>
      </c>
      <c r="Y234">
        <f>DS234*(DX234+DY234)/1000</f>
        <v>0</v>
      </c>
      <c r="Z234">
        <f>0.61365*exp(17.502*DZ234/(240.97+DZ234))</f>
        <v>0</v>
      </c>
      <c r="AA234">
        <f>(W234-DS234*(DX234+DY234)/1000)</f>
        <v>0</v>
      </c>
      <c r="AB234">
        <f>(-I234*44100)</f>
        <v>0</v>
      </c>
      <c r="AC234">
        <f>2*29.3*Q234*0.92*(DZ234-V234)</f>
        <v>0</v>
      </c>
      <c r="AD234">
        <f>2*0.95*5.67E-8*(((DZ234+$B$9)+273)^4-(V234+273)^4)</f>
        <v>0</v>
      </c>
      <c r="AE234">
        <f>T234+AD234+AB234+AC234</f>
        <v>0</v>
      </c>
      <c r="AF234">
        <f>DW234*AT234*(DR234-DQ234*(1000-AT234*DT234)/(1000-AT234*DS234))/(100*DK234)</f>
        <v>0</v>
      </c>
      <c r="AG234">
        <f>1000*DW234*AT234*(DS234-DT234)/(100*DK234*(1000-AT234*DS234))</f>
        <v>0</v>
      </c>
      <c r="AH234">
        <f>(AI234 - AJ234 - DX234*1E3/(8.314*(DZ234+273.15)) * AL234/DW234 * AK234) * DW234/(100*DK234) * (1000 - DT234)/1000</f>
        <v>0</v>
      </c>
      <c r="AI234">
        <v>72.37965429531995</v>
      </c>
      <c r="AJ234">
        <v>84.25587090909092</v>
      </c>
      <c r="AK234">
        <v>-3.273388892007576</v>
      </c>
      <c r="AL234">
        <v>66.0925817181092</v>
      </c>
      <c r="AM234">
        <f>(AO234 - AN234 + DX234*1E3/(8.314*(DZ234+273.15)) * AQ234/DW234 * AP234) * DW234/(100*DK234) * 1000/(1000 - AO234)</f>
        <v>0</v>
      </c>
      <c r="AN234">
        <v>26.68632436913387</v>
      </c>
      <c r="AO234">
        <v>29.70881030303029</v>
      </c>
      <c r="AP234">
        <v>-0.0003299344432216167</v>
      </c>
      <c r="AQ234">
        <v>101.3786649320936</v>
      </c>
      <c r="AR234">
        <v>0</v>
      </c>
      <c r="AS234">
        <v>0</v>
      </c>
      <c r="AT234">
        <f>IF(AR234*$H$15&gt;=AV234,1.0,(AV234/(AV234-AR234*$H$15)))</f>
        <v>0</v>
      </c>
      <c r="AU234">
        <f>(AT234-1)*100</f>
        <v>0</v>
      </c>
      <c r="AV234">
        <f>MAX(0,($B$15+$C$15*EE234)/(1+$D$15*EE234)*DX234/(DZ234+273)*$E$15)</f>
        <v>0</v>
      </c>
      <c r="AW234" t="s">
        <v>429</v>
      </c>
      <c r="AX234" t="s">
        <v>429</v>
      </c>
      <c r="AY234">
        <v>0</v>
      </c>
      <c r="AZ234">
        <v>0</v>
      </c>
      <c r="BA234">
        <f>1-AY234/AZ234</f>
        <v>0</v>
      </c>
      <c r="BB234">
        <v>0</v>
      </c>
      <c r="BC234" t="s">
        <v>429</v>
      </c>
      <c r="BD234" t="s">
        <v>429</v>
      </c>
      <c r="BE234">
        <v>0</v>
      </c>
      <c r="BF234">
        <v>0</v>
      </c>
      <c r="BG234">
        <f>1-BE234/BF234</f>
        <v>0</v>
      </c>
      <c r="BH234">
        <v>0.5</v>
      </c>
      <c r="BI234">
        <f>DH234</f>
        <v>0</v>
      </c>
      <c r="BJ234">
        <f>K234</f>
        <v>0</v>
      </c>
      <c r="BK234">
        <f>BG234*BH234*BI234</f>
        <v>0</v>
      </c>
      <c r="BL234">
        <f>(BJ234-BB234)/BI234</f>
        <v>0</v>
      </c>
      <c r="BM234">
        <f>(AZ234-BF234)/BF234</f>
        <v>0</v>
      </c>
      <c r="BN234">
        <f>AY234/(BA234+AY234/BF234)</f>
        <v>0</v>
      </c>
      <c r="BO234" t="s">
        <v>429</v>
      </c>
      <c r="BP234">
        <v>0</v>
      </c>
      <c r="BQ234">
        <f>IF(BP234&lt;&gt;0, BP234, BN234)</f>
        <v>0</v>
      </c>
      <c r="BR234">
        <f>1-BQ234/BF234</f>
        <v>0</v>
      </c>
      <c r="BS234">
        <f>(BF234-BE234)/(BF234-BQ234)</f>
        <v>0</v>
      </c>
      <c r="BT234">
        <f>(AZ234-BF234)/(AZ234-BQ234)</f>
        <v>0</v>
      </c>
      <c r="BU234">
        <f>(BF234-BE234)/(BF234-AY234)</f>
        <v>0</v>
      </c>
      <c r="BV234">
        <f>(AZ234-BF234)/(AZ234-AY234)</f>
        <v>0</v>
      </c>
      <c r="BW234">
        <f>(BS234*BQ234/BE234)</f>
        <v>0</v>
      </c>
      <c r="BX234">
        <f>(1-BW234)</f>
        <v>0</v>
      </c>
      <c r="DG234">
        <f>$B$13*EF234+$C$13*EG234+$F$13*ER234*(1-EU234)</f>
        <v>0</v>
      </c>
      <c r="DH234">
        <f>DG234*DI234</f>
        <v>0</v>
      </c>
      <c r="DI234">
        <f>($B$13*$D$11+$C$13*$D$11+$F$13*((FE234+EW234)/MAX(FE234+EW234+FF234, 0.1)*$I$11+FF234/MAX(FE234+EW234+FF234, 0.1)*$J$11))/($B$13+$C$13+$F$13)</f>
        <v>0</v>
      </c>
      <c r="DJ234">
        <f>($B$13*$K$11+$C$13*$K$11+$F$13*((FE234+EW234)/MAX(FE234+EW234+FF234, 0.1)*$P$11+FF234/MAX(FE234+EW234+FF234, 0.1)*$Q$11))/($B$13+$C$13+$F$13)</f>
        <v>0</v>
      </c>
      <c r="DK234">
        <v>1.37</v>
      </c>
      <c r="DL234">
        <v>0.5</v>
      </c>
      <c r="DM234" t="s">
        <v>430</v>
      </c>
      <c r="DN234">
        <v>2</v>
      </c>
      <c r="DO234" t="b">
        <v>1</v>
      </c>
      <c r="DP234">
        <v>1694366150.462963</v>
      </c>
      <c r="DQ234">
        <v>104.1476925925926</v>
      </c>
      <c r="DR234">
        <v>86.16633333333331</v>
      </c>
      <c r="DS234">
        <v>29.7312037037037</v>
      </c>
      <c r="DT234">
        <v>26.69696296296297</v>
      </c>
      <c r="DU234">
        <v>123.6884074074074</v>
      </c>
      <c r="DV234">
        <v>34.04385925925926</v>
      </c>
      <c r="DW234">
        <v>500.0032222222223</v>
      </c>
      <c r="DX234">
        <v>84.42366666666668</v>
      </c>
      <c r="DY234">
        <v>0.09994872222222222</v>
      </c>
      <c r="DZ234">
        <v>32.90831851851852</v>
      </c>
      <c r="EA234">
        <v>34.13641481481482</v>
      </c>
      <c r="EB234">
        <v>999.9000000000001</v>
      </c>
      <c r="EC234">
        <v>0</v>
      </c>
      <c r="ED234">
        <v>0</v>
      </c>
      <c r="EE234">
        <v>10004.5437037037</v>
      </c>
      <c r="EF234">
        <v>0</v>
      </c>
      <c r="EG234">
        <v>901.4716666666668</v>
      </c>
      <c r="EH234">
        <v>17.98134074074074</v>
      </c>
      <c r="EI234">
        <v>107.3392481481482</v>
      </c>
      <c r="EJ234">
        <v>88.53004444444447</v>
      </c>
      <c r="EK234">
        <v>3.034227777777778</v>
      </c>
      <c r="EL234">
        <v>86.16633333333331</v>
      </c>
      <c r="EM234">
        <v>26.69696296296297</v>
      </c>
      <c r="EN234">
        <v>2.510015185185185</v>
      </c>
      <c r="EO234">
        <v>2.253855555555556</v>
      </c>
      <c r="EP234">
        <v>21.0915962962963</v>
      </c>
      <c r="EQ234">
        <v>19.35035185185185</v>
      </c>
      <c r="ER234">
        <v>2000.008888888889</v>
      </c>
      <c r="ES234">
        <v>0.9799985555555557</v>
      </c>
      <c r="ET234">
        <v>0.02000161111111111</v>
      </c>
      <c r="EU234">
        <v>0</v>
      </c>
      <c r="EV234">
        <v>90.92872962962964</v>
      </c>
      <c r="EW234">
        <v>5.00078</v>
      </c>
      <c r="EX234">
        <v>3479.039259259259</v>
      </c>
      <c r="EY234">
        <v>16379.70740740741</v>
      </c>
      <c r="EZ234">
        <v>52.70344444444444</v>
      </c>
      <c r="FA234">
        <v>53.87481481481481</v>
      </c>
      <c r="FB234">
        <v>53.17811111111111</v>
      </c>
      <c r="FC234">
        <v>53.11537037037036</v>
      </c>
      <c r="FD234">
        <v>52.98355555555555</v>
      </c>
      <c r="FE234">
        <v>1955.103703703704</v>
      </c>
      <c r="FF234">
        <v>39.90370370370371</v>
      </c>
      <c r="FG234">
        <v>0</v>
      </c>
      <c r="FH234">
        <v>1694366157.8</v>
      </c>
      <c r="FI234">
        <v>0</v>
      </c>
      <c r="FJ234">
        <v>90.90854400000001</v>
      </c>
      <c r="FK234">
        <v>2.996369236894151</v>
      </c>
      <c r="FL234">
        <v>51.83000008676796</v>
      </c>
      <c r="FM234">
        <v>3479.0928</v>
      </c>
      <c r="FN234">
        <v>15</v>
      </c>
      <c r="FO234">
        <v>1694364733.6</v>
      </c>
      <c r="FP234" t="s">
        <v>824</v>
      </c>
      <c r="FQ234">
        <v>1694364733.6</v>
      </c>
      <c r="FR234">
        <v>1694364725.1</v>
      </c>
      <c r="FS234">
        <v>3</v>
      </c>
      <c r="FT234">
        <v>-0.385</v>
      </c>
      <c r="FU234">
        <v>-0.17</v>
      </c>
      <c r="FV234">
        <v>-26.307</v>
      </c>
      <c r="FW234">
        <v>-4.28</v>
      </c>
      <c r="FX234">
        <v>420</v>
      </c>
      <c r="FY234">
        <v>29</v>
      </c>
      <c r="FZ234">
        <v>0.26</v>
      </c>
      <c r="GA234">
        <v>0.05</v>
      </c>
      <c r="GB234">
        <v>17.58353170731707</v>
      </c>
      <c r="GC234">
        <v>8.201218118466905</v>
      </c>
      <c r="GD234">
        <v>0.8092094065375121</v>
      </c>
      <c r="GE234">
        <v>0</v>
      </c>
      <c r="GF234">
        <v>3.041018780487805</v>
      </c>
      <c r="GG234">
        <v>-0.1256006968641152</v>
      </c>
      <c r="GH234">
        <v>0.01314506402680822</v>
      </c>
      <c r="GI234">
        <v>1</v>
      </c>
      <c r="GJ234">
        <v>1</v>
      </c>
      <c r="GK234">
        <v>2</v>
      </c>
      <c r="GL234" t="s">
        <v>432</v>
      </c>
      <c r="GM234">
        <v>3.10655</v>
      </c>
      <c r="GN234">
        <v>2.75809</v>
      </c>
      <c r="GO234">
        <v>0.0225348</v>
      </c>
      <c r="GP234">
        <v>0.0141218</v>
      </c>
      <c r="GQ234">
        <v>0.124818</v>
      </c>
      <c r="GR234">
        <v>0.106025</v>
      </c>
      <c r="GS234">
        <v>24488.5</v>
      </c>
      <c r="GT234">
        <v>23273.5</v>
      </c>
      <c r="GU234">
        <v>25648.1</v>
      </c>
      <c r="GV234">
        <v>23995.1</v>
      </c>
      <c r="GW234">
        <v>36105</v>
      </c>
      <c r="GX234">
        <v>31445.4</v>
      </c>
      <c r="GY234">
        <v>44889.3</v>
      </c>
      <c r="GZ234">
        <v>38046.9</v>
      </c>
      <c r="HA234">
        <v>1.73055</v>
      </c>
      <c r="HB234">
        <v>1.52048</v>
      </c>
      <c r="HC234">
        <v>-0.07921830000000001</v>
      </c>
      <c r="HD234">
        <v>0</v>
      </c>
      <c r="HE234">
        <v>35.4148</v>
      </c>
      <c r="HF234">
        <v>999.9</v>
      </c>
      <c r="HG234">
        <v>35.2</v>
      </c>
      <c r="HH234">
        <v>41.8</v>
      </c>
      <c r="HI234">
        <v>34.0082</v>
      </c>
      <c r="HJ234">
        <v>61.2456</v>
      </c>
      <c r="HK234">
        <v>24.3429</v>
      </c>
      <c r="HL234">
        <v>1</v>
      </c>
      <c r="HM234">
        <v>1.69726</v>
      </c>
      <c r="HN234">
        <v>9.28105</v>
      </c>
      <c r="HO234">
        <v>20.0549</v>
      </c>
      <c r="HP234">
        <v>5.20306</v>
      </c>
      <c r="HQ234">
        <v>11.9962</v>
      </c>
      <c r="HR234">
        <v>4.96</v>
      </c>
      <c r="HS234">
        <v>3.27443</v>
      </c>
      <c r="HT234">
        <v>9999</v>
      </c>
      <c r="HU234">
        <v>9999</v>
      </c>
      <c r="HV234">
        <v>9999</v>
      </c>
      <c r="HW234">
        <v>156.9</v>
      </c>
      <c r="HX234">
        <v>1.86386</v>
      </c>
      <c r="HY234">
        <v>1.86019</v>
      </c>
      <c r="HZ234">
        <v>1.85852</v>
      </c>
      <c r="IA234">
        <v>1.85989</v>
      </c>
      <c r="IB234">
        <v>1.85978</v>
      </c>
      <c r="IC234">
        <v>1.85849</v>
      </c>
      <c r="ID234">
        <v>1.85757</v>
      </c>
      <c r="IE234">
        <v>1.85242</v>
      </c>
      <c r="IF234">
        <v>0</v>
      </c>
      <c r="IG234">
        <v>0</v>
      </c>
      <c r="IH234">
        <v>0</v>
      </c>
      <c r="II234">
        <v>0</v>
      </c>
      <c r="IJ234" t="s">
        <v>433</v>
      </c>
      <c r="IK234" t="s">
        <v>434</v>
      </c>
      <c r="IL234" t="s">
        <v>435</v>
      </c>
      <c r="IM234" t="s">
        <v>435</v>
      </c>
      <c r="IN234" t="s">
        <v>435</v>
      </c>
      <c r="IO234" t="s">
        <v>435</v>
      </c>
      <c r="IP234">
        <v>0</v>
      </c>
      <c r="IQ234">
        <v>100</v>
      </c>
      <c r="IR234">
        <v>100</v>
      </c>
      <c r="IS234">
        <v>-18.973</v>
      </c>
      <c r="IT234">
        <v>-4.3118</v>
      </c>
      <c r="IU234">
        <v>-16.58608616744975</v>
      </c>
      <c r="IV234">
        <v>-0.02477319321892663</v>
      </c>
      <c r="IW234">
        <v>7.220195862635366E-06</v>
      </c>
      <c r="IX234">
        <v>-1.200035831751892E-09</v>
      </c>
      <c r="IY234">
        <v>-1.942583748468474</v>
      </c>
      <c r="IZ234">
        <v>-0.1467083373758089</v>
      </c>
      <c r="JA234">
        <v>0.003522864546959643</v>
      </c>
      <c r="JB234">
        <v>-3.696506598922489E-05</v>
      </c>
      <c r="JC234">
        <v>4</v>
      </c>
      <c r="JD234">
        <v>1987</v>
      </c>
      <c r="JE234">
        <v>1</v>
      </c>
      <c r="JF234">
        <v>38</v>
      </c>
      <c r="JG234">
        <v>23.7</v>
      </c>
      <c r="JH234">
        <v>23.9</v>
      </c>
      <c r="JI234">
        <v>0.305176</v>
      </c>
      <c r="JJ234">
        <v>2.74658</v>
      </c>
      <c r="JK234">
        <v>1.49658</v>
      </c>
      <c r="JL234">
        <v>2.39014</v>
      </c>
      <c r="JM234">
        <v>1.54785</v>
      </c>
      <c r="JN234">
        <v>2.47192</v>
      </c>
      <c r="JO234">
        <v>46.5321</v>
      </c>
      <c r="JP234">
        <v>13.1689</v>
      </c>
      <c r="JQ234">
        <v>18</v>
      </c>
      <c r="JR234">
        <v>508.866</v>
      </c>
      <c r="JS234">
        <v>382.065</v>
      </c>
      <c r="JT234">
        <v>26.6773</v>
      </c>
      <c r="JU234">
        <v>46.0906</v>
      </c>
      <c r="JV234">
        <v>29.9992</v>
      </c>
      <c r="JW234">
        <v>45.8579</v>
      </c>
      <c r="JX234">
        <v>45.6931</v>
      </c>
      <c r="JY234">
        <v>6.21766</v>
      </c>
      <c r="JZ234">
        <v>0</v>
      </c>
      <c r="KA234">
        <v>44.4394</v>
      </c>
      <c r="KB234">
        <v>21.6142</v>
      </c>
      <c r="KC234">
        <v>32.4929</v>
      </c>
      <c r="KD234">
        <v>27.8884</v>
      </c>
      <c r="KE234">
        <v>98.0656</v>
      </c>
      <c r="KF234">
        <v>91.6764</v>
      </c>
    </row>
    <row r="235" spans="1:292">
      <c r="A235">
        <v>217</v>
      </c>
      <c r="B235">
        <v>1694366255</v>
      </c>
      <c r="C235">
        <v>7746</v>
      </c>
      <c r="D235" t="s">
        <v>871</v>
      </c>
      <c r="E235" t="s">
        <v>872</v>
      </c>
      <c r="F235">
        <v>5</v>
      </c>
      <c r="G235" t="s">
        <v>823</v>
      </c>
      <c r="H235">
        <v>1694366247</v>
      </c>
      <c r="I235">
        <f>(J235)/1000</f>
        <v>0</v>
      </c>
      <c r="J235">
        <f>IF(DO235, AM235, AG235)</f>
        <v>0</v>
      </c>
      <c r="K235">
        <f>IF(DO235, AH235, AF235)</f>
        <v>0</v>
      </c>
      <c r="L235">
        <f>DQ235 - IF(AT235&gt;1, K235*DK235*100.0/(AV235*EE235), 0)</f>
        <v>0</v>
      </c>
      <c r="M235">
        <f>((S235-I235/2)*L235-K235)/(S235+I235/2)</f>
        <v>0</v>
      </c>
      <c r="N235">
        <f>M235*(DX235+DY235)/1000.0</f>
        <v>0</v>
      </c>
      <c r="O235">
        <f>(DQ235 - IF(AT235&gt;1, K235*DK235*100.0/(AV235*EE235), 0))*(DX235+DY235)/1000.0</f>
        <v>0</v>
      </c>
      <c r="P235">
        <f>2.0/((1/R235-1/Q235)+SIGN(R235)*SQRT((1/R235-1/Q235)*(1/R235-1/Q235) + 4*DL235/((DL235+1)*(DL235+1))*(2*1/R235*1/Q235-1/Q235*1/Q235)))</f>
        <v>0</v>
      </c>
      <c r="Q235">
        <f>IF(LEFT(DM235,1)&lt;&gt;"0",IF(LEFT(DM235,1)="1",3.0,DN235),$D$5+$E$5*(EE235*DX235/($K$5*1000))+$F$5*(EE235*DX235/($K$5*1000))*MAX(MIN(DK235,$J$5),$I$5)*MAX(MIN(DK235,$J$5),$I$5)+$G$5*MAX(MIN(DK235,$J$5),$I$5)*(EE235*DX235/($K$5*1000))+$H$5*(EE235*DX235/($K$5*1000))*(EE235*DX235/($K$5*1000)))</f>
        <v>0</v>
      </c>
      <c r="R235">
        <f>I235*(1000-(1000*0.61365*exp(17.502*V235/(240.97+V235))/(DX235+DY235)+DS235)/2)/(1000*0.61365*exp(17.502*V235/(240.97+V235))/(DX235+DY235)-DS235)</f>
        <v>0</v>
      </c>
      <c r="S235">
        <f>1/((DL235+1)/(P235/1.6)+1/(Q235/1.37)) + DL235/((DL235+1)/(P235/1.6) + DL235/(Q235/1.37))</f>
        <v>0</v>
      </c>
      <c r="T235">
        <f>(DG235*DJ235)</f>
        <v>0</v>
      </c>
      <c r="U235">
        <f>(DZ235+(T235+2*0.95*5.67E-8*(((DZ235+$B$9)+273)^4-(DZ235+273)^4)-44100*I235)/(1.84*29.3*Q235+8*0.95*5.67E-8*(DZ235+273)^3))</f>
        <v>0</v>
      </c>
      <c r="V235">
        <f>($C$9*EA235+$D$9*EB235+$E$9*U235)</f>
        <v>0</v>
      </c>
      <c r="W235">
        <f>0.61365*exp(17.502*V235/(240.97+V235))</f>
        <v>0</v>
      </c>
      <c r="X235">
        <f>(Y235/Z235*100)</f>
        <v>0</v>
      </c>
      <c r="Y235">
        <f>DS235*(DX235+DY235)/1000</f>
        <v>0</v>
      </c>
      <c r="Z235">
        <f>0.61365*exp(17.502*DZ235/(240.97+DZ235))</f>
        <v>0</v>
      </c>
      <c r="AA235">
        <f>(W235-DS235*(DX235+DY235)/1000)</f>
        <v>0</v>
      </c>
      <c r="AB235">
        <f>(-I235*44100)</f>
        <v>0</v>
      </c>
      <c r="AC235">
        <f>2*29.3*Q235*0.92*(DZ235-V235)</f>
        <v>0</v>
      </c>
      <c r="AD235">
        <f>2*0.95*5.67E-8*(((DZ235+$B$9)+273)^4-(V235+273)^4)</f>
        <v>0</v>
      </c>
      <c r="AE235">
        <f>T235+AD235+AB235+AC235</f>
        <v>0</v>
      </c>
      <c r="AF235">
        <f>DW235*AT235*(DR235-DQ235*(1000-AT235*DT235)/(1000-AT235*DS235))/(100*DK235)</f>
        <v>0</v>
      </c>
      <c r="AG235">
        <f>1000*DW235*AT235*(DS235-DT235)/(100*DK235*(1000-AT235*DS235))</f>
        <v>0</v>
      </c>
      <c r="AH235">
        <f>(AI235 - AJ235 - DX235*1E3/(8.314*(DZ235+273.15)) * AL235/DW235 * AK235) * DW235/(100*DK235) * (1000 - DT235)/1000</f>
        <v>0</v>
      </c>
      <c r="AI235">
        <v>431.3545429872</v>
      </c>
      <c r="AJ235">
        <v>419.8607212121212</v>
      </c>
      <c r="AK235">
        <v>0.001406118489334849</v>
      </c>
      <c r="AL235">
        <v>66.0925817181092</v>
      </c>
      <c r="AM235">
        <f>(AO235 - AN235 + DX235*1E3/(8.314*(DZ235+273.15)) * AQ235/DW235 * AP235) * DW235/(100*DK235) * 1000/(1000 - AO235)</f>
        <v>0</v>
      </c>
      <c r="AN235">
        <v>26.51654984616172</v>
      </c>
      <c r="AO235">
        <v>29.49715696969697</v>
      </c>
      <c r="AP235">
        <v>-0.005778086772848474</v>
      </c>
      <c r="AQ235">
        <v>101.3786649320936</v>
      </c>
      <c r="AR235">
        <v>0</v>
      </c>
      <c r="AS235">
        <v>0</v>
      </c>
      <c r="AT235">
        <f>IF(AR235*$H$15&gt;=AV235,1.0,(AV235/(AV235-AR235*$H$15)))</f>
        <v>0</v>
      </c>
      <c r="AU235">
        <f>(AT235-1)*100</f>
        <v>0</v>
      </c>
      <c r="AV235">
        <f>MAX(0,($B$15+$C$15*EE235)/(1+$D$15*EE235)*DX235/(DZ235+273)*$E$15)</f>
        <v>0</v>
      </c>
      <c r="AW235" t="s">
        <v>429</v>
      </c>
      <c r="AX235" t="s">
        <v>429</v>
      </c>
      <c r="AY235">
        <v>0</v>
      </c>
      <c r="AZ235">
        <v>0</v>
      </c>
      <c r="BA235">
        <f>1-AY235/AZ235</f>
        <v>0</v>
      </c>
      <c r="BB235">
        <v>0</v>
      </c>
      <c r="BC235" t="s">
        <v>429</v>
      </c>
      <c r="BD235" t="s">
        <v>429</v>
      </c>
      <c r="BE235">
        <v>0</v>
      </c>
      <c r="BF235">
        <v>0</v>
      </c>
      <c r="BG235">
        <f>1-BE235/BF235</f>
        <v>0</v>
      </c>
      <c r="BH235">
        <v>0.5</v>
      </c>
      <c r="BI235">
        <f>DH235</f>
        <v>0</v>
      </c>
      <c r="BJ235">
        <f>K235</f>
        <v>0</v>
      </c>
      <c r="BK235">
        <f>BG235*BH235*BI235</f>
        <v>0</v>
      </c>
      <c r="BL235">
        <f>(BJ235-BB235)/BI235</f>
        <v>0</v>
      </c>
      <c r="BM235">
        <f>(AZ235-BF235)/BF235</f>
        <v>0</v>
      </c>
      <c r="BN235">
        <f>AY235/(BA235+AY235/BF235)</f>
        <v>0</v>
      </c>
      <c r="BO235" t="s">
        <v>429</v>
      </c>
      <c r="BP235">
        <v>0</v>
      </c>
      <c r="BQ235">
        <f>IF(BP235&lt;&gt;0, BP235, BN235)</f>
        <v>0</v>
      </c>
      <c r="BR235">
        <f>1-BQ235/BF235</f>
        <v>0</v>
      </c>
      <c r="BS235">
        <f>(BF235-BE235)/(BF235-BQ235)</f>
        <v>0</v>
      </c>
      <c r="BT235">
        <f>(AZ235-BF235)/(AZ235-BQ235)</f>
        <v>0</v>
      </c>
      <c r="BU235">
        <f>(BF235-BE235)/(BF235-AY235)</f>
        <v>0</v>
      </c>
      <c r="BV235">
        <f>(AZ235-BF235)/(AZ235-AY235)</f>
        <v>0</v>
      </c>
      <c r="BW235">
        <f>(BS235*BQ235/BE235)</f>
        <v>0</v>
      </c>
      <c r="BX235">
        <f>(1-BW235)</f>
        <v>0</v>
      </c>
      <c r="DG235">
        <f>$B$13*EF235+$C$13*EG235+$F$13*ER235*(1-EU235)</f>
        <v>0</v>
      </c>
      <c r="DH235">
        <f>DG235*DI235</f>
        <v>0</v>
      </c>
      <c r="DI235">
        <f>($B$13*$D$11+$C$13*$D$11+$F$13*((FE235+EW235)/MAX(FE235+EW235+FF235, 0.1)*$I$11+FF235/MAX(FE235+EW235+FF235, 0.1)*$J$11))/($B$13+$C$13+$F$13)</f>
        <v>0</v>
      </c>
      <c r="DJ235">
        <f>($B$13*$K$11+$C$13*$K$11+$F$13*((FE235+EW235)/MAX(FE235+EW235+FF235, 0.1)*$P$11+FF235/MAX(FE235+EW235+FF235, 0.1)*$Q$11))/($B$13+$C$13+$F$13)</f>
        <v>0</v>
      </c>
      <c r="DK235">
        <v>1.37</v>
      </c>
      <c r="DL235">
        <v>0.5</v>
      </c>
      <c r="DM235" t="s">
        <v>430</v>
      </c>
      <c r="DN235">
        <v>2</v>
      </c>
      <c r="DO235" t="b">
        <v>1</v>
      </c>
      <c r="DP235">
        <v>1694366247</v>
      </c>
      <c r="DQ235">
        <v>407.4805483870966</v>
      </c>
      <c r="DR235">
        <v>419.9703548387097</v>
      </c>
      <c r="DS235">
        <v>29.53248709677419</v>
      </c>
      <c r="DT235">
        <v>26.52391290322581</v>
      </c>
      <c r="DU235">
        <v>433.5477419354839</v>
      </c>
      <c r="DV235">
        <v>33.83788387096774</v>
      </c>
      <c r="DW235">
        <v>499.9843870967742</v>
      </c>
      <c r="DX235">
        <v>84.42982258064515</v>
      </c>
      <c r="DY235">
        <v>0.09992576451612901</v>
      </c>
      <c r="DZ235">
        <v>32.62730967741935</v>
      </c>
      <c r="EA235">
        <v>33.86263225806451</v>
      </c>
      <c r="EB235">
        <v>999.9000000000003</v>
      </c>
      <c r="EC235">
        <v>0</v>
      </c>
      <c r="ED235">
        <v>0</v>
      </c>
      <c r="EE235">
        <v>9989.962580645162</v>
      </c>
      <c r="EF235">
        <v>0</v>
      </c>
      <c r="EG235">
        <v>890.8417096774194</v>
      </c>
      <c r="EH235">
        <v>-12.48978709677419</v>
      </c>
      <c r="EI235">
        <v>419.8806774193547</v>
      </c>
      <c r="EJ235">
        <v>431.4130967741936</v>
      </c>
      <c r="EK235">
        <v>3.008578387096775</v>
      </c>
      <c r="EL235">
        <v>419.9703548387097</v>
      </c>
      <c r="EM235">
        <v>26.52391290322581</v>
      </c>
      <c r="EN235">
        <v>2.493422580645161</v>
      </c>
      <c r="EO235">
        <v>2.23940870967742</v>
      </c>
      <c r="EP235">
        <v>20.98362258064516</v>
      </c>
      <c r="EQ235">
        <v>19.24706451612903</v>
      </c>
      <c r="ER235">
        <v>1999.984838709677</v>
      </c>
      <c r="ES235">
        <v>0.9800056774193547</v>
      </c>
      <c r="ET235">
        <v>0.01999422903225807</v>
      </c>
      <c r="EU235">
        <v>0</v>
      </c>
      <c r="EV235">
        <v>84.60144838709678</v>
      </c>
      <c r="EW235">
        <v>5.000779999999999</v>
      </c>
      <c r="EX235">
        <v>3344.842903225808</v>
      </c>
      <c r="EY235">
        <v>16379.54516129032</v>
      </c>
      <c r="EZ235">
        <v>52.40709677419354</v>
      </c>
      <c r="FA235">
        <v>53.48367741935483</v>
      </c>
      <c r="FB235">
        <v>52.85861290322579</v>
      </c>
      <c r="FC235">
        <v>52.72748387096772</v>
      </c>
      <c r="FD235">
        <v>52.73764516129032</v>
      </c>
      <c r="FE235">
        <v>1955.094838709677</v>
      </c>
      <c r="FF235">
        <v>39.89000000000002</v>
      </c>
      <c r="FG235">
        <v>0</v>
      </c>
      <c r="FH235">
        <v>1694366255</v>
      </c>
      <c r="FI235">
        <v>0</v>
      </c>
      <c r="FJ235">
        <v>84.603388</v>
      </c>
      <c r="FK235">
        <v>2.350553829086165</v>
      </c>
      <c r="FL235">
        <v>65.31999988163545</v>
      </c>
      <c r="FM235">
        <v>3345.579200000001</v>
      </c>
      <c r="FN235">
        <v>15</v>
      </c>
      <c r="FO235">
        <v>1694364733.6</v>
      </c>
      <c r="FP235" t="s">
        <v>824</v>
      </c>
      <c r="FQ235">
        <v>1694364733.6</v>
      </c>
      <c r="FR235">
        <v>1694364725.1</v>
      </c>
      <c r="FS235">
        <v>3</v>
      </c>
      <c r="FT235">
        <v>-0.385</v>
      </c>
      <c r="FU235">
        <v>-0.17</v>
      </c>
      <c r="FV235">
        <v>-26.307</v>
      </c>
      <c r="FW235">
        <v>-4.28</v>
      </c>
      <c r="FX235">
        <v>420</v>
      </c>
      <c r="FY235">
        <v>29</v>
      </c>
      <c r="FZ235">
        <v>0.26</v>
      </c>
      <c r="GA235">
        <v>0.05</v>
      </c>
      <c r="GB235">
        <v>-12.49350731707317</v>
      </c>
      <c r="GC235">
        <v>0.02001742160276526</v>
      </c>
      <c r="GD235">
        <v>0.04591357411402279</v>
      </c>
      <c r="GE235">
        <v>1</v>
      </c>
      <c r="GF235">
        <v>3.011717804878049</v>
      </c>
      <c r="GG235">
        <v>-0.08378174216027548</v>
      </c>
      <c r="GH235">
        <v>0.02314967613029473</v>
      </c>
      <c r="GI235">
        <v>1</v>
      </c>
      <c r="GJ235">
        <v>2</v>
      </c>
      <c r="GK235">
        <v>2</v>
      </c>
      <c r="GL235" t="s">
        <v>484</v>
      </c>
      <c r="GM235">
        <v>3.10616</v>
      </c>
      <c r="GN235">
        <v>2.75733</v>
      </c>
      <c r="GO235">
        <v>0.0810196</v>
      </c>
      <c r="GP235">
        <v>0.079096</v>
      </c>
      <c r="GQ235">
        <v>0.12433</v>
      </c>
      <c r="GR235">
        <v>0.105601</v>
      </c>
      <c r="GS235">
        <v>23039</v>
      </c>
      <c r="GT235">
        <v>21754.8</v>
      </c>
      <c r="GU235">
        <v>25659.3</v>
      </c>
      <c r="GV235">
        <v>24004.6</v>
      </c>
      <c r="GW235">
        <v>36147.2</v>
      </c>
      <c r="GX235">
        <v>31478.6</v>
      </c>
      <c r="GY235">
        <v>44910.1</v>
      </c>
      <c r="GZ235">
        <v>38061.6</v>
      </c>
      <c r="HA235">
        <v>1.73215</v>
      </c>
      <c r="HB235">
        <v>1.5239</v>
      </c>
      <c r="HC235">
        <v>-0.0807084</v>
      </c>
      <c r="HD235">
        <v>0</v>
      </c>
      <c r="HE235">
        <v>35.1157</v>
      </c>
      <c r="HF235">
        <v>999.9</v>
      </c>
      <c r="HG235">
        <v>34.9</v>
      </c>
      <c r="HH235">
        <v>41.9</v>
      </c>
      <c r="HI235">
        <v>33.8994</v>
      </c>
      <c r="HJ235">
        <v>61.2956</v>
      </c>
      <c r="HK235">
        <v>24.359</v>
      </c>
      <c r="HL235">
        <v>1</v>
      </c>
      <c r="HM235">
        <v>1.67313</v>
      </c>
      <c r="HN235">
        <v>9.28105</v>
      </c>
      <c r="HO235">
        <v>20.0559</v>
      </c>
      <c r="HP235">
        <v>5.2107</v>
      </c>
      <c r="HQ235">
        <v>11.9933</v>
      </c>
      <c r="HR235">
        <v>4.9606</v>
      </c>
      <c r="HS235">
        <v>3.27513</v>
      </c>
      <c r="HT235">
        <v>9999</v>
      </c>
      <c r="HU235">
        <v>9999</v>
      </c>
      <c r="HV235">
        <v>9999</v>
      </c>
      <c r="HW235">
        <v>156.9</v>
      </c>
      <c r="HX235">
        <v>1.86386</v>
      </c>
      <c r="HY235">
        <v>1.8602</v>
      </c>
      <c r="HZ235">
        <v>1.85852</v>
      </c>
      <c r="IA235">
        <v>1.85988</v>
      </c>
      <c r="IB235">
        <v>1.85978</v>
      </c>
      <c r="IC235">
        <v>1.85847</v>
      </c>
      <c r="ID235">
        <v>1.85758</v>
      </c>
      <c r="IE235">
        <v>1.85239</v>
      </c>
      <c r="IF235">
        <v>0</v>
      </c>
      <c r="IG235">
        <v>0</v>
      </c>
      <c r="IH235">
        <v>0</v>
      </c>
      <c r="II235">
        <v>0</v>
      </c>
      <c r="IJ235" t="s">
        <v>433</v>
      </c>
      <c r="IK235" t="s">
        <v>434</v>
      </c>
      <c r="IL235" t="s">
        <v>435</v>
      </c>
      <c r="IM235" t="s">
        <v>435</v>
      </c>
      <c r="IN235" t="s">
        <v>435</v>
      </c>
      <c r="IO235" t="s">
        <v>435</v>
      </c>
      <c r="IP235">
        <v>0</v>
      </c>
      <c r="IQ235">
        <v>100</v>
      </c>
      <c r="IR235">
        <v>100</v>
      </c>
      <c r="IS235">
        <v>-26.066</v>
      </c>
      <c r="IT235">
        <v>-4.3041</v>
      </c>
      <c r="IU235">
        <v>-16.58608616744975</v>
      </c>
      <c r="IV235">
        <v>-0.02477319321892663</v>
      </c>
      <c r="IW235">
        <v>7.220195862635366E-06</v>
      </c>
      <c r="IX235">
        <v>-1.200035831751892E-09</v>
      </c>
      <c r="IY235">
        <v>-1.942583748468474</v>
      </c>
      <c r="IZ235">
        <v>-0.1467083373758089</v>
      </c>
      <c r="JA235">
        <v>0.003522864546959643</v>
      </c>
      <c r="JB235">
        <v>-3.696506598922489E-05</v>
      </c>
      <c r="JC235">
        <v>4</v>
      </c>
      <c r="JD235">
        <v>1987</v>
      </c>
      <c r="JE235">
        <v>1</v>
      </c>
      <c r="JF235">
        <v>38</v>
      </c>
      <c r="JG235">
        <v>25.4</v>
      </c>
      <c r="JH235">
        <v>25.5</v>
      </c>
      <c r="JI235">
        <v>1.21704</v>
      </c>
      <c r="JJ235">
        <v>2.70996</v>
      </c>
      <c r="JK235">
        <v>1.49658</v>
      </c>
      <c r="JL235">
        <v>2.38892</v>
      </c>
      <c r="JM235">
        <v>1.54785</v>
      </c>
      <c r="JN235">
        <v>2.48779</v>
      </c>
      <c r="JO235">
        <v>46.5908</v>
      </c>
      <c r="JP235">
        <v>13.1514</v>
      </c>
      <c r="JQ235">
        <v>18</v>
      </c>
      <c r="JR235">
        <v>508.766</v>
      </c>
      <c r="JS235">
        <v>383.231</v>
      </c>
      <c r="JT235">
        <v>26.4205</v>
      </c>
      <c r="JU235">
        <v>45.8629</v>
      </c>
      <c r="JV235">
        <v>29.9988</v>
      </c>
      <c r="JW235">
        <v>45.6665</v>
      </c>
      <c r="JX235">
        <v>45.5043</v>
      </c>
      <c r="JY235">
        <v>24.4617</v>
      </c>
      <c r="JZ235">
        <v>0</v>
      </c>
      <c r="KA235">
        <v>44.0679</v>
      </c>
      <c r="KB235">
        <v>21.5076</v>
      </c>
      <c r="KC235">
        <v>419.973</v>
      </c>
      <c r="KD235">
        <v>27.3195</v>
      </c>
      <c r="KE235">
        <v>98.1101</v>
      </c>
      <c r="KF235">
        <v>91.7122</v>
      </c>
    </row>
    <row r="236" spans="1:292">
      <c r="A236">
        <v>218</v>
      </c>
      <c r="B236">
        <v>1694366260</v>
      </c>
      <c r="C236">
        <v>7751</v>
      </c>
      <c r="D236" t="s">
        <v>873</v>
      </c>
      <c r="E236" t="s">
        <v>874</v>
      </c>
      <c r="F236">
        <v>5</v>
      </c>
      <c r="G236" t="s">
        <v>823</v>
      </c>
      <c r="H236">
        <v>1694366252.155172</v>
      </c>
      <c r="I236">
        <f>(J236)/1000</f>
        <v>0</v>
      </c>
      <c r="J236">
        <f>IF(DO236, AM236, AG236)</f>
        <v>0</v>
      </c>
      <c r="K236">
        <f>IF(DO236, AH236, AF236)</f>
        <v>0</v>
      </c>
      <c r="L236">
        <f>DQ236 - IF(AT236&gt;1, K236*DK236*100.0/(AV236*EE236), 0)</f>
        <v>0</v>
      </c>
      <c r="M236">
        <f>((S236-I236/2)*L236-K236)/(S236+I236/2)</f>
        <v>0</v>
      </c>
      <c r="N236">
        <f>M236*(DX236+DY236)/1000.0</f>
        <v>0</v>
      </c>
      <c r="O236">
        <f>(DQ236 - IF(AT236&gt;1, K236*DK236*100.0/(AV236*EE236), 0))*(DX236+DY236)/1000.0</f>
        <v>0</v>
      </c>
      <c r="P236">
        <f>2.0/((1/R236-1/Q236)+SIGN(R236)*SQRT((1/R236-1/Q236)*(1/R236-1/Q236) + 4*DL236/((DL236+1)*(DL236+1))*(2*1/R236*1/Q236-1/Q236*1/Q236)))</f>
        <v>0</v>
      </c>
      <c r="Q236">
        <f>IF(LEFT(DM236,1)&lt;&gt;"0",IF(LEFT(DM236,1)="1",3.0,DN236),$D$5+$E$5*(EE236*DX236/($K$5*1000))+$F$5*(EE236*DX236/($K$5*1000))*MAX(MIN(DK236,$J$5),$I$5)*MAX(MIN(DK236,$J$5),$I$5)+$G$5*MAX(MIN(DK236,$J$5),$I$5)*(EE236*DX236/($K$5*1000))+$H$5*(EE236*DX236/($K$5*1000))*(EE236*DX236/($K$5*1000)))</f>
        <v>0</v>
      </c>
      <c r="R236">
        <f>I236*(1000-(1000*0.61365*exp(17.502*V236/(240.97+V236))/(DX236+DY236)+DS236)/2)/(1000*0.61365*exp(17.502*V236/(240.97+V236))/(DX236+DY236)-DS236)</f>
        <v>0</v>
      </c>
      <c r="S236">
        <f>1/((DL236+1)/(P236/1.6)+1/(Q236/1.37)) + DL236/((DL236+1)/(P236/1.6) + DL236/(Q236/1.37))</f>
        <v>0</v>
      </c>
      <c r="T236">
        <f>(DG236*DJ236)</f>
        <v>0</v>
      </c>
      <c r="U236">
        <f>(DZ236+(T236+2*0.95*5.67E-8*(((DZ236+$B$9)+273)^4-(DZ236+273)^4)-44100*I236)/(1.84*29.3*Q236+8*0.95*5.67E-8*(DZ236+273)^3))</f>
        <v>0</v>
      </c>
      <c r="V236">
        <f>($C$9*EA236+$D$9*EB236+$E$9*U236)</f>
        <v>0</v>
      </c>
      <c r="W236">
        <f>0.61365*exp(17.502*V236/(240.97+V236))</f>
        <v>0</v>
      </c>
      <c r="X236">
        <f>(Y236/Z236*100)</f>
        <v>0</v>
      </c>
      <c r="Y236">
        <f>DS236*(DX236+DY236)/1000</f>
        <v>0</v>
      </c>
      <c r="Z236">
        <f>0.61365*exp(17.502*DZ236/(240.97+DZ236))</f>
        <v>0</v>
      </c>
      <c r="AA236">
        <f>(W236-DS236*(DX236+DY236)/1000)</f>
        <v>0</v>
      </c>
      <c r="AB236">
        <f>(-I236*44100)</f>
        <v>0</v>
      </c>
      <c r="AC236">
        <f>2*29.3*Q236*0.92*(DZ236-V236)</f>
        <v>0</v>
      </c>
      <c r="AD236">
        <f>2*0.95*5.67E-8*(((DZ236+$B$9)+273)^4-(V236+273)^4)</f>
        <v>0</v>
      </c>
      <c r="AE236">
        <f>T236+AD236+AB236+AC236</f>
        <v>0</v>
      </c>
      <c r="AF236">
        <f>DW236*AT236*(DR236-DQ236*(1000-AT236*DT236)/(1000-AT236*DS236))/(100*DK236)</f>
        <v>0</v>
      </c>
      <c r="AG236">
        <f>1000*DW236*AT236*(DS236-DT236)/(100*DK236*(1000-AT236*DS236))</f>
        <v>0</v>
      </c>
      <c r="AH236">
        <f>(AI236 - AJ236 - DX236*1E3/(8.314*(DZ236+273.15)) * AL236/DW236 * AK236) * DW236/(100*DK236) * (1000 - DT236)/1000</f>
        <v>0</v>
      </c>
      <c r="AI236">
        <v>431.5301766517995</v>
      </c>
      <c r="AJ236">
        <v>419.9086969696969</v>
      </c>
      <c r="AK236">
        <v>0.002542408331150828</v>
      </c>
      <c r="AL236">
        <v>66.0925817181092</v>
      </c>
      <c r="AM236">
        <f>(AO236 - AN236 + DX236*1E3/(8.314*(DZ236+273.15)) * AQ236/DW236 * AP236) * DW236/(100*DK236) * 1000/(1000 - AO236)</f>
        <v>0</v>
      </c>
      <c r="AN236">
        <v>26.51167294881154</v>
      </c>
      <c r="AO236">
        <v>29.48700424242424</v>
      </c>
      <c r="AP236">
        <v>-0.0007261300403721416</v>
      </c>
      <c r="AQ236">
        <v>101.3786649320936</v>
      </c>
      <c r="AR236">
        <v>0</v>
      </c>
      <c r="AS236">
        <v>0</v>
      </c>
      <c r="AT236">
        <f>IF(AR236*$H$15&gt;=AV236,1.0,(AV236/(AV236-AR236*$H$15)))</f>
        <v>0</v>
      </c>
      <c r="AU236">
        <f>(AT236-1)*100</f>
        <v>0</v>
      </c>
      <c r="AV236">
        <f>MAX(0,($B$15+$C$15*EE236)/(1+$D$15*EE236)*DX236/(DZ236+273)*$E$15)</f>
        <v>0</v>
      </c>
      <c r="AW236" t="s">
        <v>429</v>
      </c>
      <c r="AX236" t="s">
        <v>429</v>
      </c>
      <c r="AY236">
        <v>0</v>
      </c>
      <c r="AZ236">
        <v>0</v>
      </c>
      <c r="BA236">
        <f>1-AY236/AZ236</f>
        <v>0</v>
      </c>
      <c r="BB236">
        <v>0</v>
      </c>
      <c r="BC236" t="s">
        <v>429</v>
      </c>
      <c r="BD236" t="s">
        <v>429</v>
      </c>
      <c r="BE236">
        <v>0</v>
      </c>
      <c r="BF236">
        <v>0</v>
      </c>
      <c r="BG236">
        <f>1-BE236/BF236</f>
        <v>0</v>
      </c>
      <c r="BH236">
        <v>0.5</v>
      </c>
      <c r="BI236">
        <f>DH236</f>
        <v>0</v>
      </c>
      <c r="BJ236">
        <f>K236</f>
        <v>0</v>
      </c>
      <c r="BK236">
        <f>BG236*BH236*BI236</f>
        <v>0</v>
      </c>
      <c r="BL236">
        <f>(BJ236-BB236)/BI236</f>
        <v>0</v>
      </c>
      <c r="BM236">
        <f>(AZ236-BF236)/BF236</f>
        <v>0</v>
      </c>
      <c r="BN236">
        <f>AY236/(BA236+AY236/BF236)</f>
        <v>0</v>
      </c>
      <c r="BO236" t="s">
        <v>429</v>
      </c>
      <c r="BP236">
        <v>0</v>
      </c>
      <c r="BQ236">
        <f>IF(BP236&lt;&gt;0, BP236, BN236)</f>
        <v>0</v>
      </c>
      <c r="BR236">
        <f>1-BQ236/BF236</f>
        <v>0</v>
      </c>
      <c r="BS236">
        <f>(BF236-BE236)/(BF236-BQ236)</f>
        <v>0</v>
      </c>
      <c r="BT236">
        <f>(AZ236-BF236)/(AZ236-BQ236)</f>
        <v>0</v>
      </c>
      <c r="BU236">
        <f>(BF236-BE236)/(BF236-AY236)</f>
        <v>0</v>
      </c>
      <c r="BV236">
        <f>(AZ236-BF236)/(AZ236-AY236)</f>
        <v>0</v>
      </c>
      <c r="BW236">
        <f>(BS236*BQ236/BE236)</f>
        <v>0</v>
      </c>
      <c r="BX236">
        <f>(1-BW236)</f>
        <v>0</v>
      </c>
      <c r="DG236">
        <f>$B$13*EF236+$C$13*EG236+$F$13*ER236*(1-EU236)</f>
        <v>0</v>
      </c>
      <c r="DH236">
        <f>DG236*DI236</f>
        <v>0</v>
      </c>
      <c r="DI236">
        <f>($B$13*$D$11+$C$13*$D$11+$F$13*((FE236+EW236)/MAX(FE236+EW236+FF236, 0.1)*$I$11+FF236/MAX(FE236+EW236+FF236, 0.1)*$J$11))/($B$13+$C$13+$F$13)</f>
        <v>0</v>
      </c>
      <c r="DJ236">
        <f>($B$13*$K$11+$C$13*$K$11+$F$13*((FE236+EW236)/MAX(FE236+EW236+FF236, 0.1)*$P$11+FF236/MAX(FE236+EW236+FF236, 0.1)*$Q$11))/($B$13+$C$13+$F$13)</f>
        <v>0</v>
      </c>
      <c r="DK236">
        <v>1.37</v>
      </c>
      <c r="DL236">
        <v>0.5</v>
      </c>
      <c r="DM236" t="s">
        <v>430</v>
      </c>
      <c r="DN236">
        <v>2</v>
      </c>
      <c r="DO236" t="b">
        <v>1</v>
      </c>
      <c r="DP236">
        <v>1694366252.155172</v>
      </c>
      <c r="DQ236">
        <v>407.4588620689655</v>
      </c>
      <c r="DR236">
        <v>420.0979655172414</v>
      </c>
      <c r="DS236">
        <v>29.50860344827586</v>
      </c>
      <c r="DT236">
        <v>26.51697586206896</v>
      </c>
      <c r="DU236">
        <v>433.5256896551724</v>
      </c>
      <c r="DV236">
        <v>33.81312068965517</v>
      </c>
      <c r="DW236">
        <v>499.9258965517242</v>
      </c>
      <c r="DX236">
        <v>84.4284827586207</v>
      </c>
      <c r="DY236">
        <v>0.09976355862068965</v>
      </c>
      <c r="DZ236">
        <v>32.6104</v>
      </c>
      <c r="EA236">
        <v>33.83679655172413</v>
      </c>
      <c r="EB236">
        <v>999.9000000000002</v>
      </c>
      <c r="EC236">
        <v>0</v>
      </c>
      <c r="ED236">
        <v>0</v>
      </c>
      <c r="EE236">
        <v>9997.567931034482</v>
      </c>
      <c r="EF236">
        <v>0</v>
      </c>
      <c r="EG236">
        <v>895.8218620689655</v>
      </c>
      <c r="EH236">
        <v>-12.63905517241379</v>
      </c>
      <c r="EI236">
        <v>419.8481034482759</v>
      </c>
      <c r="EJ236">
        <v>431.5411724137932</v>
      </c>
      <c r="EK236">
        <v>2.991626206896552</v>
      </c>
      <c r="EL236">
        <v>420.0979655172414</v>
      </c>
      <c r="EM236">
        <v>26.51697586206896</v>
      </c>
      <c r="EN236">
        <v>2.491366896551725</v>
      </c>
      <c r="EO236">
        <v>2.238787931034483</v>
      </c>
      <c r="EP236">
        <v>20.97020689655172</v>
      </c>
      <c r="EQ236">
        <v>19.24260689655173</v>
      </c>
      <c r="ER236">
        <v>1999.978275862069</v>
      </c>
      <c r="ES236">
        <v>0.9800055172413792</v>
      </c>
      <c r="ET236">
        <v>0.01999438620689655</v>
      </c>
      <c r="EU236">
        <v>0</v>
      </c>
      <c r="EV236">
        <v>84.73414137931033</v>
      </c>
      <c r="EW236">
        <v>5.00078</v>
      </c>
      <c r="EX236">
        <v>3349.784827586206</v>
      </c>
      <c r="EY236">
        <v>16379.49310344828</v>
      </c>
      <c r="EZ236">
        <v>52.38351724137932</v>
      </c>
      <c r="FA236">
        <v>53.46313793103448</v>
      </c>
      <c r="FB236">
        <v>52.83813793103447</v>
      </c>
      <c r="FC236">
        <v>52.71086206896551</v>
      </c>
      <c r="FD236">
        <v>52.70882758620689</v>
      </c>
      <c r="FE236">
        <v>1955.088275862069</v>
      </c>
      <c r="FF236">
        <v>39.89000000000001</v>
      </c>
      <c r="FG236">
        <v>0</v>
      </c>
      <c r="FH236">
        <v>1694366259.8</v>
      </c>
      <c r="FI236">
        <v>0</v>
      </c>
      <c r="FJ236">
        <v>84.71121199999999</v>
      </c>
      <c r="FK236">
        <v>0.4354076818236477</v>
      </c>
      <c r="FL236">
        <v>63.11769240964846</v>
      </c>
      <c r="FM236">
        <v>3350.2164</v>
      </c>
      <c r="FN236">
        <v>15</v>
      </c>
      <c r="FO236">
        <v>1694364733.6</v>
      </c>
      <c r="FP236" t="s">
        <v>824</v>
      </c>
      <c r="FQ236">
        <v>1694364733.6</v>
      </c>
      <c r="FR236">
        <v>1694364725.1</v>
      </c>
      <c r="FS236">
        <v>3</v>
      </c>
      <c r="FT236">
        <v>-0.385</v>
      </c>
      <c r="FU236">
        <v>-0.17</v>
      </c>
      <c r="FV236">
        <v>-26.307</v>
      </c>
      <c r="FW236">
        <v>-4.28</v>
      </c>
      <c r="FX236">
        <v>420</v>
      </c>
      <c r="FY236">
        <v>29</v>
      </c>
      <c r="FZ236">
        <v>0.26</v>
      </c>
      <c r="GA236">
        <v>0.05</v>
      </c>
      <c r="GB236">
        <v>-12.60141707317073</v>
      </c>
      <c r="GC236">
        <v>-1.687469686411184</v>
      </c>
      <c r="GD236">
        <v>0.3210506098713266</v>
      </c>
      <c r="GE236">
        <v>0</v>
      </c>
      <c r="GF236">
        <v>3.002020975609756</v>
      </c>
      <c r="GG236">
        <v>-0.1963927526132336</v>
      </c>
      <c r="GH236">
        <v>0.02019214394503381</v>
      </c>
      <c r="GI236">
        <v>1</v>
      </c>
      <c r="GJ236">
        <v>1</v>
      </c>
      <c r="GK236">
        <v>2</v>
      </c>
      <c r="GL236" t="s">
        <v>432</v>
      </c>
      <c r="GM236">
        <v>3.10637</v>
      </c>
      <c r="GN236">
        <v>2.75802</v>
      </c>
      <c r="GO236">
        <v>0.08104500000000001</v>
      </c>
      <c r="GP236">
        <v>0.07943840000000001</v>
      </c>
      <c r="GQ236">
        <v>0.1243</v>
      </c>
      <c r="GR236">
        <v>0.105584</v>
      </c>
      <c r="GS236">
        <v>23038.9</v>
      </c>
      <c r="GT236">
        <v>21747.5</v>
      </c>
      <c r="GU236">
        <v>25659.9</v>
      </c>
      <c r="GV236">
        <v>24005.4</v>
      </c>
      <c r="GW236">
        <v>36149.1</v>
      </c>
      <c r="GX236">
        <v>31479.8</v>
      </c>
      <c r="GY236">
        <v>44911</v>
      </c>
      <c r="GZ236">
        <v>38062.3</v>
      </c>
      <c r="HA236">
        <v>1.73253</v>
      </c>
      <c r="HB236">
        <v>1.52387</v>
      </c>
      <c r="HC236">
        <v>-0.0791065</v>
      </c>
      <c r="HD236">
        <v>0</v>
      </c>
      <c r="HE236">
        <v>35.0996</v>
      </c>
      <c r="HF236">
        <v>999.9</v>
      </c>
      <c r="HG236">
        <v>34.9</v>
      </c>
      <c r="HH236">
        <v>41.9</v>
      </c>
      <c r="HI236">
        <v>33.8998</v>
      </c>
      <c r="HJ236">
        <v>61.3056</v>
      </c>
      <c r="HK236">
        <v>24.2989</v>
      </c>
      <c r="HL236">
        <v>1</v>
      </c>
      <c r="HM236">
        <v>1.6718</v>
      </c>
      <c r="HN236">
        <v>9.28105</v>
      </c>
      <c r="HO236">
        <v>20.055</v>
      </c>
      <c r="HP236">
        <v>5.20681</v>
      </c>
      <c r="HQ236">
        <v>11.9938</v>
      </c>
      <c r="HR236">
        <v>4.9597</v>
      </c>
      <c r="HS236">
        <v>3.27443</v>
      </c>
      <c r="HT236">
        <v>9999</v>
      </c>
      <c r="HU236">
        <v>9999</v>
      </c>
      <c r="HV236">
        <v>9999</v>
      </c>
      <c r="HW236">
        <v>156.9</v>
      </c>
      <c r="HX236">
        <v>1.86388</v>
      </c>
      <c r="HY236">
        <v>1.8602</v>
      </c>
      <c r="HZ236">
        <v>1.85853</v>
      </c>
      <c r="IA236">
        <v>1.85989</v>
      </c>
      <c r="IB236">
        <v>1.85979</v>
      </c>
      <c r="IC236">
        <v>1.85845</v>
      </c>
      <c r="ID236">
        <v>1.85758</v>
      </c>
      <c r="IE236">
        <v>1.85239</v>
      </c>
      <c r="IF236">
        <v>0</v>
      </c>
      <c r="IG236">
        <v>0</v>
      </c>
      <c r="IH236">
        <v>0</v>
      </c>
      <c r="II236">
        <v>0</v>
      </c>
      <c r="IJ236" t="s">
        <v>433</v>
      </c>
      <c r="IK236" t="s">
        <v>434</v>
      </c>
      <c r="IL236" t="s">
        <v>435</v>
      </c>
      <c r="IM236" t="s">
        <v>435</v>
      </c>
      <c r="IN236" t="s">
        <v>435</v>
      </c>
      <c r="IO236" t="s">
        <v>435</v>
      </c>
      <c r="IP236">
        <v>0</v>
      </c>
      <c r="IQ236">
        <v>100</v>
      </c>
      <c r="IR236">
        <v>100</v>
      </c>
      <c r="IS236">
        <v>-26.07</v>
      </c>
      <c r="IT236">
        <v>-4.3037</v>
      </c>
      <c r="IU236">
        <v>-16.58608616744975</v>
      </c>
      <c r="IV236">
        <v>-0.02477319321892663</v>
      </c>
      <c r="IW236">
        <v>7.220195862635366E-06</v>
      </c>
      <c r="IX236">
        <v>-1.200035831751892E-09</v>
      </c>
      <c r="IY236">
        <v>-1.942583748468474</v>
      </c>
      <c r="IZ236">
        <v>-0.1467083373758089</v>
      </c>
      <c r="JA236">
        <v>0.003522864546959643</v>
      </c>
      <c r="JB236">
        <v>-3.696506598922489E-05</v>
      </c>
      <c r="JC236">
        <v>4</v>
      </c>
      <c r="JD236">
        <v>1987</v>
      </c>
      <c r="JE236">
        <v>1</v>
      </c>
      <c r="JF236">
        <v>38</v>
      </c>
      <c r="JG236">
        <v>25.4</v>
      </c>
      <c r="JH236">
        <v>25.6</v>
      </c>
      <c r="JI236">
        <v>1.2439</v>
      </c>
      <c r="JJ236">
        <v>2.70752</v>
      </c>
      <c r="JK236">
        <v>1.49658</v>
      </c>
      <c r="JL236">
        <v>2.38892</v>
      </c>
      <c r="JM236">
        <v>1.54785</v>
      </c>
      <c r="JN236">
        <v>2.45483</v>
      </c>
      <c r="JO236">
        <v>46.5908</v>
      </c>
      <c r="JP236">
        <v>13.1426</v>
      </c>
      <c r="JQ236">
        <v>18</v>
      </c>
      <c r="JR236">
        <v>508.941</v>
      </c>
      <c r="JS236">
        <v>383.169</v>
      </c>
      <c r="JT236">
        <v>26.4057</v>
      </c>
      <c r="JU236">
        <v>45.8485</v>
      </c>
      <c r="JV236">
        <v>29.9989</v>
      </c>
      <c r="JW236">
        <v>45.654</v>
      </c>
      <c r="JX236">
        <v>45.4945</v>
      </c>
      <c r="JY236">
        <v>25.007</v>
      </c>
      <c r="JZ236">
        <v>0</v>
      </c>
      <c r="KA236">
        <v>44.0679</v>
      </c>
      <c r="KB236">
        <v>21.4852</v>
      </c>
      <c r="KC236">
        <v>440.023</v>
      </c>
      <c r="KD236">
        <v>27.2866</v>
      </c>
      <c r="KE236">
        <v>98.1121</v>
      </c>
      <c r="KF236">
        <v>91.7144</v>
      </c>
    </row>
    <row r="237" spans="1:292">
      <c r="A237">
        <v>219</v>
      </c>
      <c r="B237">
        <v>1694366265</v>
      </c>
      <c r="C237">
        <v>7756</v>
      </c>
      <c r="D237" t="s">
        <v>875</v>
      </c>
      <c r="E237" t="s">
        <v>876</v>
      </c>
      <c r="F237">
        <v>5</v>
      </c>
      <c r="G237" t="s">
        <v>823</v>
      </c>
      <c r="H237">
        <v>1694366257.232143</v>
      </c>
      <c r="I237">
        <f>(J237)/1000</f>
        <v>0</v>
      </c>
      <c r="J237">
        <f>IF(DO237, AM237, AG237)</f>
        <v>0</v>
      </c>
      <c r="K237">
        <f>IF(DO237, AH237, AF237)</f>
        <v>0</v>
      </c>
      <c r="L237">
        <f>DQ237 - IF(AT237&gt;1, K237*DK237*100.0/(AV237*EE237), 0)</f>
        <v>0</v>
      </c>
      <c r="M237">
        <f>((S237-I237/2)*L237-K237)/(S237+I237/2)</f>
        <v>0</v>
      </c>
      <c r="N237">
        <f>M237*(DX237+DY237)/1000.0</f>
        <v>0</v>
      </c>
      <c r="O237">
        <f>(DQ237 - IF(AT237&gt;1, K237*DK237*100.0/(AV237*EE237), 0))*(DX237+DY237)/1000.0</f>
        <v>0</v>
      </c>
      <c r="P237">
        <f>2.0/((1/R237-1/Q237)+SIGN(R237)*SQRT((1/R237-1/Q237)*(1/R237-1/Q237) + 4*DL237/((DL237+1)*(DL237+1))*(2*1/R237*1/Q237-1/Q237*1/Q237)))</f>
        <v>0</v>
      </c>
      <c r="Q237">
        <f>IF(LEFT(DM237,1)&lt;&gt;"0",IF(LEFT(DM237,1)="1",3.0,DN237),$D$5+$E$5*(EE237*DX237/($K$5*1000))+$F$5*(EE237*DX237/($K$5*1000))*MAX(MIN(DK237,$J$5),$I$5)*MAX(MIN(DK237,$J$5),$I$5)+$G$5*MAX(MIN(DK237,$J$5),$I$5)*(EE237*DX237/($K$5*1000))+$H$5*(EE237*DX237/($K$5*1000))*(EE237*DX237/($K$5*1000)))</f>
        <v>0</v>
      </c>
      <c r="R237">
        <f>I237*(1000-(1000*0.61365*exp(17.502*V237/(240.97+V237))/(DX237+DY237)+DS237)/2)/(1000*0.61365*exp(17.502*V237/(240.97+V237))/(DX237+DY237)-DS237)</f>
        <v>0</v>
      </c>
      <c r="S237">
        <f>1/((DL237+1)/(P237/1.6)+1/(Q237/1.37)) + DL237/((DL237+1)/(P237/1.6) + DL237/(Q237/1.37))</f>
        <v>0</v>
      </c>
      <c r="T237">
        <f>(DG237*DJ237)</f>
        <v>0</v>
      </c>
      <c r="U237">
        <f>(DZ237+(T237+2*0.95*5.67E-8*(((DZ237+$B$9)+273)^4-(DZ237+273)^4)-44100*I237)/(1.84*29.3*Q237+8*0.95*5.67E-8*(DZ237+273)^3))</f>
        <v>0</v>
      </c>
      <c r="V237">
        <f>($C$9*EA237+$D$9*EB237+$E$9*U237)</f>
        <v>0</v>
      </c>
      <c r="W237">
        <f>0.61365*exp(17.502*V237/(240.97+V237))</f>
        <v>0</v>
      </c>
      <c r="X237">
        <f>(Y237/Z237*100)</f>
        <v>0</v>
      </c>
      <c r="Y237">
        <f>DS237*(DX237+DY237)/1000</f>
        <v>0</v>
      </c>
      <c r="Z237">
        <f>0.61365*exp(17.502*DZ237/(240.97+DZ237))</f>
        <v>0</v>
      </c>
      <c r="AA237">
        <f>(W237-DS237*(DX237+DY237)/1000)</f>
        <v>0</v>
      </c>
      <c r="AB237">
        <f>(-I237*44100)</f>
        <v>0</v>
      </c>
      <c r="AC237">
        <f>2*29.3*Q237*0.92*(DZ237-V237)</f>
        <v>0</v>
      </c>
      <c r="AD237">
        <f>2*0.95*5.67E-8*(((DZ237+$B$9)+273)^4-(V237+273)^4)</f>
        <v>0</v>
      </c>
      <c r="AE237">
        <f>T237+AD237+AB237+AC237</f>
        <v>0</v>
      </c>
      <c r="AF237">
        <f>DW237*AT237*(DR237-DQ237*(1000-AT237*DT237)/(1000-AT237*DS237))/(100*DK237)</f>
        <v>0</v>
      </c>
      <c r="AG237">
        <f>1000*DW237*AT237*(DS237-DT237)/(100*DK237*(1000-AT237*DS237))</f>
        <v>0</v>
      </c>
      <c r="AH237">
        <f>(AI237 - AJ237 - DX237*1E3/(8.314*(DZ237+273.15)) * AL237/DW237 * AK237) * DW237/(100*DK237) * (1000 - DT237)/1000</f>
        <v>0</v>
      </c>
      <c r="AI237">
        <v>438.5419062700116</v>
      </c>
      <c r="AJ237">
        <v>423.3497030303028</v>
      </c>
      <c r="AK237">
        <v>0.8769966582314837</v>
      </c>
      <c r="AL237">
        <v>66.0925817181092</v>
      </c>
      <c r="AM237">
        <f>(AO237 - AN237 + DX237*1E3/(8.314*(DZ237+273.15)) * AQ237/DW237 * AP237) * DW237/(100*DK237) * 1000/(1000 - AO237)</f>
        <v>0</v>
      </c>
      <c r="AN237">
        <v>26.50599120341167</v>
      </c>
      <c r="AO237">
        <v>29.47986484848486</v>
      </c>
      <c r="AP237">
        <v>-0.0002338189973477559</v>
      </c>
      <c r="AQ237">
        <v>101.3786649320936</v>
      </c>
      <c r="AR237">
        <v>0</v>
      </c>
      <c r="AS237">
        <v>0</v>
      </c>
      <c r="AT237">
        <f>IF(AR237*$H$15&gt;=AV237,1.0,(AV237/(AV237-AR237*$H$15)))</f>
        <v>0</v>
      </c>
      <c r="AU237">
        <f>(AT237-1)*100</f>
        <v>0</v>
      </c>
      <c r="AV237">
        <f>MAX(0,($B$15+$C$15*EE237)/(1+$D$15*EE237)*DX237/(DZ237+273)*$E$15)</f>
        <v>0</v>
      </c>
      <c r="AW237" t="s">
        <v>429</v>
      </c>
      <c r="AX237" t="s">
        <v>429</v>
      </c>
      <c r="AY237">
        <v>0</v>
      </c>
      <c r="AZ237">
        <v>0</v>
      </c>
      <c r="BA237">
        <f>1-AY237/AZ237</f>
        <v>0</v>
      </c>
      <c r="BB237">
        <v>0</v>
      </c>
      <c r="BC237" t="s">
        <v>429</v>
      </c>
      <c r="BD237" t="s">
        <v>429</v>
      </c>
      <c r="BE237">
        <v>0</v>
      </c>
      <c r="BF237">
        <v>0</v>
      </c>
      <c r="BG237">
        <f>1-BE237/BF237</f>
        <v>0</v>
      </c>
      <c r="BH237">
        <v>0.5</v>
      </c>
      <c r="BI237">
        <f>DH237</f>
        <v>0</v>
      </c>
      <c r="BJ237">
        <f>K237</f>
        <v>0</v>
      </c>
      <c r="BK237">
        <f>BG237*BH237*BI237</f>
        <v>0</v>
      </c>
      <c r="BL237">
        <f>(BJ237-BB237)/BI237</f>
        <v>0</v>
      </c>
      <c r="BM237">
        <f>(AZ237-BF237)/BF237</f>
        <v>0</v>
      </c>
      <c r="BN237">
        <f>AY237/(BA237+AY237/BF237)</f>
        <v>0</v>
      </c>
      <c r="BO237" t="s">
        <v>429</v>
      </c>
      <c r="BP237">
        <v>0</v>
      </c>
      <c r="BQ237">
        <f>IF(BP237&lt;&gt;0, BP237, BN237)</f>
        <v>0</v>
      </c>
      <c r="BR237">
        <f>1-BQ237/BF237</f>
        <v>0</v>
      </c>
      <c r="BS237">
        <f>(BF237-BE237)/(BF237-BQ237)</f>
        <v>0</v>
      </c>
      <c r="BT237">
        <f>(AZ237-BF237)/(AZ237-BQ237)</f>
        <v>0</v>
      </c>
      <c r="BU237">
        <f>(BF237-BE237)/(BF237-AY237)</f>
        <v>0</v>
      </c>
      <c r="BV237">
        <f>(AZ237-BF237)/(AZ237-AY237)</f>
        <v>0</v>
      </c>
      <c r="BW237">
        <f>(BS237*BQ237/BE237)</f>
        <v>0</v>
      </c>
      <c r="BX237">
        <f>(1-BW237)</f>
        <v>0</v>
      </c>
      <c r="DG237">
        <f>$B$13*EF237+$C$13*EG237+$F$13*ER237*(1-EU237)</f>
        <v>0</v>
      </c>
      <c r="DH237">
        <f>DG237*DI237</f>
        <v>0</v>
      </c>
      <c r="DI237">
        <f>($B$13*$D$11+$C$13*$D$11+$F$13*((FE237+EW237)/MAX(FE237+EW237+FF237, 0.1)*$I$11+FF237/MAX(FE237+EW237+FF237, 0.1)*$J$11))/($B$13+$C$13+$F$13)</f>
        <v>0</v>
      </c>
      <c r="DJ237">
        <f>($B$13*$K$11+$C$13*$K$11+$F$13*((FE237+EW237)/MAX(FE237+EW237+FF237, 0.1)*$P$11+FF237/MAX(FE237+EW237+FF237, 0.1)*$Q$11))/($B$13+$C$13+$F$13)</f>
        <v>0</v>
      </c>
      <c r="DK237">
        <v>1.37</v>
      </c>
      <c r="DL237">
        <v>0.5</v>
      </c>
      <c r="DM237" t="s">
        <v>430</v>
      </c>
      <c r="DN237">
        <v>2</v>
      </c>
      <c r="DO237" t="b">
        <v>1</v>
      </c>
      <c r="DP237">
        <v>1694366257.232143</v>
      </c>
      <c r="DQ237">
        <v>407.9613928571429</v>
      </c>
      <c r="DR237">
        <v>422.6276428571428</v>
      </c>
      <c r="DS237">
        <v>29.49362142857143</v>
      </c>
      <c r="DT237">
        <v>26.51106428571429</v>
      </c>
      <c r="DU237">
        <v>434.0379642857143</v>
      </c>
      <c r="DV237">
        <v>33.79758214285714</v>
      </c>
      <c r="DW237">
        <v>499.9245</v>
      </c>
      <c r="DX237">
        <v>84.42679999999999</v>
      </c>
      <c r="DY237">
        <v>0.09973642499999999</v>
      </c>
      <c r="DZ237">
        <v>32.59491071428572</v>
      </c>
      <c r="EA237">
        <v>33.82119642857143</v>
      </c>
      <c r="EB237">
        <v>999.9000000000002</v>
      </c>
      <c r="EC237">
        <v>0</v>
      </c>
      <c r="ED237">
        <v>0</v>
      </c>
      <c r="EE237">
        <v>9994.576785714287</v>
      </c>
      <c r="EF237">
        <v>0</v>
      </c>
      <c r="EG237">
        <v>903.3196428571429</v>
      </c>
      <c r="EH237">
        <v>-14.66628928571429</v>
      </c>
      <c r="EI237">
        <v>420.3593928571428</v>
      </c>
      <c r="EJ237">
        <v>434.1371785714286</v>
      </c>
      <c r="EK237">
        <v>2.982557142857143</v>
      </c>
      <c r="EL237">
        <v>422.6276428571428</v>
      </c>
      <c r="EM237">
        <v>26.51106428571429</v>
      </c>
      <c r="EN237">
        <v>2.490052857142857</v>
      </c>
      <c r="EO237">
        <v>2.238243571428571</v>
      </c>
      <c r="EP237">
        <v>20.96162142857143</v>
      </c>
      <c r="EQ237">
        <v>19.23870714285714</v>
      </c>
      <c r="ER237">
        <v>1999.9725</v>
      </c>
      <c r="ES237">
        <v>0.9800053214285712</v>
      </c>
      <c r="ET237">
        <v>0.01999457857142857</v>
      </c>
      <c r="EU237">
        <v>0</v>
      </c>
      <c r="EV237">
        <v>84.71047499999999</v>
      </c>
      <c r="EW237">
        <v>5.00078</v>
      </c>
      <c r="EX237">
        <v>3355.908928571429</v>
      </c>
      <c r="EY237">
        <v>16379.43928571428</v>
      </c>
      <c r="EZ237">
        <v>52.37035714285714</v>
      </c>
      <c r="FA237">
        <v>53.45057142857141</v>
      </c>
      <c r="FB237">
        <v>52.83899999999999</v>
      </c>
      <c r="FC237">
        <v>52.70499999999999</v>
      </c>
      <c r="FD237">
        <v>52.67617857142857</v>
      </c>
      <c r="FE237">
        <v>1955.0825</v>
      </c>
      <c r="FF237">
        <v>39.89000000000001</v>
      </c>
      <c r="FG237">
        <v>0</v>
      </c>
      <c r="FH237">
        <v>1694366265.2</v>
      </c>
      <c r="FI237">
        <v>0</v>
      </c>
      <c r="FJ237">
        <v>84.70682692307693</v>
      </c>
      <c r="FK237">
        <v>-0.09960684117266609</v>
      </c>
      <c r="FL237">
        <v>74.65196586174011</v>
      </c>
      <c r="FM237">
        <v>3356.562692307692</v>
      </c>
      <c r="FN237">
        <v>15</v>
      </c>
      <c r="FO237">
        <v>1694364733.6</v>
      </c>
      <c r="FP237" t="s">
        <v>824</v>
      </c>
      <c r="FQ237">
        <v>1694364733.6</v>
      </c>
      <c r="FR237">
        <v>1694364725.1</v>
      </c>
      <c r="FS237">
        <v>3</v>
      </c>
      <c r="FT237">
        <v>-0.385</v>
      </c>
      <c r="FU237">
        <v>-0.17</v>
      </c>
      <c r="FV237">
        <v>-26.307</v>
      </c>
      <c r="FW237">
        <v>-4.28</v>
      </c>
      <c r="FX237">
        <v>420</v>
      </c>
      <c r="FY237">
        <v>29</v>
      </c>
      <c r="FZ237">
        <v>0.26</v>
      </c>
      <c r="GA237">
        <v>0.05</v>
      </c>
      <c r="GB237">
        <v>-13.8356125</v>
      </c>
      <c r="GC237">
        <v>-19.26626228893056</v>
      </c>
      <c r="GD237">
        <v>2.465406983865696</v>
      </c>
      <c r="GE237">
        <v>0</v>
      </c>
      <c r="GF237">
        <v>2.98874925</v>
      </c>
      <c r="GG237">
        <v>-0.1125866791744941</v>
      </c>
      <c r="GH237">
        <v>0.01130987961640175</v>
      </c>
      <c r="GI237">
        <v>1</v>
      </c>
      <c r="GJ237">
        <v>1</v>
      </c>
      <c r="GK237">
        <v>2</v>
      </c>
      <c r="GL237" t="s">
        <v>432</v>
      </c>
      <c r="GM237">
        <v>3.1065</v>
      </c>
      <c r="GN237">
        <v>2.7582</v>
      </c>
      <c r="GO237">
        <v>0.0816114</v>
      </c>
      <c r="GP237">
        <v>0.0811004</v>
      </c>
      <c r="GQ237">
        <v>0.124282</v>
      </c>
      <c r="GR237">
        <v>0.105577</v>
      </c>
      <c r="GS237">
        <v>23025.5</v>
      </c>
      <c r="GT237">
        <v>21708.8</v>
      </c>
      <c r="GU237">
        <v>25660.7</v>
      </c>
      <c r="GV237">
        <v>24005.9</v>
      </c>
      <c r="GW237">
        <v>36151.1</v>
      </c>
      <c r="GX237">
        <v>31481.1</v>
      </c>
      <c r="GY237">
        <v>44912.6</v>
      </c>
      <c r="GZ237">
        <v>38063.4</v>
      </c>
      <c r="HA237">
        <v>1.73298</v>
      </c>
      <c r="HB237">
        <v>1.52373</v>
      </c>
      <c r="HC237">
        <v>-0.07875260000000001</v>
      </c>
      <c r="HD237">
        <v>0</v>
      </c>
      <c r="HE237">
        <v>35.0835</v>
      </c>
      <c r="HF237">
        <v>999.9</v>
      </c>
      <c r="HG237">
        <v>34.8</v>
      </c>
      <c r="HH237">
        <v>41.9</v>
      </c>
      <c r="HI237">
        <v>33.7992</v>
      </c>
      <c r="HJ237">
        <v>61.3756</v>
      </c>
      <c r="HK237">
        <v>24.3109</v>
      </c>
      <c r="HL237">
        <v>1</v>
      </c>
      <c r="HM237">
        <v>1.67034</v>
      </c>
      <c r="HN237">
        <v>9.28105</v>
      </c>
      <c r="HO237">
        <v>20.0551</v>
      </c>
      <c r="HP237">
        <v>5.20546</v>
      </c>
      <c r="HQ237">
        <v>11.9938</v>
      </c>
      <c r="HR237">
        <v>4.9595</v>
      </c>
      <c r="HS237">
        <v>3.2743</v>
      </c>
      <c r="HT237">
        <v>9999</v>
      </c>
      <c r="HU237">
        <v>9999</v>
      </c>
      <c r="HV237">
        <v>9999</v>
      </c>
      <c r="HW237">
        <v>156.9</v>
      </c>
      <c r="HX237">
        <v>1.86389</v>
      </c>
      <c r="HY237">
        <v>1.8602</v>
      </c>
      <c r="HZ237">
        <v>1.85852</v>
      </c>
      <c r="IA237">
        <v>1.85989</v>
      </c>
      <c r="IB237">
        <v>1.8598</v>
      </c>
      <c r="IC237">
        <v>1.85848</v>
      </c>
      <c r="ID237">
        <v>1.85759</v>
      </c>
      <c r="IE237">
        <v>1.85241</v>
      </c>
      <c r="IF237">
        <v>0</v>
      </c>
      <c r="IG237">
        <v>0</v>
      </c>
      <c r="IH237">
        <v>0</v>
      </c>
      <c r="II237">
        <v>0</v>
      </c>
      <c r="IJ237" t="s">
        <v>433</v>
      </c>
      <c r="IK237" t="s">
        <v>434</v>
      </c>
      <c r="IL237" t="s">
        <v>435</v>
      </c>
      <c r="IM237" t="s">
        <v>435</v>
      </c>
      <c r="IN237" t="s">
        <v>435</v>
      </c>
      <c r="IO237" t="s">
        <v>435</v>
      </c>
      <c r="IP237">
        <v>0</v>
      </c>
      <c r="IQ237">
        <v>100</v>
      </c>
      <c r="IR237">
        <v>100</v>
      </c>
      <c r="IS237">
        <v>-26.147</v>
      </c>
      <c r="IT237">
        <v>-4.3035</v>
      </c>
      <c r="IU237">
        <v>-16.58608616744975</v>
      </c>
      <c r="IV237">
        <v>-0.02477319321892663</v>
      </c>
      <c r="IW237">
        <v>7.220195862635366E-06</v>
      </c>
      <c r="IX237">
        <v>-1.200035831751892E-09</v>
      </c>
      <c r="IY237">
        <v>-1.942583748468474</v>
      </c>
      <c r="IZ237">
        <v>-0.1467083373758089</v>
      </c>
      <c r="JA237">
        <v>0.003522864546959643</v>
      </c>
      <c r="JB237">
        <v>-3.696506598922489E-05</v>
      </c>
      <c r="JC237">
        <v>4</v>
      </c>
      <c r="JD237">
        <v>1987</v>
      </c>
      <c r="JE237">
        <v>1</v>
      </c>
      <c r="JF237">
        <v>38</v>
      </c>
      <c r="JG237">
        <v>25.5</v>
      </c>
      <c r="JH237">
        <v>25.7</v>
      </c>
      <c r="JI237">
        <v>1.27441</v>
      </c>
      <c r="JJ237">
        <v>2.71606</v>
      </c>
      <c r="JK237">
        <v>1.49658</v>
      </c>
      <c r="JL237">
        <v>2.38892</v>
      </c>
      <c r="JM237">
        <v>1.54785</v>
      </c>
      <c r="JN237">
        <v>2.40112</v>
      </c>
      <c r="JO237">
        <v>46.5908</v>
      </c>
      <c r="JP237">
        <v>13.1339</v>
      </c>
      <c r="JQ237">
        <v>18</v>
      </c>
      <c r="JR237">
        <v>509.182</v>
      </c>
      <c r="JS237">
        <v>383.033</v>
      </c>
      <c r="JT237">
        <v>26.3908</v>
      </c>
      <c r="JU237">
        <v>45.8359</v>
      </c>
      <c r="JV237">
        <v>29.9987</v>
      </c>
      <c r="JW237">
        <v>45.6441</v>
      </c>
      <c r="JX237">
        <v>45.4847</v>
      </c>
      <c r="JY237">
        <v>25.6117</v>
      </c>
      <c r="JZ237">
        <v>0</v>
      </c>
      <c r="KA237">
        <v>44.0679</v>
      </c>
      <c r="KB237">
        <v>21.4728</v>
      </c>
      <c r="KC237">
        <v>453.391</v>
      </c>
      <c r="KD237">
        <v>27.1058</v>
      </c>
      <c r="KE237">
        <v>98.1155</v>
      </c>
      <c r="KF237">
        <v>91.71680000000001</v>
      </c>
    </row>
    <row r="238" spans="1:292">
      <c r="A238">
        <v>220</v>
      </c>
      <c r="B238">
        <v>1694366270</v>
      </c>
      <c r="C238">
        <v>7761</v>
      </c>
      <c r="D238" t="s">
        <v>877</v>
      </c>
      <c r="E238" t="s">
        <v>878</v>
      </c>
      <c r="F238">
        <v>5</v>
      </c>
      <c r="G238" t="s">
        <v>823</v>
      </c>
      <c r="H238">
        <v>1694366262.5</v>
      </c>
      <c r="I238">
        <f>(J238)/1000</f>
        <v>0</v>
      </c>
      <c r="J238">
        <f>IF(DO238, AM238, AG238)</f>
        <v>0</v>
      </c>
      <c r="K238">
        <f>IF(DO238, AH238, AF238)</f>
        <v>0</v>
      </c>
      <c r="L238">
        <f>DQ238 - IF(AT238&gt;1, K238*DK238*100.0/(AV238*EE238), 0)</f>
        <v>0</v>
      </c>
      <c r="M238">
        <f>((S238-I238/2)*L238-K238)/(S238+I238/2)</f>
        <v>0</v>
      </c>
      <c r="N238">
        <f>M238*(DX238+DY238)/1000.0</f>
        <v>0</v>
      </c>
      <c r="O238">
        <f>(DQ238 - IF(AT238&gt;1, K238*DK238*100.0/(AV238*EE238), 0))*(DX238+DY238)/1000.0</f>
        <v>0</v>
      </c>
      <c r="P238">
        <f>2.0/((1/R238-1/Q238)+SIGN(R238)*SQRT((1/R238-1/Q238)*(1/R238-1/Q238) + 4*DL238/((DL238+1)*(DL238+1))*(2*1/R238*1/Q238-1/Q238*1/Q238)))</f>
        <v>0</v>
      </c>
      <c r="Q238">
        <f>IF(LEFT(DM238,1)&lt;&gt;"0",IF(LEFT(DM238,1)="1",3.0,DN238),$D$5+$E$5*(EE238*DX238/($K$5*1000))+$F$5*(EE238*DX238/($K$5*1000))*MAX(MIN(DK238,$J$5),$I$5)*MAX(MIN(DK238,$J$5),$I$5)+$G$5*MAX(MIN(DK238,$J$5),$I$5)*(EE238*DX238/($K$5*1000))+$H$5*(EE238*DX238/($K$5*1000))*(EE238*DX238/($K$5*1000)))</f>
        <v>0</v>
      </c>
      <c r="R238">
        <f>I238*(1000-(1000*0.61365*exp(17.502*V238/(240.97+V238))/(DX238+DY238)+DS238)/2)/(1000*0.61365*exp(17.502*V238/(240.97+V238))/(DX238+DY238)-DS238)</f>
        <v>0</v>
      </c>
      <c r="S238">
        <f>1/((DL238+1)/(P238/1.6)+1/(Q238/1.37)) + DL238/((DL238+1)/(P238/1.6) + DL238/(Q238/1.37))</f>
        <v>0</v>
      </c>
      <c r="T238">
        <f>(DG238*DJ238)</f>
        <v>0</v>
      </c>
      <c r="U238">
        <f>(DZ238+(T238+2*0.95*5.67E-8*(((DZ238+$B$9)+273)^4-(DZ238+273)^4)-44100*I238)/(1.84*29.3*Q238+8*0.95*5.67E-8*(DZ238+273)^3))</f>
        <v>0</v>
      </c>
      <c r="V238">
        <f>($C$9*EA238+$D$9*EB238+$E$9*U238)</f>
        <v>0</v>
      </c>
      <c r="W238">
        <f>0.61365*exp(17.502*V238/(240.97+V238))</f>
        <v>0</v>
      </c>
      <c r="X238">
        <f>(Y238/Z238*100)</f>
        <v>0</v>
      </c>
      <c r="Y238">
        <f>DS238*(DX238+DY238)/1000</f>
        <v>0</v>
      </c>
      <c r="Z238">
        <f>0.61365*exp(17.502*DZ238/(240.97+DZ238))</f>
        <v>0</v>
      </c>
      <c r="AA238">
        <f>(W238-DS238*(DX238+DY238)/1000)</f>
        <v>0</v>
      </c>
      <c r="AB238">
        <f>(-I238*44100)</f>
        <v>0</v>
      </c>
      <c r="AC238">
        <f>2*29.3*Q238*0.92*(DZ238-V238)</f>
        <v>0</v>
      </c>
      <c r="AD238">
        <f>2*0.95*5.67E-8*(((DZ238+$B$9)+273)^4-(V238+273)^4)</f>
        <v>0</v>
      </c>
      <c r="AE238">
        <f>T238+AD238+AB238+AC238</f>
        <v>0</v>
      </c>
      <c r="AF238">
        <f>DW238*AT238*(DR238-DQ238*(1000-AT238*DT238)/(1000-AT238*DS238))/(100*DK238)</f>
        <v>0</v>
      </c>
      <c r="AG238">
        <f>1000*DW238*AT238*(DS238-DT238)/(100*DK238*(1000-AT238*DS238))</f>
        <v>0</v>
      </c>
      <c r="AH238">
        <f>(AI238 - AJ238 - DX238*1E3/(8.314*(DZ238+273.15)) * AL238/DW238 * AK238) * DW238/(100*DK238) * (1000 - DT238)/1000</f>
        <v>0</v>
      </c>
      <c r="AI238">
        <v>451.9525382747821</v>
      </c>
      <c r="AJ238">
        <v>432.2628363636363</v>
      </c>
      <c r="AK238">
        <v>1.924990338427882</v>
      </c>
      <c r="AL238">
        <v>66.0925817181092</v>
      </c>
      <c r="AM238">
        <f>(AO238 - AN238 + DX238*1E3/(8.314*(DZ238+273.15)) * AQ238/DW238 * AP238) * DW238/(100*DK238) * 1000/(1000 - AO238)</f>
        <v>0</v>
      </c>
      <c r="AN238">
        <v>26.50480665085337</v>
      </c>
      <c r="AO238">
        <v>29.47203999999999</v>
      </c>
      <c r="AP238">
        <v>-0.0002839351689933279</v>
      </c>
      <c r="AQ238">
        <v>101.3786649320936</v>
      </c>
      <c r="AR238">
        <v>0</v>
      </c>
      <c r="AS238">
        <v>0</v>
      </c>
      <c r="AT238">
        <f>IF(AR238*$H$15&gt;=AV238,1.0,(AV238/(AV238-AR238*$H$15)))</f>
        <v>0</v>
      </c>
      <c r="AU238">
        <f>(AT238-1)*100</f>
        <v>0</v>
      </c>
      <c r="AV238">
        <f>MAX(0,($B$15+$C$15*EE238)/(1+$D$15*EE238)*DX238/(DZ238+273)*$E$15)</f>
        <v>0</v>
      </c>
      <c r="AW238" t="s">
        <v>429</v>
      </c>
      <c r="AX238" t="s">
        <v>429</v>
      </c>
      <c r="AY238">
        <v>0</v>
      </c>
      <c r="AZ238">
        <v>0</v>
      </c>
      <c r="BA238">
        <f>1-AY238/AZ238</f>
        <v>0</v>
      </c>
      <c r="BB238">
        <v>0</v>
      </c>
      <c r="BC238" t="s">
        <v>429</v>
      </c>
      <c r="BD238" t="s">
        <v>429</v>
      </c>
      <c r="BE238">
        <v>0</v>
      </c>
      <c r="BF238">
        <v>0</v>
      </c>
      <c r="BG238">
        <f>1-BE238/BF238</f>
        <v>0</v>
      </c>
      <c r="BH238">
        <v>0.5</v>
      </c>
      <c r="BI238">
        <f>DH238</f>
        <v>0</v>
      </c>
      <c r="BJ238">
        <f>K238</f>
        <v>0</v>
      </c>
      <c r="BK238">
        <f>BG238*BH238*BI238</f>
        <v>0</v>
      </c>
      <c r="BL238">
        <f>(BJ238-BB238)/BI238</f>
        <v>0</v>
      </c>
      <c r="BM238">
        <f>(AZ238-BF238)/BF238</f>
        <v>0</v>
      </c>
      <c r="BN238">
        <f>AY238/(BA238+AY238/BF238)</f>
        <v>0</v>
      </c>
      <c r="BO238" t="s">
        <v>429</v>
      </c>
      <c r="BP238">
        <v>0</v>
      </c>
      <c r="BQ238">
        <f>IF(BP238&lt;&gt;0, BP238, BN238)</f>
        <v>0</v>
      </c>
      <c r="BR238">
        <f>1-BQ238/BF238</f>
        <v>0</v>
      </c>
      <c r="BS238">
        <f>(BF238-BE238)/(BF238-BQ238)</f>
        <v>0</v>
      </c>
      <c r="BT238">
        <f>(AZ238-BF238)/(AZ238-BQ238)</f>
        <v>0</v>
      </c>
      <c r="BU238">
        <f>(BF238-BE238)/(BF238-AY238)</f>
        <v>0</v>
      </c>
      <c r="BV238">
        <f>(AZ238-BF238)/(AZ238-AY238)</f>
        <v>0</v>
      </c>
      <c r="BW238">
        <f>(BS238*BQ238/BE238)</f>
        <v>0</v>
      </c>
      <c r="BX238">
        <f>(1-BW238)</f>
        <v>0</v>
      </c>
      <c r="DG238">
        <f>$B$13*EF238+$C$13*EG238+$F$13*ER238*(1-EU238)</f>
        <v>0</v>
      </c>
      <c r="DH238">
        <f>DG238*DI238</f>
        <v>0</v>
      </c>
      <c r="DI238">
        <f>($B$13*$D$11+$C$13*$D$11+$F$13*((FE238+EW238)/MAX(FE238+EW238+FF238, 0.1)*$I$11+FF238/MAX(FE238+EW238+FF238, 0.1)*$J$11))/($B$13+$C$13+$F$13)</f>
        <v>0</v>
      </c>
      <c r="DJ238">
        <f>($B$13*$K$11+$C$13*$K$11+$F$13*((FE238+EW238)/MAX(FE238+EW238+FF238, 0.1)*$P$11+FF238/MAX(FE238+EW238+FF238, 0.1)*$Q$11))/($B$13+$C$13+$F$13)</f>
        <v>0</v>
      </c>
      <c r="DK238">
        <v>1.37</v>
      </c>
      <c r="DL238">
        <v>0.5</v>
      </c>
      <c r="DM238" t="s">
        <v>430</v>
      </c>
      <c r="DN238">
        <v>2</v>
      </c>
      <c r="DO238" t="b">
        <v>1</v>
      </c>
      <c r="DP238">
        <v>1694366262.5</v>
      </c>
      <c r="DQ238">
        <v>410.723962962963</v>
      </c>
      <c r="DR238">
        <v>429.7541851851852</v>
      </c>
      <c r="DS238">
        <v>29.48294814814815</v>
      </c>
      <c r="DT238">
        <v>26.5071</v>
      </c>
      <c r="DU238">
        <v>436.8544074074074</v>
      </c>
      <c r="DV238">
        <v>33.78651111111111</v>
      </c>
      <c r="DW238">
        <v>499.9456296296295</v>
      </c>
      <c r="DX238">
        <v>84.42512592592591</v>
      </c>
      <c r="DY238">
        <v>0.09992401481481482</v>
      </c>
      <c r="DZ238">
        <v>32.58188888888889</v>
      </c>
      <c r="EA238">
        <v>33.80922962962963</v>
      </c>
      <c r="EB238">
        <v>999.9000000000001</v>
      </c>
      <c r="EC238">
        <v>0</v>
      </c>
      <c r="ED238">
        <v>0</v>
      </c>
      <c r="EE238">
        <v>9991.503703703704</v>
      </c>
      <c r="EF238">
        <v>0</v>
      </c>
      <c r="EG238">
        <v>916.777111111111</v>
      </c>
      <c r="EH238">
        <v>-19.03031111111111</v>
      </c>
      <c r="EI238">
        <v>423.2013333333333</v>
      </c>
      <c r="EJ238">
        <v>441.4560000000001</v>
      </c>
      <c r="EK238">
        <v>2.97584037037037</v>
      </c>
      <c r="EL238">
        <v>429.7541851851852</v>
      </c>
      <c r="EM238">
        <v>26.5071</v>
      </c>
      <c r="EN238">
        <v>2.489101481481482</v>
      </c>
      <c r="EO238">
        <v>2.237865555555556</v>
      </c>
      <c r="EP238">
        <v>20.95540740740741</v>
      </c>
      <c r="EQ238">
        <v>19.23598148148148</v>
      </c>
      <c r="ER238">
        <v>1999.98962962963</v>
      </c>
      <c r="ES238">
        <v>0.9800054444444444</v>
      </c>
      <c r="ET238">
        <v>0.01999445555555555</v>
      </c>
      <c r="EU238">
        <v>0</v>
      </c>
      <c r="EV238">
        <v>84.68870370370369</v>
      </c>
      <c r="EW238">
        <v>5.00078</v>
      </c>
      <c r="EX238">
        <v>3360.407037037037</v>
      </c>
      <c r="EY238">
        <v>16379.58148148148</v>
      </c>
      <c r="EZ238">
        <v>52.33781481481481</v>
      </c>
      <c r="FA238">
        <v>53.42559259259259</v>
      </c>
      <c r="FB238">
        <v>52.83762962962962</v>
      </c>
      <c r="FC238">
        <v>52.68496296296296</v>
      </c>
      <c r="FD238">
        <v>52.62944444444444</v>
      </c>
      <c r="FE238">
        <v>1955.099629629629</v>
      </c>
      <c r="FF238">
        <v>39.89000000000001</v>
      </c>
      <c r="FG238">
        <v>0</v>
      </c>
      <c r="FH238">
        <v>1694366270</v>
      </c>
      <c r="FI238">
        <v>0</v>
      </c>
      <c r="FJ238">
        <v>84.70026538461539</v>
      </c>
      <c r="FK238">
        <v>-0.07030085244013153</v>
      </c>
      <c r="FL238">
        <v>50.01196571575706</v>
      </c>
      <c r="FM238">
        <v>3360.341153846154</v>
      </c>
      <c r="FN238">
        <v>15</v>
      </c>
      <c r="FO238">
        <v>1694364733.6</v>
      </c>
      <c r="FP238" t="s">
        <v>824</v>
      </c>
      <c r="FQ238">
        <v>1694364733.6</v>
      </c>
      <c r="FR238">
        <v>1694364725.1</v>
      </c>
      <c r="FS238">
        <v>3</v>
      </c>
      <c r="FT238">
        <v>-0.385</v>
      </c>
      <c r="FU238">
        <v>-0.17</v>
      </c>
      <c r="FV238">
        <v>-26.307</v>
      </c>
      <c r="FW238">
        <v>-4.28</v>
      </c>
      <c r="FX238">
        <v>420</v>
      </c>
      <c r="FY238">
        <v>29</v>
      </c>
      <c r="FZ238">
        <v>0.26</v>
      </c>
      <c r="GA238">
        <v>0.05</v>
      </c>
      <c r="GB238">
        <v>-16.8334825</v>
      </c>
      <c r="GC238">
        <v>-48.60915309568478</v>
      </c>
      <c r="GD238">
        <v>5.056937501832878</v>
      </c>
      <c r="GE238">
        <v>0</v>
      </c>
      <c r="GF238">
        <v>2.980071</v>
      </c>
      <c r="GG238">
        <v>-0.07832150093809119</v>
      </c>
      <c r="GH238">
        <v>0.007706764496207203</v>
      </c>
      <c r="GI238">
        <v>1</v>
      </c>
      <c r="GJ238">
        <v>1</v>
      </c>
      <c r="GK238">
        <v>2</v>
      </c>
      <c r="GL238" t="s">
        <v>432</v>
      </c>
      <c r="GM238">
        <v>3.1063</v>
      </c>
      <c r="GN238">
        <v>2.75804</v>
      </c>
      <c r="GO238">
        <v>0.0829196</v>
      </c>
      <c r="GP238">
        <v>0.0831731</v>
      </c>
      <c r="GQ238">
        <v>0.12427</v>
      </c>
      <c r="GR238">
        <v>0.105579</v>
      </c>
      <c r="GS238">
        <v>22993.6</v>
      </c>
      <c r="GT238">
        <v>21660.6</v>
      </c>
      <c r="GU238">
        <v>25661.6</v>
      </c>
      <c r="GV238">
        <v>24006.6</v>
      </c>
      <c r="GW238">
        <v>36152.6</v>
      </c>
      <c r="GX238">
        <v>31482</v>
      </c>
      <c r="GY238">
        <v>44913.7</v>
      </c>
      <c r="GZ238">
        <v>38064.4</v>
      </c>
      <c r="HA238">
        <v>1.7328</v>
      </c>
      <c r="HB238">
        <v>1.52402</v>
      </c>
      <c r="HC238">
        <v>-0.0790134</v>
      </c>
      <c r="HD238">
        <v>0</v>
      </c>
      <c r="HE238">
        <v>35.0676</v>
      </c>
      <c r="HF238">
        <v>999.9</v>
      </c>
      <c r="HG238">
        <v>34.8</v>
      </c>
      <c r="HH238">
        <v>41.9</v>
      </c>
      <c r="HI238">
        <v>33.8006</v>
      </c>
      <c r="HJ238">
        <v>61.5356</v>
      </c>
      <c r="HK238">
        <v>24.4671</v>
      </c>
      <c r="HL238">
        <v>1</v>
      </c>
      <c r="HM238">
        <v>1.66911</v>
      </c>
      <c r="HN238">
        <v>9.28105</v>
      </c>
      <c r="HO238">
        <v>20.055</v>
      </c>
      <c r="HP238">
        <v>5.20531</v>
      </c>
      <c r="HQ238">
        <v>11.9932</v>
      </c>
      <c r="HR238">
        <v>4.9594</v>
      </c>
      <c r="HS238">
        <v>3.27428</v>
      </c>
      <c r="HT238">
        <v>9999</v>
      </c>
      <c r="HU238">
        <v>9999</v>
      </c>
      <c r="HV238">
        <v>9999</v>
      </c>
      <c r="HW238">
        <v>156.9</v>
      </c>
      <c r="HX238">
        <v>1.86388</v>
      </c>
      <c r="HY238">
        <v>1.8602</v>
      </c>
      <c r="HZ238">
        <v>1.85852</v>
      </c>
      <c r="IA238">
        <v>1.85989</v>
      </c>
      <c r="IB238">
        <v>1.85982</v>
      </c>
      <c r="IC238">
        <v>1.85845</v>
      </c>
      <c r="ID238">
        <v>1.85759</v>
      </c>
      <c r="IE238">
        <v>1.8524</v>
      </c>
      <c r="IF238">
        <v>0</v>
      </c>
      <c r="IG238">
        <v>0</v>
      </c>
      <c r="IH238">
        <v>0</v>
      </c>
      <c r="II238">
        <v>0</v>
      </c>
      <c r="IJ238" t="s">
        <v>433</v>
      </c>
      <c r="IK238" t="s">
        <v>434</v>
      </c>
      <c r="IL238" t="s">
        <v>435</v>
      </c>
      <c r="IM238" t="s">
        <v>435</v>
      </c>
      <c r="IN238" t="s">
        <v>435</v>
      </c>
      <c r="IO238" t="s">
        <v>435</v>
      </c>
      <c r="IP238">
        <v>0</v>
      </c>
      <c r="IQ238">
        <v>100</v>
      </c>
      <c r="IR238">
        <v>100</v>
      </c>
      <c r="IS238">
        <v>-26.323</v>
      </c>
      <c r="IT238">
        <v>-4.3031</v>
      </c>
      <c r="IU238">
        <v>-16.58608616744975</v>
      </c>
      <c r="IV238">
        <v>-0.02477319321892663</v>
      </c>
      <c r="IW238">
        <v>7.220195862635366E-06</v>
      </c>
      <c r="IX238">
        <v>-1.200035831751892E-09</v>
      </c>
      <c r="IY238">
        <v>-1.942583748468474</v>
      </c>
      <c r="IZ238">
        <v>-0.1467083373758089</v>
      </c>
      <c r="JA238">
        <v>0.003522864546959643</v>
      </c>
      <c r="JB238">
        <v>-3.696506598922489E-05</v>
      </c>
      <c r="JC238">
        <v>4</v>
      </c>
      <c r="JD238">
        <v>1987</v>
      </c>
      <c r="JE238">
        <v>1</v>
      </c>
      <c r="JF238">
        <v>38</v>
      </c>
      <c r="JG238">
        <v>25.6</v>
      </c>
      <c r="JH238">
        <v>25.7</v>
      </c>
      <c r="JI238">
        <v>1.31226</v>
      </c>
      <c r="JJ238">
        <v>2.71118</v>
      </c>
      <c r="JK238">
        <v>1.49658</v>
      </c>
      <c r="JL238">
        <v>2.38892</v>
      </c>
      <c r="JM238">
        <v>1.54785</v>
      </c>
      <c r="JN238">
        <v>2.44507</v>
      </c>
      <c r="JO238">
        <v>46.5908</v>
      </c>
      <c r="JP238">
        <v>13.1339</v>
      </c>
      <c r="JQ238">
        <v>18</v>
      </c>
      <c r="JR238">
        <v>508.991</v>
      </c>
      <c r="JS238">
        <v>383.166</v>
      </c>
      <c r="JT238">
        <v>26.3786</v>
      </c>
      <c r="JU238">
        <v>45.8234</v>
      </c>
      <c r="JV238">
        <v>29.9988</v>
      </c>
      <c r="JW238">
        <v>45.6323</v>
      </c>
      <c r="JX238">
        <v>45.4749</v>
      </c>
      <c r="JY238">
        <v>26.3709</v>
      </c>
      <c r="JZ238">
        <v>0</v>
      </c>
      <c r="KA238">
        <v>43.6965</v>
      </c>
      <c r="KB238">
        <v>21.4636</v>
      </c>
      <c r="KC238">
        <v>473.863</v>
      </c>
      <c r="KD238">
        <v>27.0286</v>
      </c>
      <c r="KE238">
        <v>98.11839999999999</v>
      </c>
      <c r="KF238">
        <v>91.7193</v>
      </c>
    </row>
    <row r="239" spans="1:292">
      <c r="A239">
        <v>221</v>
      </c>
      <c r="B239">
        <v>1694366275</v>
      </c>
      <c r="C239">
        <v>7766</v>
      </c>
      <c r="D239" t="s">
        <v>879</v>
      </c>
      <c r="E239" t="s">
        <v>880</v>
      </c>
      <c r="F239">
        <v>5</v>
      </c>
      <c r="G239" t="s">
        <v>823</v>
      </c>
      <c r="H239">
        <v>1694366267.214286</v>
      </c>
      <c r="I239">
        <f>(J239)/1000</f>
        <v>0</v>
      </c>
      <c r="J239">
        <f>IF(DO239, AM239, AG239)</f>
        <v>0</v>
      </c>
      <c r="K239">
        <f>IF(DO239, AH239, AF239)</f>
        <v>0</v>
      </c>
      <c r="L239">
        <f>DQ239 - IF(AT239&gt;1, K239*DK239*100.0/(AV239*EE239), 0)</f>
        <v>0</v>
      </c>
      <c r="M239">
        <f>((S239-I239/2)*L239-K239)/(S239+I239/2)</f>
        <v>0</v>
      </c>
      <c r="N239">
        <f>M239*(DX239+DY239)/1000.0</f>
        <v>0</v>
      </c>
      <c r="O239">
        <f>(DQ239 - IF(AT239&gt;1, K239*DK239*100.0/(AV239*EE239), 0))*(DX239+DY239)/1000.0</f>
        <v>0</v>
      </c>
      <c r="P239">
        <f>2.0/((1/R239-1/Q239)+SIGN(R239)*SQRT((1/R239-1/Q239)*(1/R239-1/Q239) + 4*DL239/((DL239+1)*(DL239+1))*(2*1/R239*1/Q239-1/Q239*1/Q239)))</f>
        <v>0</v>
      </c>
      <c r="Q239">
        <f>IF(LEFT(DM239,1)&lt;&gt;"0",IF(LEFT(DM239,1)="1",3.0,DN239),$D$5+$E$5*(EE239*DX239/($K$5*1000))+$F$5*(EE239*DX239/($K$5*1000))*MAX(MIN(DK239,$J$5),$I$5)*MAX(MIN(DK239,$J$5),$I$5)+$G$5*MAX(MIN(DK239,$J$5),$I$5)*(EE239*DX239/($K$5*1000))+$H$5*(EE239*DX239/($K$5*1000))*(EE239*DX239/($K$5*1000)))</f>
        <v>0</v>
      </c>
      <c r="R239">
        <f>I239*(1000-(1000*0.61365*exp(17.502*V239/(240.97+V239))/(DX239+DY239)+DS239)/2)/(1000*0.61365*exp(17.502*V239/(240.97+V239))/(DX239+DY239)-DS239)</f>
        <v>0</v>
      </c>
      <c r="S239">
        <f>1/((DL239+1)/(P239/1.6)+1/(Q239/1.37)) + DL239/((DL239+1)/(P239/1.6) + DL239/(Q239/1.37))</f>
        <v>0</v>
      </c>
      <c r="T239">
        <f>(DG239*DJ239)</f>
        <v>0</v>
      </c>
      <c r="U239">
        <f>(DZ239+(T239+2*0.95*5.67E-8*(((DZ239+$B$9)+273)^4-(DZ239+273)^4)-44100*I239)/(1.84*29.3*Q239+8*0.95*5.67E-8*(DZ239+273)^3))</f>
        <v>0</v>
      </c>
      <c r="V239">
        <f>($C$9*EA239+$D$9*EB239+$E$9*U239)</f>
        <v>0</v>
      </c>
      <c r="W239">
        <f>0.61365*exp(17.502*V239/(240.97+V239))</f>
        <v>0</v>
      </c>
      <c r="X239">
        <f>(Y239/Z239*100)</f>
        <v>0</v>
      </c>
      <c r="Y239">
        <f>DS239*(DX239+DY239)/1000</f>
        <v>0</v>
      </c>
      <c r="Z239">
        <f>0.61365*exp(17.502*DZ239/(240.97+DZ239))</f>
        <v>0</v>
      </c>
      <c r="AA239">
        <f>(W239-DS239*(DX239+DY239)/1000)</f>
        <v>0</v>
      </c>
      <c r="AB239">
        <f>(-I239*44100)</f>
        <v>0</v>
      </c>
      <c r="AC239">
        <f>2*29.3*Q239*0.92*(DZ239-V239)</f>
        <v>0</v>
      </c>
      <c r="AD239">
        <f>2*0.95*5.67E-8*(((DZ239+$B$9)+273)^4-(V239+273)^4)</f>
        <v>0</v>
      </c>
      <c r="AE239">
        <f>T239+AD239+AB239+AC239</f>
        <v>0</v>
      </c>
      <c r="AF239">
        <f>DW239*AT239*(DR239-DQ239*(1000-AT239*DT239)/(1000-AT239*DS239))/(100*DK239)</f>
        <v>0</v>
      </c>
      <c r="AG239">
        <f>1000*DW239*AT239*(DS239-DT239)/(100*DK239*(1000-AT239*DS239))</f>
        <v>0</v>
      </c>
      <c r="AH239">
        <f>(AI239 - AJ239 - DX239*1E3/(8.314*(DZ239+273.15)) * AL239/DW239 * AK239) * DW239/(100*DK239) * (1000 - DT239)/1000</f>
        <v>0</v>
      </c>
      <c r="AI239">
        <v>468.3249531385621</v>
      </c>
      <c r="AJ239">
        <v>445.1053090909093</v>
      </c>
      <c r="AK239">
        <v>2.676961889895053</v>
      </c>
      <c r="AL239">
        <v>66.0925817181092</v>
      </c>
      <c r="AM239">
        <f>(AO239 - AN239 + DX239*1E3/(8.314*(DZ239+273.15)) * AQ239/DW239 * AP239) * DW239/(100*DK239) * 1000/(1000 - AO239)</f>
        <v>0</v>
      </c>
      <c r="AN239">
        <v>26.477554305607</v>
      </c>
      <c r="AO239">
        <v>29.4603096969697</v>
      </c>
      <c r="AP239">
        <v>9.135821706009514E-06</v>
      </c>
      <c r="AQ239">
        <v>101.3786649320936</v>
      </c>
      <c r="AR239">
        <v>0</v>
      </c>
      <c r="AS239">
        <v>0</v>
      </c>
      <c r="AT239">
        <f>IF(AR239*$H$15&gt;=AV239,1.0,(AV239/(AV239-AR239*$H$15)))</f>
        <v>0</v>
      </c>
      <c r="AU239">
        <f>(AT239-1)*100</f>
        <v>0</v>
      </c>
      <c r="AV239">
        <f>MAX(0,($B$15+$C$15*EE239)/(1+$D$15*EE239)*DX239/(DZ239+273)*$E$15)</f>
        <v>0</v>
      </c>
      <c r="AW239" t="s">
        <v>429</v>
      </c>
      <c r="AX239" t="s">
        <v>429</v>
      </c>
      <c r="AY239">
        <v>0</v>
      </c>
      <c r="AZ239">
        <v>0</v>
      </c>
      <c r="BA239">
        <f>1-AY239/AZ239</f>
        <v>0</v>
      </c>
      <c r="BB239">
        <v>0</v>
      </c>
      <c r="BC239" t="s">
        <v>429</v>
      </c>
      <c r="BD239" t="s">
        <v>429</v>
      </c>
      <c r="BE239">
        <v>0</v>
      </c>
      <c r="BF239">
        <v>0</v>
      </c>
      <c r="BG239">
        <f>1-BE239/BF239</f>
        <v>0</v>
      </c>
      <c r="BH239">
        <v>0.5</v>
      </c>
      <c r="BI239">
        <f>DH239</f>
        <v>0</v>
      </c>
      <c r="BJ239">
        <f>K239</f>
        <v>0</v>
      </c>
      <c r="BK239">
        <f>BG239*BH239*BI239</f>
        <v>0</v>
      </c>
      <c r="BL239">
        <f>(BJ239-BB239)/BI239</f>
        <v>0</v>
      </c>
      <c r="BM239">
        <f>(AZ239-BF239)/BF239</f>
        <v>0</v>
      </c>
      <c r="BN239">
        <f>AY239/(BA239+AY239/BF239)</f>
        <v>0</v>
      </c>
      <c r="BO239" t="s">
        <v>429</v>
      </c>
      <c r="BP239">
        <v>0</v>
      </c>
      <c r="BQ239">
        <f>IF(BP239&lt;&gt;0, BP239, BN239)</f>
        <v>0</v>
      </c>
      <c r="BR239">
        <f>1-BQ239/BF239</f>
        <v>0</v>
      </c>
      <c r="BS239">
        <f>(BF239-BE239)/(BF239-BQ239)</f>
        <v>0</v>
      </c>
      <c r="BT239">
        <f>(AZ239-BF239)/(AZ239-BQ239)</f>
        <v>0</v>
      </c>
      <c r="BU239">
        <f>(BF239-BE239)/(BF239-AY239)</f>
        <v>0</v>
      </c>
      <c r="BV239">
        <f>(AZ239-BF239)/(AZ239-AY239)</f>
        <v>0</v>
      </c>
      <c r="BW239">
        <f>(BS239*BQ239/BE239)</f>
        <v>0</v>
      </c>
      <c r="BX239">
        <f>(1-BW239)</f>
        <v>0</v>
      </c>
      <c r="DG239">
        <f>$B$13*EF239+$C$13*EG239+$F$13*ER239*(1-EU239)</f>
        <v>0</v>
      </c>
      <c r="DH239">
        <f>DG239*DI239</f>
        <v>0</v>
      </c>
      <c r="DI239">
        <f>($B$13*$D$11+$C$13*$D$11+$F$13*((FE239+EW239)/MAX(FE239+EW239+FF239, 0.1)*$I$11+FF239/MAX(FE239+EW239+FF239, 0.1)*$J$11))/($B$13+$C$13+$F$13)</f>
        <v>0</v>
      </c>
      <c r="DJ239">
        <f>($B$13*$K$11+$C$13*$K$11+$F$13*((FE239+EW239)/MAX(FE239+EW239+FF239, 0.1)*$P$11+FF239/MAX(FE239+EW239+FF239, 0.1)*$Q$11))/($B$13+$C$13+$F$13)</f>
        <v>0</v>
      </c>
      <c r="DK239">
        <v>1.37</v>
      </c>
      <c r="DL239">
        <v>0.5</v>
      </c>
      <c r="DM239" t="s">
        <v>430</v>
      </c>
      <c r="DN239">
        <v>2</v>
      </c>
      <c r="DO239" t="b">
        <v>1</v>
      </c>
      <c r="DP239">
        <v>1694366267.214286</v>
      </c>
      <c r="DQ239">
        <v>416.7942142857143</v>
      </c>
      <c r="DR239">
        <v>441.1946071428571</v>
      </c>
      <c r="DS239">
        <v>29.47519642857143</v>
      </c>
      <c r="DT239">
        <v>26.4912</v>
      </c>
      <c r="DU239">
        <v>443.0425714285714</v>
      </c>
      <c r="DV239">
        <v>33.77848214285714</v>
      </c>
      <c r="DW239">
        <v>499.9732857142857</v>
      </c>
      <c r="DX239">
        <v>84.42531785714286</v>
      </c>
      <c r="DY239">
        <v>0.1000233214285714</v>
      </c>
      <c r="DZ239">
        <v>32.57471428571429</v>
      </c>
      <c r="EA239">
        <v>33.80121071428572</v>
      </c>
      <c r="EB239">
        <v>999.9000000000002</v>
      </c>
      <c r="EC239">
        <v>0</v>
      </c>
      <c r="ED239">
        <v>0</v>
      </c>
      <c r="EE239">
        <v>9996.140714285715</v>
      </c>
      <c r="EF239">
        <v>0</v>
      </c>
      <c r="EG239">
        <v>926.2620000000001</v>
      </c>
      <c r="EH239">
        <v>-24.40054285714286</v>
      </c>
      <c r="EI239">
        <v>429.4523571428571</v>
      </c>
      <c r="EJ239">
        <v>453.2001428571429</v>
      </c>
      <c r="EK239">
        <v>2.983989642857143</v>
      </c>
      <c r="EL239">
        <v>441.1946071428571</v>
      </c>
      <c r="EM239">
        <v>26.4912</v>
      </c>
      <c r="EN239">
        <v>2.488452857142857</v>
      </c>
      <c r="EO239">
        <v>2.236528214285715</v>
      </c>
      <c r="EP239">
        <v>20.95116785714285</v>
      </c>
      <c r="EQ239">
        <v>19.22637857142857</v>
      </c>
      <c r="ER239">
        <v>2000</v>
      </c>
      <c r="ES239">
        <v>0.9800056428571428</v>
      </c>
      <c r="ET239">
        <v>0.01999426071428572</v>
      </c>
      <c r="EU239">
        <v>0</v>
      </c>
      <c r="EV239">
        <v>84.67139642857141</v>
      </c>
      <c r="EW239">
        <v>5.00078</v>
      </c>
      <c r="EX239">
        <v>3363.099999999999</v>
      </c>
      <c r="EY239">
        <v>16379.66428571429</v>
      </c>
      <c r="EZ239">
        <v>52.32789285714284</v>
      </c>
      <c r="FA239">
        <v>53.42149999999999</v>
      </c>
      <c r="FB239">
        <v>52.84125</v>
      </c>
      <c r="FC239">
        <v>52.68057142857141</v>
      </c>
      <c r="FD239">
        <v>52.58910714285715</v>
      </c>
      <c r="FE239">
        <v>1955.109999999999</v>
      </c>
      <c r="FF239">
        <v>39.89000000000001</v>
      </c>
      <c r="FG239">
        <v>0</v>
      </c>
      <c r="FH239">
        <v>1694366274.8</v>
      </c>
      <c r="FI239">
        <v>0</v>
      </c>
      <c r="FJ239">
        <v>84.68073846153847</v>
      </c>
      <c r="FK239">
        <v>-0.3428649488959879</v>
      </c>
      <c r="FL239">
        <v>17.69914531766003</v>
      </c>
      <c r="FM239">
        <v>3363.144615384615</v>
      </c>
      <c r="FN239">
        <v>15</v>
      </c>
      <c r="FO239">
        <v>1694364733.6</v>
      </c>
      <c r="FP239" t="s">
        <v>824</v>
      </c>
      <c r="FQ239">
        <v>1694364733.6</v>
      </c>
      <c r="FR239">
        <v>1694364725.1</v>
      </c>
      <c r="FS239">
        <v>3</v>
      </c>
      <c r="FT239">
        <v>-0.385</v>
      </c>
      <c r="FU239">
        <v>-0.17</v>
      </c>
      <c r="FV239">
        <v>-26.307</v>
      </c>
      <c r="FW239">
        <v>-4.28</v>
      </c>
      <c r="FX239">
        <v>420</v>
      </c>
      <c r="FY239">
        <v>29</v>
      </c>
      <c r="FZ239">
        <v>0.26</v>
      </c>
      <c r="GA239">
        <v>0.05</v>
      </c>
      <c r="GB239">
        <v>-21.37435365853658</v>
      </c>
      <c r="GC239">
        <v>-67.65263414634146</v>
      </c>
      <c r="GD239">
        <v>6.731294575415876</v>
      </c>
      <c r="GE239">
        <v>0</v>
      </c>
      <c r="GF239">
        <v>2.982799756097561</v>
      </c>
      <c r="GG239">
        <v>0.07114620209059271</v>
      </c>
      <c r="GH239">
        <v>0.01885080958186496</v>
      </c>
      <c r="GI239">
        <v>1</v>
      </c>
      <c r="GJ239">
        <v>1</v>
      </c>
      <c r="GK239">
        <v>2</v>
      </c>
      <c r="GL239" t="s">
        <v>432</v>
      </c>
      <c r="GM239">
        <v>3.10638</v>
      </c>
      <c r="GN239">
        <v>2.75837</v>
      </c>
      <c r="GO239">
        <v>0.08473319999999999</v>
      </c>
      <c r="GP239">
        <v>0.08547540000000001</v>
      </c>
      <c r="GQ239">
        <v>0.124232</v>
      </c>
      <c r="GR239">
        <v>0.105292</v>
      </c>
      <c r="GS239">
        <v>22948.9</v>
      </c>
      <c r="GT239">
        <v>21606.7</v>
      </c>
      <c r="GU239">
        <v>25662.4</v>
      </c>
      <c r="GV239">
        <v>24007</v>
      </c>
      <c r="GW239">
        <v>36155.5</v>
      </c>
      <c r="GX239">
        <v>31493</v>
      </c>
      <c r="GY239">
        <v>44915.2</v>
      </c>
      <c r="GZ239">
        <v>38065.4</v>
      </c>
      <c r="HA239">
        <v>1.7328</v>
      </c>
      <c r="HB239">
        <v>1.52408</v>
      </c>
      <c r="HC239">
        <v>-0.0794604</v>
      </c>
      <c r="HD239">
        <v>0</v>
      </c>
      <c r="HE239">
        <v>35.0566</v>
      </c>
      <c r="HF239">
        <v>999.9</v>
      </c>
      <c r="HG239">
        <v>34.8</v>
      </c>
      <c r="HH239">
        <v>41.9</v>
      </c>
      <c r="HI239">
        <v>33.7988</v>
      </c>
      <c r="HJ239">
        <v>61.3956</v>
      </c>
      <c r="HK239">
        <v>24.4912</v>
      </c>
      <c r="HL239">
        <v>1</v>
      </c>
      <c r="HM239">
        <v>1.66773</v>
      </c>
      <c r="HN239">
        <v>9.28105</v>
      </c>
      <c r="HO239">
        <v>20.0557</v>
      </c>
      <c r="HP239">
        <v>5.20666</v>
      </c>
      <c r="HQ239">
        <v>11.9935</v>
      </c>
      <c r="HR239">
        <v>4.9595</v>
      </c>
      <c r="HS239">
        <v>3.27435</v>
      </c>
      <c r="HT239">
        <v>9999</v>
      </c>
      <c r="HU239">
        <v>9999</v>
      </c>
      <c r="HV239">
        <v>9999</v>
      </c>
      <c r="HW239">
        <v>156.9</v>
      </c>
      <c r="HX239">
        <v>1.86389</v>
      </c>
      <c r="HY239">
        <v>1.8602</v>
      </c>
      <c r="HZ239">
        <v>1.85852</v>
      </c>
      <c r="IA239">
        <v>1.85989</v>
      </c>
      <c r="IB239">
        <v>1.85978</v>
      </c>
      <c r="IC239">
        <v>1.8585</v>
      </c>
      <c r="ID239">
        <v>1.85758</v>
      </c>
      <c r="IE239">
        <v>1.85241</v>
      </c>
      <c r="IF239">
        <v>0</v>
      </c>
      <c r="IG239">
        <v>0</v>
      </c>
      <c r="IH239">
        <v>0</v>
      </c>
      <c r="II239">
        <v>0</v>
      </c>
      <c r="IJ239" t="s">
        <v>433</v>
      </c>
      <c r="IK239" t="s">
        <v>434</v>
      </c>
      <c r="IL239" t="s">
        <v>435</v>
      </c>
      <c r="IM239" t="s">
        <v>435</v>
      </c>
      <c r="IN239" t="s">
        <v>435</v>
      </c>
      <c r="IO239" t="s">
        <v>435</v>
      </c>
      <c r="IP239">
        <v>0</v>
      </c>
      <c r="IQ239">
        <v>100</v>
      </c>
      <c r="IR239">
        <v>100</v>
      </c>
      <c r="IS239">
        <v>-26.57</v>
      </c>
      <c r="IT239">
        <v>-4.3026</v>
      </c>
      <c r="IU239">
        <v>-16.58608616744975</v>
      </c>
      <c r="IV239">
        <v>-0.02477319321892663</v>
      </c>
      <c r="IW239">
        <v>7.220195862635366E-06</v>
      </c>
      <c r="IX239">
        <v>-1.200035831751892E-09</v>
      </c>
      <c r="IY239">
        <v>-1.942583748468474</v>
      </c>
      <c r="IZ239">
        <v>-0.1467083373758089</v>
      </c>
      <c r="JA239">
        <v>0.003522864546959643</v>
      </c>
      <c r="JB239">
        <v>-3.696506598922489E-05</v>
      </c>
      <c r="JC239">
        <v>4</v>
      </c>
      <c r="JD239">
        <v>1987</v>
      </c>
      <c r="JE239">
        <v>1</v>
      </c>
      <c r="JF239">
        <v>38</v>
      </c>
      <c r="JG239">
        <v>25.7</v>
      </c>
      <c r="JH239">
        <v>25.8</v>
      </c>
      <c r="JI239">
        <v>1.34766</v>
      </c>
      <c r="JJ239">
        <v>2.70752</v>
      </c>
      <c r="JK239">
        <v>1.49658</v>
      </c>
      <c r="JL239">
        <v>2.38892</v>
      </c>
      <c r="JM239">
        <v>1.54785</v>
      </c>
      <c r="JN239">
        <v>2.47925</v>
      </c>
      <c r="JO239">
        <v>46.5908</v>
      </c>
      <c r="JP239">
        <v>13.1426</v>
      </c>
      <c r="JQ239">
        <v>18</v>
      </c>
      <c r="JR239">
        <v>508.928</v>
      </c>
      <c r="JS239">
        <v>383.145</v>
      </c>
      <c r="JT239">
        <v>26.3685</v>
      </c>
      <c r="JU239">
        <v>45.8108</v>
      </c>
      <c r="JV239">
        <v>29.9987</v>
      </c>
      <c r="JW239">
        <v>45.6218</v>
      </c>
      <c r="JX239">
        <v>45.4641</v>
      </c>
      <c r="JY239">
        <v>27.0736</v>
      </c>
      <c r="JZ239">
        <v>0</v>
      </c>
      <c r="KA239">
        <v>43.6965</v>
      </c>
      <c r="KB239">
        <v>21.4563</v>
      </c>
      <c r="KC239">
        <v>487.236</v>
      </c>
      <c r="KD239">
        <v>26.9749</v>
      </c>
      <c r="KE239">
        <v>98.1215</v>
      </c>
      <c r="KF239">
        <v>91.7213</v>
      </c>
    </row>
    <row r="240" spans="1:292">
      <c r="A240">
        <v>222</v>
      </c>
      <c r="B240">
        <v>1694366280</v>
      </c>
      <c r="C240">
        <v>7771</v>
      </c>
      <c r="D240" t="s">
        <v>881</v>
      </c>
      <c r="E240" t="s">
        <v>882</v>
      </c>
      <c r="F240">
        <v>5</v>
      </c>
      <c r="G240" t="s">
        <v>823</v>
      </c>
      <c r="H240">
        <v>1694366272.5</v>
      </c>
      <c r="I240">
        <f>(J240)/1000</f>
        <v>0</v>
      </c>
      <c r="J240">
        <f>IF(DO240, AM240, AG240)</f>
        <v>0</v>
      </c>
      <c r="K240">
        <f>IF(DO240, AH240, AF240)</f>
        <v>0</v>
      </c>
      <c r="L240">
        <f>DQ240 - IF(AT240&gt;1, K240*DK240*100.0/(AV240*EE240), 0)</f>
        <v>0</v>
      </c>
      <c r="M240">
        <f>((S240-I240/2)*L240-K240)/(S240+I240/2)</f>
        <v>0</v>
      </c>
      <c r="N240">
        <f>M240*(DX240+DY240)/1000.0</f>
        <v>0</v>
      </c>
      <c r="O240">
        <f>(DQ240 - IF(AT240&gt;1, K240*DK240*100.0/(AV240*EE240), 0))*(DX240+DY240)/1000.0</f>
        <v>0</v>
      </c>
      <c r="P240">
        <f>2.0/((1/R240-1/Q240)+SIGN(R240)*SQRT((1/R240-1/Q240)*(1/R240-1/Q240) + 4*DL240/((DL240+1)*(DL240+1))*(2*1/R240*1/Q240-1/Q240*1/Q240)))</f>
        <v>0</v>
      </c>
      <c r="Q240">
        <f>IF(LEFT(DM240,1)&lt;&gt;"0",IF(LEFT(DM240,1)="1",3.0,DN240),$D$5+$E$5*(EE240*DX240/($K$5*1000))+$F$5*(EE240*DX240/($K$5*1000))*MAX(MIN(DK240,$J$5),$I$5)*MAX(MIN(DK240,$J$5),$I$5)+$G$5*MAX(MIN(DK240,$J$5),$I$5)*(EE240*DX240/($K$5*1000))+$H$5*(EE240*DX240/($K$5*1000))*(EE240*DX240/($K$5*1000)))</f>
        <v>0</v>
      </c>
      <c r="R240">
        <f>I240*(1000-(1000*0.61365*exp(17.502*V240/(240.97+V240))/(DX240+DY240)+DS240)/2)/(1000*0.61365*exp(17.502*V240/(240.97+V240))/(DX240+DY240)-DS240)</f>
        <v>0</v>
      </c>
      <c r="S240">
        <f>1/((DL240+1)/(P240/1.6)+1/(Q240/1.37)) + DL240/((DL240+1)/(P240/1.6) + DL240/(Q240/1.37))</f>
        <v>0</v>
      </c>
      <c r="T240">
        <f>(DG240*DJ240)</f>
        <v>0</v>
      </c>
      <c r="U240">
        <f>(DZ240+(T240+2*0.95*5.67E-8*(((DZ240+$B$9)+273)^4-(DZ240+273)^4)-44100*I240)/(1.84*29.3*Q240+8*0.95*5.67E-8*(DZ240+273)^3))</f>
        <v>0</v>
      </c>
      <c r="V240">
        <f>($C$9*EA240+$D$9*EB240+$E$9*U240)</f>
        <v>0</v>
      </c>
      <c r="W240">
        <f>0.61365*exp(17.502*V240/(240.97+V240))</f>
        <v>0</v>
      </c>
      <c r="X240">
        <f>(Y240/Z240*100)</f>
        <v>0</v>
      </c>
      <c r="Y240">
        <f>DS240*(DX240+DY240)/1000</f>
        <v>0</v>
      </c>
      <c r="Z240">
        <f>0.61365*exp(17.502*DZ240/(240.97+DZ240))</f>
        <v>0</v>
      </c>
      <c r="AA240">
        <f>(W240-DS240*(DX240+DY240)/1000)</f>
        <v>0</v>
      </c>
      <c r="AB240">
        <f>(-I240*44100)</f>
        <v>0</v>
      </c>
      <c r="AC240">
        <f>2*29.3*Q240*0.92*(DZ240-V240)</f>
        <v>0</v>
      </c>
      <c r="AD240">
        <f>2*0.95*5.67E-8*(((DZ240+$B$9)+273)^4-(V240+273)^4)</f>
        <v>0</v>
      </c>
      <c r="AE240">
        <f>T240+AD240+AB240+AC240</f>
        <v>0</v>
      </c>
      <c r="AF240">
        <f>DW240*AT240*(DR240-DQ240*(1000-AT240*DT240)/(1000-AT240*DS240))/(100*DK240)</f>
        <v>0</v>
      </c>
      <c r="AG240">
        <f>1000*DW240*AT240*(DS240-DT240)/(100*DK240*(1000-AT240*DS240))</f>
        <v>0</v>
      </c>
      <c r="AH240">
        <f>(AI240 - AJ240 - DX240*1E3/(8.314*(DZ240+273.15)) * AL240/DW240 * AK240) * DW240/(100*DK240) * (1000 - DT240)/1000</f>
        <v>0</v>
      </c>
      <c r="AI240">
        <v>485.3182506564681</v>
      </c>
      <c r="AJ240">
        <v>460.1098727272726</v>
      </c>
      <c r="AK240">
        <v>3.048582836845056</v>
      </c>
      <c r="AL240">
        <v>66.0925817181092</v>
      </c>
      <c r="AM240">
        <f>(AO240 - AN240 + DX240*1E3/(8.314*(DZ240+273.15)) * AQ240/DW240 * AP240) * DW240/(100*DK240) * 1000/(1000 - AO240)</f>
        <v>0</v>
      </c>
      <c r="AN240">
        <v>26.38278303023652</v>
      </c>
      <c r="AO240">
        <v>29.4133490909091</v>
      </c>
      <c r="AP240">
        <v>-0.01170426391921412</v>
      </c>
      <c r="AQ240">
        <v>101.3786649320936</v>
      </c>
      <c r="AR240">
        <v>0</v>
      </c>
      <c r="AS240">
        <v>0</v>
      </c>
      <c r="AT240">
        <f>IF(AR240*$H$15&gt;=AV240,1.0,(AV240/(AV240-AR240*$H$15)))</f>
        <v>0</v>
      </c>
      <c r="AU240">
        <f>(AT240-1)*100</f>
        <v>0</v>
      </c>
      <c r="AV240">
        <f>MAX(0,($B$15+$C$15*EE240)/(1+$D$15*EE240)*DX240/(DZ240+273)*$E$15)</f>
        <v>0</v>
      </c>
      <c r="AW240" t="s">
        <v>429</v>
      </c>
      <c r="AX240" t="s">
        <v>429</v>
      </c>
      <c r="AY240">
        <v>0</v>
      </c>
      <c r="AZ240">
        <v>0</v>
      </c>
      <c r="BA240">
        <f>1-AY240/AZ240</f>
        <v>0</v>
      </c>
      <c r="BB240">
        <v>0</v>
      </c>
      <c r="BC240" t="s">
        <v>429</v>
      </c>
      <c r="BD240" t="s">
        <v>429</v>
      </c>
      <c r="BE240">
        <v>0</v>
      </c>
      <c r="BF240">
        <v>0</v>
      </c>
      <c r="BG240">
        <f>1-BE240/BF240</f>
        <v>0</v>
      </c>
      <c r="BH240">
        <v>0.5</v>
      </c>
      <c r="BI240">
        <f>DH240</f>
        <v>0</v>
      </c>
      <c r="BJ240">
        <f>K240</f>
        <v>0</v>
      </c>
      <c r="BK240">
        <f>BG240*BH240*BI240</f>
        <v>0</v>
      </c>
      <c r="BL240">
        <f>(BJ240-BB240)/BI240</f>
        <v>0</v>
      </c>
      <c r="BM240">
        <f>(AZ240-BF240)/BF240</f>
        <v>0</v>
      </c>
      <c r="BN240">
        <f>AY240/(BA240+AY240/BF240)</f>
        <v>0</v>
      </c>
      <c r="BO240" t="s">
        <v>429</v>
      </c>
      <c r="BP240">
        <v>0</v>
      </c>
      <c r="BQ240">
        <f>IF(BP240&lt;&gt;0, BP240, BN240)</f>
        <v>0</v>
      </c>
      <c r="BR240">
        <f>1-BQ240/BF240</f>
        <v>0</v>
      </c>
      <c r="BS240">
        <f>(BF240-BE240)/(BF240-BQ240)</f>
        <v>0</v>
      </c>
      <c r="BT240">
        <f>(AZ240-BF240)/(AZ240-BQ240)</f>
        <v>0</v>
      </c>
      <c r="BU240">
        <f>(BF240-BE240)/(BF240-AY240)</f>
        <v>0</v>
      </c>
      <c r="BV240">
        <f>(AZ240-BF240)/(AZ240-AY240)</f>
        <v>0</v>
      </c>
      <c r="BW240">
        <f>(BS240*BQ240/BE240)</f>
        <v>0</v>
      </c>
      <c r="BX240">
        <f>(1-BW240)</f>
        <v>0</v>
      </c>
      <c r="DG240">
        <f>$B$13*EF240+$C$13*EG240+$F$13*ER240*(1-EU240)</f>
        <v>0</v>
      </c>
      <c r="DH240">
        <f>DG240*DI240</f>
        <v>0</v>
      </c>
      <c r="DI240">
        <f>($B$13*$D$11+$C$13*$D$11+$F$13*((FE240+EW240)/MAX(FE240+EW240+FF240, 0.1)*$I$11+FF240/MAX(FE240+EW240+FF240, 0.1)*$J$11))/($B$13+$C$13+$F$13)</f>
        <v>0</v>
      </c>
      <c r="DJ240">
        <f>($B$13*$K$11+$C$13*$K$11+$F$13*((FE240+EW240)/MAX(FE240+EW240+FF240, 0.1)*$P$11+FF240/MAX(FE240+EW240+FF240, 0.1)*$Q$11))/($B$13+$C$13+$F$13)</f>
        <v>0</v>
      </c>
      <c r="DK240">
        <v>1.37</v>
      </c>
      <c r="DL240">
        <v>0.5</v>
      </c>
      <c r="DM240" t="s">
        <v>430</v>
      </c>
      <c r="DN240">
        <v>2</v>
      </c>
      <c r="DO240" t="b">
        <v>1</v>
      </c>
      <c r="DP240">
        <v>1694366272.5</v>
      </c>
      <c r="DQ240">
        <v>427.6722962962963</v>
      </c>
      <c r="DR240">
        <v>457.1759259259259</v>
      </c>
      <c r="DS240">
        <v>29.45760370370371</v>
      </c>
      <c r="DT240">
        <v>26.44940740740741</v>
      </c>
      <c r="DU240">
        <v>454.1312962962963</v>
      </c>
      <c r="DV240">
        <v>33.76025185185185</v>
      </c>
      <c r="DW240">
        <v>499.9878518518519</v>
      </c>
      <c r="DX240">
        <v>84.42618888888889</v>
      </c>
      <c r="DY240">
        <v>0.1001038333333334</v>
      </c>
      <c r="DZ240">
        <v>32.56548148148148</v>
      </c>
      <c r="EA240">
        <v>33.78530740740741</v>
      </c>
      <c r="EB240">
        <v>999.9000000000001</v>
      </c>
      <c r="EC240">
        <v>0</v>
      </c>
      <c r="ED240">
        <v>0</v>
      </c>
      <c r="EE240">
        <v>9997.849629629629</v>
      </c>
      <c r="EF240">
        <v>0</v>
      </c>
      <c r="EG240">
        <v>937.4647037037038</v>
      </c>
      <c r="EH240">
        <v>-29.50375185185185</v>
      </c>
      <c r="EI240">
        <v>440.6526296296296</v>
      </c>
      <c r="EJ240">
        <v>469.5957407407408</v>
      </c>
      <c r="EK240">
        <v>3.008199259259259</v>
      </c>
      <c r="EL240">
        <v>457.1759259259259</v>
      </c>
      <c r="EM240">
        <v>26.44940740740741</v>
      </c>
      <c r="EN240">
        <v>2.486993703703704</v>
      </c>
      <c r="EO240">
        <v>2.233023333333333</v>
      </c>
      <c r="EP240">
        <v>20.94163333333333</v>
      </c>
      <c r="EQ240">
        <v>19.20118148148148</v>
      </c>
      <c r="ER240">
        <v>2000.024444444445</v>
      </c>
      <c r="ES240">
        <v>0.9800059999999999</v>
      </c>
      <c r="ET240">
        <v>0.01999390740740741</v>
      </c>
      <c r="EU240">
        <v>0</v>
      </c>
      <c r="EV240">
        <v>84.61821481481481</v>
      </c>
      <c r="EW240">
        <v>5.00078</v>
      </c>
      <c r="EX240">
        <v>3365.080370370371</v>
      </c>
      <c r="EY240">
        <v>16379.87037037037</v>
      </c>
      <c r="EZ240">
        <v>52.31</v>
      </c>
      <c r="FA240">
        <v>53.40944444444444</v>
      </c>
      <c r="FB240">
        <v>52.81692592592593</v>
      </c>
      <c r="FC240">
        <v>52.65714814814814</v>
      </c>
      <c r="FD240">
        <v>52.55077777777778</v>
      </c>
      <c r="FE240">
        <v>1955.134444444445</v>
      </c>
      <c r="FF240">
        <v>39.89000000000001</v>
      </c>
      <c r="FG240">
        <v>0</v>
      </c>
      <c r="FH240">
        <v>1694366280.2</v>
      </c>
      <c r="FI240">
        <v>0</v>
      </c>
      <c r="FJ240">
        <v>84.61403200000001</v>
      </c>
      <c r="FK240">
        <v>-0.9442615221617161</v>
      </c>
      <c r="FL240">
        <v>15.99692311531712</v>
      </c>
      <c r="FM240">
        <v>3364.76</v>
      </c>
      <c r="FN240">
        <v>15</v>
      </c>
      <c r="FO240">
        <v>1694364733.6</v>
      </c>
      <c r="FP240" t="s">
        <v>824</v>
      </c>
      <c r="FQ240">
        <v>1694364733.6</v>
      </c>
      <c r="FR240">
        <v>1694364725.1</v>
      </c>
      <c r="FS240">
        <v>3</v>
      </c>
      <c r="FT240">
        <v>-0.385</v>
      </c>
      <c r="FU240">
        <v>-0.17</v>
      </c>
      <c r="FV240">
        <v>-26.307</v>
      </c>
      <c r="FW240">
        <v>-4.28</v>
      </c>
      <c r="FX240">
        <v>420</v>
      </c>
      <c r="FY240">
        <v>29</v>
      </c>
      <c r="FZ240">
        <v>0.26</v>
      </c>
      <c r="GA240">
        <v>0.05</v>
      </c>
      <c r="GB240">
        <v>-26.26301707317073</v>
      </c>
      <c r="GC240">
        <v>-59.13653519163766</v>
      </c>
      <c r="GD240">
        <v>5.955194965492362</v>
      </c>
      <c r="GE240">
        <v>0</v>
      </c>
      <c r="GF240">
        <v>2.999211463414634</v>
      </c>
      <c r="GG240">
        <v>0.2810374912892032</v>
      </c>
      <c r="GH240">
        <v>0.03446833050228159</v>
      </c>
      <c r="GI240">
        <v>1</v>
      </c>
      <c r="GJ240">
        <v>1</v>
      </c>
      <c r="GK240">
        <v>2</v>
      </c>
      <c r="GL240" t="s">
        <v>432</v>
      </c>
      <c r="GM240">
        <v>3.10643</v>
      </c>
      <c r="GN240">
        <v>2.7581</v>
      </c>
      <c r="GO240">
        <v>0.08680060000000001</v>
      </c>
      <c r="GP240">
        <v>0.08774990000000001</v>
      </c>
      <c r="GQ240">
        <v>0.12412</v>
      </c>
      <c r="GR240">
        <v>0.105239</v>
      </c>
      <c r="GS240">
        <v>22897.6</v>
      </c>
      <c r="GT240">
        <v>21553.5</v>
      </c>
      <c r="GU240">
        <v>25662.8</v>
      </c>
      <c r="GV240">
        <v>24007.5</v>
      </c>
      <c r="GW240">
        <v>36160.9</v>
      </c>
      <c r="GX240">
        <v>31495.5</v>
      </c>
      <c r="GY240">
        <v>44916.2</v>
      </c>
      <c r="GZ240">
        <v>38066</v>
      </c>
      <c r="HA240">
        <v>1.73302</v>
      </c>
      <c r="HB240">
        <v>1.52415</v>
      </c>
      <c r="HC240">
        <v>-0.0786781</v>
      </c>
      <c r="HD240">
        <v>0</v>
      </c>
      <c r="HE240">
        <v>35.047</v>
      </c>
      <c r="HF240">
        <v>999.9</v>
      </c>
      <c r="HG240">
        <v>34.8</v>
      </c>
      <c r="HH240">
        <v>41.9</v>
      </c>
      <c r="HI240">
        <v>33.7999</v>
      </c>
      <c r="HJ240">
        <v>61.3156</v>
      </c>
      <c r="HK240">
        <v>24.399</v>
      </c>
      <c r="HL240">
        <v>1</v>
      </c>
      <c r="HM240">
        <v>1.6664</v>
      </c>
      <c r="HN240">
        <v>9.28105</v>
      </c>
      <c r="HO240">
        <v>20.0558</v>
      </c>
      <c r="HP240">
        <v>5.20531</v>
      </c>
      <c r="HQ240">
        <v>11.9927</v>
      </c>
      <c r="HR240">
        <v>4.95935</v>
      </c>
      <c r="HS240">
        <v>3.27428</v>
      </c>
      <c r="HT240">
        <v>9999</v>
      </c>
      <c r="HU240">
        <v>9999</v>
      </c>
      <c r="HV240">
        <v>9999</v>
      </c>
      <c r="HW240">
        <v>156.9</v>
      </c>
      <c r="HX240">
        <v>1.86386</v>
      </c>
      <c r="HY240">
        <v>1.8602</v>
      </c>
      <c r="HZ240">
        <v>1.85852</v>
      </c>
      <c r="IA240">
        <v>1.85989</v>
      </c>
      <c r="IB240">
        <v>1.85978</v>
      </c>
      <c r="IC240">
        <v>1.85847</v>
      </c>
      <c r="ID240">
        <v>1.8576</v>
      </c>
      <c r="IE240">
        <v>1.85237</v>
      </c>
      <c r="IF240">
        <v>0</v>
      </c>
      <c r="IG240">
        <v>0</v>
      </c>
      <c r="IH240">
        <v>0</v>
      </c>
      <c r="II240">
        <v>0</v>
      </c>
      <c r="IJ240" t="s">
        <v>433</v>
      </c>
      <c r="IK240" t="s">
        <v>434</v>
      </c>
      <c r="IL240" t="s">
        <v>435</v>
      </c>
      <c r="IM240" t="s">
        <v>435</v>
      </c>
      <c r="IN240" t="s">
        <v>435</v>
      </c>
      <c r="IO240" t="s">
        <v>435</v>
      </c>
      <c r="IP240">
        <v>0</v>
      </c>
      <c r="IQ240">
        <v>100</v>
      </c>
      <c r="IR240">
        <v>100</v>
      </c>
      <c r="IS240">
        <v>-26.852</v>
      </c>
      <c r="IT240">
        <v>-4.3009</v>
      </c>
      <c r="IU240">
        <v>-16.58608616744975</v>
      </c>
      <c r="IV240">
        <v>-0.02477319321892663</v>
      </c>
      <c r="IW240">
        <v>7.220195862635366E-06</v>
      </c>
      <c r="IX240">
        <v>-1.200035831751892E-09</v>
      </c>
      <c r="IY240">
        <v>-1.942583748468474</v>
      </c>
      <c r="IZ240">
        <v>-0.1467083373758089</v>
      </c>
      <c r="JA240">
        <v>0.003522864546959643</v>
      </c>
      <c r="JB240">
        <v>-3.696506598922489E-05</v>
      </c>
      <c r="JC240">
        <v>4</v>
      </c>
      <c r="JD240">
        <v>1987</v>
      </c>
      <c r="JE240">
        <v>1</v>
      </c>
      <c r="JF240">
        <v>38</v>
      </c>
      <c r="JG240">
        <v>25.8</v>
      </c>
      <c r="JH240">
        <v>25.9</v>
      </c>
      <c r="JI240">
        <v>1.3855</v>
      </c>
      <c r="JJ240">
        <v>2.70142</v>
      </c>
      <c r="JK240">
        <v>1.49658</v>
      </c>
      <c r="JL240">
        <v>2.38892</v>
      </c>
      <c r="JM240">
        <v>1.54785</v>
      </c>
      <c r="JN240">
        <v>2.48779</v>
      </c>
      <c r="JO240">
        <v>46.5908</v>
      </c>
      <c r="JP240">
        <v>13.1426</v>
      </c>
      <c r="JQ240">
        <v>18</v>
      </c>
      <c r="JR240">
        <v>509.01</v>
      </c>
      <c r="JS240">
        <v>383.143</v>
      </c>
      <c r="JT240">
        <v>26.3595</v>
      </c>
      <c r="JU240">
        <v>45.7957</v>
      </c>
      <c r="JV240">
        <v>29.9988</v>
      </c>
      <c r="JW240">
        <v>45.6106</v>
      </c>
      <c r="JX240">
        <v>45.4544</v>
      </c>
      <c r="JY240">
        <v>27.8395</v>
      </c>
      <c r="JZ240">
        <v>0</v>
      </c>
      <c r="KA240">
        <v>43.6965</v>
      </c>
      <c r="KB240">
        <v>21.4521</v>
      </c>
      <c r="KC240">
        <v>507.32</v>
      </c>
      <c r="KD240">
        <v>26.9365</v>
      </c>
      <c r="KE240">
        <v>98.1234</v>
      </c>
      <c r="KF240">
        <v>91.723</v>
      </c>
    </row>
    <row r="241" spans="1:292">
      <c r="A241">
        <v>223</v>
      </c>
      <c r="B241">
        <v>1694366285</v>
      </c>
      <c r="C241">
        <v>7776</v>
      </c>
      <c r="D241" t="s">
        <v>883</v>
      </c>
      <c r="E241" t="s">
        <v>884</v>
      </c>
      <c r="F241">
        <v>5</v>
      </c>
      <c r="G241" t="s">
        <v>823</v>
      </c>
      <c r="H241">
        <v>1694366277.214286</v>
      </c>
      <c r="I241">
        <f>(J241)/1000</f>
        <v>0</v>
      </c>
      <c r="J241">
        <f>IF(DO241, AM241, AG241)</f>
        <v>0</v>
      </c>
      <c r="K241">
        <f>IF(DO241, AH241, AF241)</f>
        <v>0</v>
      </c>
      <c r="L241">
        <f>DQ241 - IF(AT241&gt;1, K241*DK241*100.0/(AV241*EE241), 0)</f>
        <v>0</v>
      </c>
      <c r="M241">
        <f>((S241-I241/2)*L241-K241)/(S241+I241/2)</f>
        <v>0</v>
      </c>
      <c r="N241">
        <f>M241*(DX241+DY241)/1000.0</f>
        <v>0</v>
      </c>
      <c r="O241">
        <f>(DQ241 - IF(AT241&gt;1, K241*DK241*100.0/(AV241*EE241), 0))*(DX241+DY241)/1000.0</f>
        <v>0</v>
      </c>
      <c r="P241">
        <f>2.0/((1/R241-1/Q241)+SIGN(R241)*SQRT((1/R241-1/Q241)*(1/R241-1/Q241) + 4*DL241/((DL241+1)*(DL241+1))*(2*1/R241*1/Q241-1/Q241*1/Q241)))</f>
        <v>0</v>
      </c>
      <c r="Q241">
        <f>IF(LEFT(DM241,1)&lt;&gt;"0",IF(LEFT(DM241,1)="1",3.0,DN241),$D$5+$E$5*(EE241*DX241/($K$5*1000))+$F$5*(EE241*DX241/($K$5*1000))*MAX(MIN(DK241,$J$5),$I$5)*MAX(MIN(DK241,$J$5),$I$5)+$G$5*MAX(MIN(DK241,$J$5),$I$5)*(EE241*DX241/($K$5*1000))+$H$5*(EE241*DX241/($K$5*1000))*(EE241*DX241/($K$5*1000)))</f>
        <v>0</v>
      </c>
      <c r="R241">
        <f>I241*(1000-(1000*0.61365*exp(17.502*V241/(240.97+V241))/(DX241+DY241)+DS241)/2)/(1000*0.61365*exp(17.502*V241/(240.97+V241))/(DX241+DY241)-DS241)</f>
        <v>0</v>
      </c>
      <c r="S241">
        <f>1/((DL241+1)/(P241/1.6)+1/(Q241/1.37)) + DL241/((DL241+1)/(P241/1.6) + DL241/(Q241/1.37))</f>
        <v>0</v>
      </c>
      <c r="T241">
        <f>(DG241*DJ241)</f>
        <v>0</v>
      </c>
      <c r="U241">
        <f>(DZ241+(T241+2*0.95*5.67E-8*(((DZ241+$B$9)+273)^4-(DZ241+273)^4)-44100*I241)/(1.84*29.3*Q241+8*0.95*5.67E-8*(DZ241+273)^3))</f>
        <v>0</v>
      </c>
      <c r="V241">
        <f>($C$9*EA241+$D$9*EB241+$E$9*U241)</f>
        <v>0</v>
      </c>
      <c r="W241">
        <f>0.61365*exp(17.502*V241/(240.97+V241))</f>
        <v>0</v>
      </c>
      <c r="X241">
        <f>(Y241/Z241*100)</f>
        <v>0</v>
      </c>
      <c r="Y241">
        <f>DS241*(DX241+DY241)/1000</f>
        <v>0</v>
      </c>
      <c r="Z241">
        <f>0.61365*exp(17.502*DZ241/(240.97+DZ241))</f>
        <v>0</v>
      </c>
      <c r="AA241">
        <f>(W241-DS241*(DX241+DY241)/1000)</f>
        <v>0</v>
      </c>
      <c r="AB241">
        <f>(-I241*44100)</f>
        <v>0</v>
      </c>
      <c r="AC241">
        <f>2*29.3*Q241*0.92*(DZ241-V241)</f>
        <v>0</v>
      </c>
      <c r="AD241">
        <f>2*0.95*5.67E-8*(((DZ241+$B$9)+273)^4-(V241+273)^4)</f>
        <v>0</v>
      </c>
      <c r="AE241">
        <f>T241+AD241+AB241+AC241</f>
        <v>0</v>
      </c>
      <c r="AF241">
        <f>DW241*AT241*(DR241-DQ241*(1000-AT241*DT241)/(1000-AT241*DS241))/(100*DK241)</f>
        <v>0</v>
      </c>
      <c r="AG241">
        <f>1000*DW241*AT241*(DS241-DT241)/(100*DK241*(1000-AT241*DS241))</f>
        <v>0</v>
      </c>
      <c r="AH241">
        <f>(AI241 - AJ241 - DX241*1E3/(8.314*(DZ241+273.15)) * AL241/DW241 * AK241) * DW241/(100*DK241) * (1000 - DT241)/1000</f>
        <v>0</v>
      </c>
      <c r="AI241">
        <v>502.5633702123436</v>
      </c>
      <c r="AJ241">
        <v>476.2441696969697</v>
      </c>
      <c r="AK241">
        <v>3.249487032835856</v>
      </c>
      <c r="AL241">
        <v>66.0925817181092</v>
      </c>
      <c r="AM241">
        <f>(AO241 - AN241 + DX241*1E3/(8.314*(DZ241+273.15)) * AQ241/DW241 * AP241) * DW241/(100*DK241) * 1000/(1000 - AO241)</f>
        <v>0</v>
      </c>
      <c r="AN241">
        <v>26.37601550717554</v>
      </c>
      <c r="AO241">
        <v>29.38274424242423</v>
      </c>
      <c r="AP241">
        <v>-0.006114981310776261</v>
      </c>
      <c r="AQ241">
        <v>101.3786649320936</v>
      </c>
      <c r="AR241">
        <v>0</v>
      </c>
      <c r="AS241">
        <v>0</v>
      </c>
      <c r="AT241">
        <f>IF(AR241*$H$15&gt;=AV241,1.0,(AV241/(AV241-AR241*$H$15)))</f>
        <v>0</v>
      </c>
      <c r="AU241">
        <f>(AT241-1)*100</f>
        <v>0</v>
      </c>
      <c r="AV241">
        <f>MAX(0,($B$15+$C$15*EE241)/(1+$D$15*EE241)*DX241/(DZ241+273)*$E$15)</f>
        <v>0</v>
      </c>
      <c r="AW241" t="s">
        <v>429</v>
      </c>
      <c r="AX241" t="s">
        <v>429</v>
      </c>
      <c r="AY241">
        <v>0</v>
      </c>
      <c r="AZ241">
        <v>0</v>
      </c>
      <c r="BA241">
        <f>1-AY241/AZ241</f>
        <v>0</v>
      </c>
      <c r="BB241">
        <v>0</v>
      </c>
      <c r="BC241" t="s">
        <v>429</v>
      </c>
      <c r="BD241" t="s">
        <v>429</v>
      </c>
      <c r="BE241">
        <v>0</v>
      </c>
      <c r="BF241">
        <v>0</v>
      </c>
      <c r="BG241">
        <f>1-BE241/BF241</f>
        <v>0</v>
      </c>
      <c r="BH241">
        <v>0.5</v>
      </c>
      <c r="BI241">
        <f>DH241</f>
        <v>0</v>
      </c>
      <c r="BJ241">
        <f>K241</f>
        <v>0</v>
      </c>
      <c r="BK241">
        <f>BG241*BH241*BI241</f>
        <v>0</v>
      </c>
      <c r="BL241">
        <f>(BJ241-BB241)/BI241</f>
        <v>0</v>
      </c>
      <c r="BM241">
        <f>(AZ241-BF241)/BF241</f>
        <v>0</v>
      </c>
      <c r="BN241">
        <f>AY241/(BA241+AY241/BF241)</f>
        <v>0</v>
      </c>
      <c r="BO241" t="s">
        <v>429</v>
      </c>
      <c r="BP241">
        <v>0</v>
      </c>
      <c r="BQ241">
        <f>IF(BP241&lt;&gt;0, BP241, BN241)</f>
        <v>0</v>
      </c>
      <c r="BR241">
        <f>1-BQ241/BF241</f>
        <v>0</v>
      </c>
      <c r="BS241">
        <f>(BF241-BE241)/(BF241-BQ241)</f>
        <v>0</v>
      </c>
      <c r="BT241">
        <f>(AZ241-BF241)/(AZ241-BQ241)</f>
        <v>0</v>
      </c>
      <c r="BU241">
        <f>(BF241-BE241)/(BF241-AY241)</f>
        <v>0</v>
      </c>
      <c r="BV241">
        <f>(AZ241-BF241)/(AZ241-AY241)</f>
        <v>0</v>
      </c>
      <c r="BW241">
        <f>(BS241*BQ241/BE241)</f>
        <v>0</v>
      </c>
      <c r="BX241">
        <f>(1-BW241)</f>
        <v>0</v>
      </c>
      <c r="DG241">
        <f>$B$13*EF241+$C$13*EG241+$F$13*ER241*(1-EU241)</f>
        <v>0</v>
      </c>
      <c r="DH241">
        <f>DG241*DI241</f>
        <v>0</v>
      </c>
      <c r="DI241">
        <f>($B$13*$D$11+$C$13*$D$11+$F$13*((FE241+EW241)/MAX(FE241+EW241+FF241, 0.1)*$I$11+FF241/MAX(FE241+EW241+FF241, 0.1)*$J$11))/($B$13+$C$13+$F$13)</f>
        <v>0</v>
      </c>
      <c r="DJ241">
        <f>($B$13*$K$11+$C$13*$K$11+$F$13*((FE241+EW241)/MAX(FE241+EW241+FF241, 0.1)*$P$11+FF241/MAX(FE241+EW241+FF241, 0.1)*$Q$11))/($B$13+$C$13+$F$13)</f>
        <v>0</v>
      </c>
      <c r="DK241">
        <v>1.37</v>
      </c>
      <c r="DL241">
        <v>0.5</v>
      </c>
      <c r="DM241" t="s">
        <v>430</v>
      </c>
      <c r="DN241">
        <v>2</v>
      </c>
      <c r="DO241" t="b">
        <v>1</v>
      </c>
      <c r="DP241">
        <v>1694366277.214286</v>
      </c>
      <c r="DQ241">
        <v>440.3161071428571</v>
      </c>
      <c r="DR241">
        <v>472.6727142857143</v>
      </c>
      <c r="DS241">
        <v>29.43272857142858</v>
      </c>
      <c r="DT241">
        <v>26.40976428571429</v>
      </c>
      <c r="DU241">
        <v>467.0182142857143</v>
      </c>
      <c r="DV241">
        <v>33.73447142857143</v>
      </c>
      <c r="DW241">
        <v>499.9980357142857</v>
      </c>
      <c r="DX241">
        <v>84.42735714285713</v>
      </c>
      <c r="DY241">
        <v>0.1000748071428571</v>
      </c>
      <c r="DZ241">
        <v>32.55751071428572</v>
      </c>
      <c r="EA241">
        <v>33.78015357142857</v>
      </c>
      <c r="EB241">
        <v>999.9000000000002</v>
      </c>
      <c r="EC241">
        <v>0</v>
      </c>
      <c r="ED241">
        <v>0</v>
      </c>
      <c r="EE241">
        <v>9997.832857142857</v>
      </c>
      <c r="EF241">
        <v>0</v>
      </c>
      <c r="EG241">
        <v>939.0894285714286</v>
      </c>
      <c r="EH241">
        <v>-32.35662142857143</v>
      </c>
      <c r="EI241">
        <v>453.6684285714286</v>
      </c>
      <c r="EJ241">
        <v>485.4938571428571</v>
      </c>
      <c r="EK241">
        <v>3.022966785714286</v>
      </c>
      <c r="EL241">
        <v>472.6727142857143</v>
      </c>
      <c r="EM241">
        <v>26.40976428571429</v>
      </c>
      <c r="EN241">
        <v>2.484927857142857</v>
      </c>
      <c r="EO241">
        <v>2.229706785714286</v>
      </c>
      <c r="EP241">
        <v>20.92811428571428</v>
      </c>
      <c r="EQ241">
        <v>19.17733571428571</v>
      </c>
      <c r="ER241">
        <v>2000.016071428571</v>
      </c>
      <c r="ES241">
        <v>0.980005857142857</v>
      </c>
      <c r="ET241">
        <v>0.01999405</v>
      </c>
      <c r="EU241">
        <v>0</v>
      </c>
      <c r="EV241">
        <v>84.51894285714285</v>
      </c>
      <c r="EW241">
        <v>5.00078</v>
      </c>
      <c r="EX241">
        <v>3364.961428571429</v>
      </c>
      <c r="EY241">
        <v>16379.78928571429</v>
      </c>
      <c r="EZ241">
        <v>52.30782142857144</v>
      </c>
      <c r="FA241">
        <v>53.40378571428572</v>
      </c>
      <c r="FB241">
        <v>52.79228571428572</v>
      </c>
      <c r="FC241">
        <v>52.65371428571427</v>
      </c>
      <c r="FD241">
        <v>52.52660714285714</v>
      </c>
      <c r="FE241">
        <v>1955.126071428571</v>
      </c>
      <c r="FF241">
        <v>39.89000000000001</v>
      </c>
      <c r="FG241">
        <v>0</v>
      </c>
      <c r="FH241">
        <v>1694366285</v>
      </c>
      <c r="FI241">
        <v>0</v>
      </c>
      <c r="FJ241">
        <v>84.521024</v>
      </c>
      <c r="FK241">
        <v>-1.014030744070458</v>
      </c>
      <c r="FL241">
        <v>-3.347692262561687</v>
      </c>
      <c r="FM241">
        <v>3364.9352</v>
      </c>
      <c r="FN241">
        <v>15</v>
      </c>
      <c r="FO241">
        <v>1694364733.6</v>
      </c>
      <c r="FP241" t="s">
        <v>824</v>
      </c>
      <c r="FQ241">
        <v>1694364733.6</v>
      </c>
      <c r="FR241">
        <v>1694364725.1</v>
      </c>
      <c r="FS241">
        <v>3</v>
      </c>
      <c r="FT241">
        <v>-0.385</v>
      </c>
      <c r="FU241">
        <v>-0.17</v>
      </c>
      <c r="FV241">
        <v>-26.307</v>
      </c>
      <c r="FW241">
        <v>-4.28</v>
      </c>
      <c r="FX241">
        <v>420</v>
      </c>
      <c r="FY241">
        <v>29</v>
      </c>
      <c r="FZ241">
        <v>0.26</v>
      </c>
      <c r="GA241">
        <v>0.05</v>
      </c>
      <c r="GB241">
        <v>-29.66694146341464</v>
      </c>
      <c r="GC241">
        <v>-41.77686062717769</v>
      </c>
      <c r="GD241">
        <v>4.262676293642099</v>
      </c>
      <c r="GE241">
        <v>0</v>
      </c>
      <c r="GF241">
        <v>3.008198780487805</v>
      </c>
      <c r="GG241">
        <v>0.2585761672473853</v>
      </c>
      <c r="GH241">
        <v>0.03380777145432559</v>
      </c>
      <c r="GI241">
        <v>1</v>
      </c>
      <c r="GJ241">
        <v>1</v>
      </c>
      <c r="GK241">
        <v>2</v>
      </c>
      <c r="GL241" t="s">
        <v>432</v>
      </c>
      <c r="GM241">
        <v>3.10642</v>
      </c>
      <c r="GN241">
        <v>2.75814</v>
      </c>
      <c r="GO241">
        <v>0.0889731</v>
      </c>
      <c r="GP241">
        <v>0.0900195</v>
      </c>
      <c r="GQ241">
        <v>0.124048</v>
      </c>
      <c r="GR241">
        <v>0.105232</v>
      </c>
      <c r="GS241">
        <v>22843.8</v>
      </c>
      <c r="GT241">
        <v>21500.6</v>
      </c>
      <c r="GU241">
        <v>25663.4</v>
      </c>
      <c r="GV241">
        <v>24008.1</v>
      </c>
      <c r="GW241">
        <v>36164.7</v>
      </c>
      <c r="GX241">
        <v>31496.8</v>
      </c>
      <c r="GY241">
        <v>44917.1</v>
      </c>
      <c r="GZ241">
        <v>38066.9</v>
      </c>
      <c r="HA241">
        <v>1.73325</v>
      </c>
      <c r="HB241">
        <v>1.52425</v>
      </c>
      <c r="HC241">
        <v>-0.07741149999999999</v>
      </c>
      <c r="HD241">
        <v>0</v>
      </c>
      <c r="HE241">
        <v>35.039</v>
      </c>
      <c r="HF241">
        <v>999.9</v>
      </c>
      <c r="HG241">
        <v>34.7</v>
      </c>
      <c r="HH241">
        <v>41.9</v>
      </c>
      <c r="HI241">
        <v>33.703</v>
      </c>
      <c r="HJ241">
        <v>61.3256</v>
      </c>
      <c r="HK241">
        <v>24.2748</v>
      </c>
      <c r="HL241">
        <v>1</v>
      </c>
      <c r="HM241">
        <v>1.66513</v>
      </c>
      <c r="HN241">
        <v>9.28105</v>
      </c>
      <c r="HO241">
        <v>20.0559</v>
      </c>
      <c r="HP241">
        <v>5.20576</v>
      </c>
      <c r="HQ241">
        <v>11.993</v>
      </c>
      <c r="HR241">
        <v>4.9595</v>
      </c>
      <c r="HS241">
        <v>3.2744</v>
      </c>
      <c r="HT241">
        <v>9999</v>
      </c>
      <c r="HU241">
        <v>9999</v>
      </c>
      <c r="HV241">
        <v>9999</v>
      </c>
      <c r="HW241">
        <v>156.9</v>
      </c>
      <c r="HX241">
        <v>1.86389</v>
      </c>
      <c r="HY241">
        <v>1.8602</v>
      </c>
      <c r="HZ241">
        <v>1.85853</v>
      </c>
      <c r="IA241">
        <v>1.85989</v>
      </c>
      <c r="IB241">
        <v>1.85981</v>
      </c>
      <c r="IC241">
        <v>1.85847</v>
      </c>
      <c r="ID241">
        <v>1.8576</v>
      </c>
      <c r="IE241">
        <v>1.8524</v>
      </c>
      <c r="IF241">
        <v>0</v>
      </c>
      <c r="IG241">
        <v>0</v>
      </c>
      <c r="IH241">
        <v>0</v>
      </c>
      <c r="II241">
        <v>0</v>
      </c>
      <c r="IJ241" t="s">
        <v>433</v>
      </c>
      <c r="IK241" t="s">
        <v>434</v>
      </c>
      <c r="IL241" t="s">
        <v>435</v>
      </c>
      <c r="IM241" t="s">
        <v>435</v>
      </c>
      <c r="IN241" t="s">
        <v>435</v>
      </c>
      <c r="IO241" t="s">
        <v>435</v>
      </c>
      <c r="IP241">
        <v>0</v>
      </c>
      <c r="IQ241">
        <v>100</v>
      </c>
      <c r="IR241">
        <v>100</v>
      </c>
      <c r="IS241">
        <v>-27.151</v>
      </c>
      <c r="IT241">
        <v>-4.2998</v>
      </c>
      <c r="IU241">
        <v>-16.58608616744975</v>
      </c>
      <c r="IV241">
        <v>-0.02477319321892663</v>
      </c>
      <c r="IW241">
        <v>7.220195862635366E-06</v>
      </c>
      <c r="IX241">
        <v>-1.200035831751892E-09</v>
      </c>
      <c r="IY241">
        <v>-1.942583748468474</v>
      </c>
      <c r="IZ241">
        <v>-0.1467083373758089</v>
      </c>
      <c r="JA241">
        <v>0.003522864546959643</v>
      </c>
      <c r="JB241">
        <v>-3.696506598922489E-05</v>
      </c>
      <c r="JC241">
        <v>4</v>
      </c>
      <c r="JD241">
        <v>1987</v>
      </c>
      <c r="JE241">
        <v>1</v>
      </c>
      <c r="JF241">
        <v>38</v>
      </c>
      <c r="JG241">
        <v>25.9</v>
      </c>
      <c r="JH241">
        <v>26</v>
      </c>
      <c r="JI241">
        <v>1.4209</v>
      </c>
      <c r="JJ241">
        <v>2.70386</v>
      </c>
      <c r="JK241">
        <v>1.49658</v>
      </c>
      <c r="JL241">
        <v>2.38892</v>
      </c>
      <c r="JM241">
        <v>1.54785</v>
      </c>
      <c r="JN241">
        <v>2.44507</v>
      </c>
      <c r="JO241">
        <v>46.5908</v>
      </c>
      <c r="JP241">
        <v>13.1339</v>
      </c>
      <c r="JQ241">
        <v>18</v>
      </c>
      <c r="JR241">
        <v>509.092</v>
      </c>
      <c r="JS241">
        <v>383.15</v>
      </c>
      <c r="JT241">
        <v>26.3513</v>
      </c>
      <c r="JU241">
        <v>45.7832</v>
      </c>
      <c r="JV241">
        <v>29.9989</v>
      </c>
      <c r="JW241">
        <v>45.5995</v>
      </c>
      <c r="JX241">
        <v>45.443</v>
      </c>
      <c r="JY241">
        <v>28.5397</v>
      </c>
      <c r="JZ241">
        <v>0</v>
      </c>
      <c r="KA241">
        <v>43.6965</v>
      </c>
      <c r="KB241">
        <v>21.4492</v>
      </c>
      <c r="KC241">
        <v>520.694</v>
      </c>
      <c r="KD241">
        <v>26.9014</v>
      </c>
      <c r="KE241">
        <v>98.1255</v>
      </c>
      <c r="KF241">
        <v>91.7252</v>
      </c>
    </row>
    <row r="242" spans="1:292">
      <c r="A242">
        <v>224</v>
      </c>
      <c r="B242">
        <v>1694366290</v>
      </c>
      <c r="C242">
        <v>7781</v>
      </c>
      <c r="D242" t="s">
        <v>885</v>
      </c>
      <c r="E242" t="s">
        <v>886</v>
      </c>
      <c r="F242">
        <v>5</v>
      </c>
      <c r="G242" t="s">
        <v>823</v>
      </c>
      <c r="H242">
        <v>1694366282.5</v>
      </c>
      <c r="I242">
        <f>(J242)/1000</f>
        <v>0</v>
      </c>
      <c r="J242">
        <f>IF(DO242, AM242, AG242)</f>
        <v>0</v>
      </c>
      <c r="K242">
        <f>IF(DO242, AH242, AF242)</f>
        <v>0</v>
      </c>
      <c r="L242">
        <f>DQ242 - IF(AT242&gt;1, K242*DK242*100.0/(AV242*EE242), 0)</f>
        <v>0</v>
      </c>
      <c r="M242">
        <f>((S242-I242/2)*L242-K242)/(S242+I242/2)</f>
        <v>0</v>
      </c>
      <c r="N242">
        <f>M242*(DX242+DY242)/1000.0</f>
        <v>0</v>
      </c>
      <c r="O242">
        <f>(DQ242 - IF(AT242&gt;1, K242*DK242*100.0/(AV242*EE242), 0))*(DX242+DY242)/1000.0</f>
        <v>0</v>
      </c>
      <c r="P242">
        <f>2.0/((1/R242-1/Q242)+SIGN(R242)*SQRT((1/R242-1/Q242)*(1/R242-1/Q242) + 4*DL242/((DL242+1)*(DL242+1))*(2*1/R242*1/Q242-1/Q242*1/Q242)))</f>
        <v>0</v>
      </c>
      <c r="Q242">
        <f>IF(LEFT(DM242,1)&lt;&gt;"0",IF(LEFT(DM242,1)="1",3.0,DN242),$D$5+$E$5*(EE242*DX242/($K$5*1000))+$F$5*(EE242*DX242/($K$5*1000))*MAX(MIN(DK242,$J$5),$I$5)*MAX(MIN(DK242,$J$5),$I$5)+$G$5*MAX(MIN(DK242,$J$5),$I$5)*(EE242*DX242/($K$5*1000))+$H$5*(EE242*DX242/($K$5*1000))*(EE242*DX242/($K$5*1000)))</f>
        <v>0</v>
      </c>
      <c r="R242">
        <f>I242*(1000-(1000*0.61365*exp(17.502*V242/(240.97+V242))/(DX242+DY242)+DS242)/2)/(1000*0.61365*exp(17.502*V242/(240.97+V242))/(DX242+DY242)-DS242)</f>
        <v>0</v>
      </c>
      <c r="S242">
        <f>1/((DL242+1)/(P242/1.6)+1/(Q242/1.37)) + DL242/((DL242+1)/(P242/1.6) + DL242/(Q242/1.37))</f>
        <v>0</v>
      </c>
      <c r="T242">
        <f>(DG242*DJ242)</f>
        <v>0</v>
      </c>
      <c r="U242">
        <f>(DZ242+(T242+2*0.95*5.67E-8*(((DZ242+$B$9)+273)^4-(DZ242+273)^4)-44100*I242)/(1.84*29.3*Q242+8*0.95*5.67E-8*(DZ242+273)^3))</f>
        <v>0</v>
      </c>
      <c r="V242">
        <f>($C$9*EA242+$D$9*EB242+$E$9*U242)</f>
        <v>0</v>
      </c>
      <c r="W242">
        <f>0.61365*exp(17.502*V242/(240.97+V242))</f>
        <v>0</v>
      </c>
      <c r="X242">
        <f>(Y242/Z242*100)</f>
        <v>0</v>
      </c>
      <c r="Y242">
        <f>DS242*(DX242+DY242)/1000</f>
        <v>0</v>
      </c>
      <c r="Z242">
        <f>0.61365*exp(17.502*DZ242/(240.97+DZ242))</f>
        <v>0</v>
      </c>
      <c r="AA242">
        <f>(W242-DS242*(DX242+DY242)/1000)</f>
        <v>0</v>
      </c>
      <c r="AB242">
        <f>(-I242*44100)</f>
        <v>0</v>
      </c>
      <c r="AC242">
        <f>2*29.3*Q242*0.92*(DZ242-V242)</f>
        <v>0</v>
      </c>
      <c r="AD242">
        <f>2*0.95*5.67E-8*(((DZ242+$B$9)+273)^4-(V242+273)^4)</f>
        <v>0</v>
      </c>
      <c r="AE242">
        <f>T242+AD242+AB242+AC242</f>
        <v>0</v>
      </c>
      <c r="AF242">
        <f>DW242*AT242*(DR242-DQ242*(1000-AT242*DT242)/(1000-AT242*DS242))/(100*DK242)</f>
        <v>0</v>
      </c>
      <c r="AG242">
        <f>1000*DW242*AT242*(DS242-DT242)/(100*DK242*(1000-AT242*DS242))</f>
        <v>0</v>
      </c>
      <c r="AH242">
        <f>(AI242 - AJ242 - DX242*1E3/(8.314*(DZ242+273.15)) * AL242/DW242 * AK242) * DW242/(100*DK242) * (1000 - DT242)/1000</f>
        <v>0</v>
      </c>
      <c r="AI242">
        <v>519.7012405103213</v>
      </c>
      <c r="AJ242">
        <v>492.8624727272727</v>
      </c>
      <c r="AK242">
        <v>3.333824909934332</v>
      </c>
      <c r="AL242">
        <v>66.0925817181092</v>
      </c>
      <c r="AM242">
        <f>(AO242 - AN242 + DX242*1E3/(8.314*(DZ242+273.15)) * AQ242/DW242 * AP242) * DW242/(100*DK242) * 1000/(1000 - AO242)</f>
        <v>0</v>
      </c>
      <c r="AN242">
        <v>26.37132845806264</v>
      </c>
      <c r="AO242">
        <v>29.36428787878787</v>
      </c>
      <c r="AP242">
        <v>-0.001524765647505042</v>
      </c>
      <c r="AQ242">
        <v>101.3786649320936</v>
      </c>
      <c r="AR242">
        <v>0</v>
      </c>
      <c r="AS242">
        <v>0</v>
      </c>
      <c r="AT242">
        <f>IF(AR242*$H$15&gt;=AV242,1.0,(AV242/(AV242-AR242*$H$15)))</f>
        <v>0</v>
      </c>
      <c r="AU242">
        <f>(AT242-1)*100</f>
        <v>0</v>
      </c>
      <c r="AV242">
        <f>MAX(0,($B$15+$C$15*EE242)/(1+$D$15*EE242)*DX242/(DZ242+273)*$E$15)</f>
        <v>0</v>
      </c>
      <c r="AW242" t="s">
        <v>429</v>
      </c>
      <c r="AX242" t="s">
        <v>429</v>
      </c>
      <c r="AY242">
        <v>0</v>
      </c>
      <c r="AZ242">
        <v>0</v>
      </c>
      <c r="BA242">
        <f>1-AY242/AZ242</f>
        <v>0</v>
      </c>
      <c r="BB242">
        <v>0</v>
      </c>
      <c r="BC242" t="s">
        <v>429</v>
      </c>
      <c r="BD242" t="s">
        <v>429</v>
      </c>
      <c r="BE242">
        <v>0</v>
      </c>
      <c r="BF242">
        <v>0</v>
      </c>
      <c r="BG242">
        <f>1-BE242/BF242</f>
        <v>0</v>
      </c>
      <c r="BH242">
        <v>0.5</v>
      </c>
      <c r="BI242">
        <f>DH242</f>
        <v>0</v>
      </c>
      <c r="BJ242">
        <f>K242</f>
        <v>0</v>
      </c>
      <c r="BK242">
        <f>BG242*BH242*BI242</f>
        <v>0</v>
      </c>
      <c r="BL242">
        <f>(BJ242-BB242)/BI242</f>
        <v>0</v>
      </c>
      <c r="BM242">
        <f>(AZ242-BF242)/BF242</f>
        <v>0</v>
      </c>
      <c r="BN242">
        <f>AY242/(BA242+AY242/BF242)</f>
        <v>0</v>
      </c>
      <c r="BO242" t="s">
        <v>429</v>
      </c>
      <c r="BP242">
        <v>0</v>
      </c>
      <c r="BQ242">
        <f>IF(BP242&lt;&gt;0, BP242, BN242)</f>
        <v>0</v>
      </c>
      <c r="BR242">
        <f>1-BQ242/BF242</f>
        <v>0</v>
      </c>
      <c r="BS242">
        <f>(BF242-BE242)/(BF242-BQ242)</f>
        <v>0</v>
      </c>
      <c r="BT242">
        <f>(AZ242-BF242)/(AZ242-BQ242)</f>
        <v>0</v>
      </c>
      <c r="BU242">
        <f>(BF242-BE242)/(BF242-AY242)</f>
        <v>0</v>
      </c>
      <c r="BV242">
        <f>(AZ242-BF242)/(AZ242-AY242)</f>
        <v>0</v>
      </c>
      <c r="BW242">
        <f>(BS242*BQ242/BE242)</f>
        <v>0</v>
      </c>
      <c r="BX242">
        <f>(1-BW242)</f>
        <v>0</v>
      </c>
      <c r="DG242">
        <f>$B$13*EF242+$C$13*EG242+$F$13*ER242*(1-EU242)</f>
        <v>0</v>
      </c>
      <c r="DH242">
        <f>DG242*DI242</f>
        <v>0</v>
      </c>
      <c r="DI242">
        <f>($B$13*$D$11+$C$13*$D$11+$F$13*((FE242+EW242)/MAX(FE242+EW242+FF242, 0.1)*$I$11+FF242/MAX(FE242+EW242+FF242, 0.1)*$J$11))/($B$13+$C$13+$F$13)</f>
        <v>0</v>
      </c>
      <c r="DJ242">
        <f>($B$13*$K$11+$C$13*$K$11+$F$13*((FE242+EW242)/MAX(FE242+EW242+FF242, 0.1)*$P$11+FF242/MAX(FE242+EW242+FF242, 0.1)*$Q$11))/($B$13+$C$13+$F$13)</f>
        <v>0</v>
      </c>
      <c r="DK242">
        <v>1.37</v>
      </c>
      <c r="DL242">
        <v>0.5</v>
      </c>
      <c r="DM242" t="s">
        <v>430</v>
      </c>
      <c r="DN242">
        <v>2</v>
      </c>
      <c r="DO242" t="b">
        <v>1</v>
      </c>
      <c r="DP242">
        <v>1694366282.5</v>
      </c>
      <c r="DQ242">
        <v>456.1513333333334</v>
      </c>
      <c r="DR242">
        <v>490.3226296296297</v>
      </c>
      <c r="DS242">
        <v>29.39938888888889</v>
      </c>
      <c r="DT242">
        <v>26.37628148148148</v>
      </c>
      <c r="DU242">
        <v>483.1556296296297</v>
      </c>
      <c r="DV242">
        <v>33.69990740740741</v>
      </c>
      <c r="DW242">
        <v>499.9971851851853</v>
      </c>
      <c r="DX242">
        <v>84.42794814814813</v>
      </c>
      <c r="DY242">
        <v>0.100027</v>
      </c>
      <c r="DZ242">
        <v>32.54785185185185</v>
      </c>
      <c r="EA242">
        <v>33.77894814814815</v>
      </c>
      <c r="EB242">
        <v>999.9000000000001</v>
      </c>
      <c r="EC242">
        <v>0</v>
      </c>
      <c r="ED242">
        <v>0</v>
      </c>
      <c r="EE242">
        <v>9991.43037037037</v>
      </c>
      <c r="EF242">
        <v>0</v>
      </c>
      <c r="EG242">
        <v>941.4744074074073</v>
      </c>
      <c r="EH242">
        <v>-34.17132592592593</v>
      </c>
      <c r="EI242">
        <v>469.9678148148148</v>
      </c>
      <c r="EJ242">
        <v>503.6058148148148</v>
      </c>
      <c r="EK242">
        <v>3.023106666666667</v>
      </c>
      <c r="EL242">
        <v>490.3226296296297</v>
      </c>
      <c r="EM242">
        <v>26.37628148148148</v>
      </c>
      <c r="EN242">
        <v>2.48213</v>
      </c>
      <c r="EO242">
        <v>2.226895925925926</v>
      </c>
      <c r="EP242">
        <v>20.9097962962963</v>
      </c>
      <c r="EQ242">
        <v>19.15711111111111</v>
      </c>
      <c r="ER242">
        <v>2000.013333333334</v>
      </c>
      <c r="ES242">
        <v>0.9800056666666666</v>
      </c>
      <c r="ET242">
        <v>0.01999423703703704</v>
      </c>
      <c r="EU242">
        <v>0</v>
      </c>
      <c r="EV242">
        <v>84.42759259259257</v>
      </c>
      <c r="EW242">
        <v>5.00078</v>
      </c>
      <c r="EX242">
        <v>3365.642962962963</v>
      </c>
      <c r="EY242">
        <v>16379.76666666667</v>
      </c>
      <c r="EZ242">
        <v>52.30307407407408</v>
      </c>
      <c r="FA242">
        <v>53.38177777777778</v>
      </c>
      <c r="FB242">
        <v>52.7752962962963</v>
      </c>
      <c r="FC242">
        <v>52.63625925925925</v>
      </c>
      <c r="FD242">
        <v>52.52981481481481</v>
      </c>
      <c r="FE242">
        <v>1955.123333333333</v>
      </c>
      <c r="FF242">
        <v>39.89000000000001</v>
      </c>
      <c r="FG242">
        <v>0</v>
      </c>
      <c r="FH242">
        <v>1694366289.8</v>
      </c>
      <c r="FI242">
        <v>0</v>
      </c>
      <c r="FJ242">
        <v>84.446916</v>
      </c>
      <c r="FK242">
        <v>-0.6820692186836063</v>
      </c>
      <c r="FL242">
        <v>-8.386153874609036</v>
      </c>
      <c r="FM242">
        <v>3365.498</v>
      </c>
      <c r="FN242">
        <v>15</v>
      </c>
      <c r="FO242">
        <v>1694364733.6</v>
      </c>
      <c r="FP242" t="s">
        <v>824</v>
      </c>
      <c r="FQ242">
        <v>1694364733.6</v>
      </c>
      <c r="FR242">
        <v>1694364725.1</v>
      </c>
      <c r="FS242">
        <v>3</v>
      </c>
      <c r="FT242">
        <v>-0.385</v>
      </c>
      <c r="FU242">
        <v>-0.17</v>
      </c>
      <c r="FV242">
        <v>-26.307</v>
      </c>
      <c r="FW242">
        <v>-4.28</v>
      </c>
      <c r="FX242">
        <v>420</v>
      </c>
      <c r="FY242">
        <v>29</v>
      </c>
      <c r="FZ242">
        <v>0.26</v>
      </c>
      <c r="GA242">
        <v>0.05</v>
      </c>
      <c r="GB242">
        <v>-32.8915475</v>
      </c>
      <c r="GC242">
        <v>-21.73548180112567</v>
      </c>
      <c r="GD242">
        <v>2.198757602373156</v>
      </c>
      <c r="GE242">
        <v>0</v>
      </c>
      <c r="GF242">
        <v>3.017998</v>
      </c>
      <c r="GG242">
        <v>0.003448030018747653</v>
      </c>
      <c r="GH242">
        <v>0.02602874422633565</v>
      </c>
      <c r="GI242">
        <v>1</v>
      </c>
      <c r="GJ242">
        <v>1</v>
      </c>
      <c r="GK242">
        <v>2</v>
      </c>
      <c r="GL242" t="s">
        <v>432</v>
      </c>
      <c r="GM242">
        <v>3.10618</v>
      </c>
      <c r="GN242">
        <v>2.75801</v>
      </c>
      <c r="GO242">
        <v>0.0911698</v>
      </c>
      <c r="GP242">
        <v>0.0922379</v>
      </c>
      <c r="GQ242">
        <v>0.124001</v>
      </c>
      <c r="GR242">
        <v>0.105221</v>
      </c>
      <c r="GS242">
        <v>22789.4</v>
      </c>
      <c r="GT242">
        <v>21448.6</v>
      </c>
      <c r="GU242">
        <v>25664.1</v>
      </c>
      <c r="GV242">
        <v>24008.5</v>
      </c>
      <c r="GW242">
        <v>36167.8</v>
      </c>
      <c r="GX242">
        <v>31497.7</v>
      </c>
      <c r="GY242">
        <v>44918.3</v>
      </c>
      <c r="GZ242">
        <v>38067.4</v>
      </c>
      <c r="HA242">
        <v>1.7329</v>
      </c>
      <c r="HB242">
        <v>1.52487</v>
      </c>
      <c r="HC242">
        <v>-0.0790693</v>
      </c>
      <c r="HD242">
        <v>0</v>
      </c>
      <c r="HE242">
        <v>35.031</v>
      </c>
      <c r="HF242">
        <v>999.9</v>
      </c>
      <c r="HG242">
        <v>34.7</v>
      </c>
      <c r="HH242">
        <v>41.9</v>
      </c>
      <c r="HI242">
        <v>33.7037</v>
      </c>
      <c r="HJ242">
        <v>61.5155</v>
      </c>
      <c r="HK242">
        <v>24.391</v>
      </c>
      <c r="HL242">
        <v>1</v>
      </c>
      <c r="HM242">
        <v>1.66388</v>
      </c>
      <c r="HN242">
        <v>9.28105</v>
      </c>
      <c r="HO242">
        <v>20.0558</v>
      </c>
      <c r="HP242">
        <v>5.20651</v>
      </c>
      <c r="HQ242">
        <v>11.9951</v>
      </c>
      <c r="HR242">
        <v>4.95965</v>
      </c>
      <c r="HS242">
        <v>3.27438</v>
      </c>
      <c r="HT242">
        <v>9999</v>
      </c>
      <c r="HU242">
        <v>9999</v>
      </c>
      <c r="HV242">
        <v>9999</v>
      </c>
      <c r="HW242">
        <v>156.9</v>
      </c>
      <c r="HX242">
        <v>1.8639</v>
      </c>
      <c r="HY242">
        <v>1.86019</v>
      </c>
      <c r="HZ242">
        <v>1.85853</v>
      </c>
      <c r="IA242">
        <v>1.85989</v>
      </c>
      <c r="IB242">
        <v>1.8598</v>
      </c>
      <c r="IC242">
        <v>1.85847</v>
      </c>
      <c r="ID242">
        <v>1.8576</v>
      </c>
      <c r="IE242">
        <v>1.85239</v>
      </c>
      <c r="IF242">
        <v>0</v>
      </c>
      <c r="IG242">
        <v>0</v>
      </c>
      <c r="IH242">
        <v>0</v>
      </c>
      <c r="II242">
        <v>0</v>
      </c>
      <c r="IJ242" t="s">
        <v>433</v>
      </c>
      <c r="IK242" t="s">
        <v>434</v>
      </c>
      <c r="IL242" t="s">
        <v>435</v>
      </c>
      <c r="IM242" t="s">
        <v>435</v>
      </c>
      <c r="IN242" t="s">
        <v>435</v>
      </c>
      <c r="IO242" t="s">
        <v>435</v>
      </c>
      <c r="IP242">
        <v>0</v>
      </c>
      <c r="IQ242">
        <v>100</v>
      </c>
      <c r="IR242">
        <v>100</v>
      </c>
      <c r="IS242">
        <v>-27.455</v>
      </c>
      <c r="IT242">
        <v>-4.2991</v>
      </c>
      <c r="IU242">
        <v>-16.58608616744975</v>
      </c>
      <c r="IV242">
        <v>-0.02477319321892663</v>
      </c>
      <c r="IW242">
        <v>7.220195862635366E-06</v>
      </c>
      <c r="IX242">
        <v>-1.200035831751892E-09</v>
      </c>
      <c r="IY242">
        <v>-1.942583748468474</v>
      </c>
      <c r="IZ242">
        <v>-0.1467083373758089</v>
      </c>
      <c r="JA242">
        <v>0.003522864546959643</v>
      </c>
      <c r="JB242">
        <v>-3.696506598922489E-05</v>
      </c>
      <c r="JC242">
        <v>4</v>
      </c>
      <c r="JD242">
        <v>1987</v>
      </c>
      <c r="JE242">
        <v>1</v>
      </c>
      <c r="JF242">
        <v>38</v>
      </c>
      <c r="JG242">
        <v>25.9</v>
      </c>
      <c r="JH242">
        <v>26.1</v>
      </c>
      <c r="JI242">
        <v>1.45874</v>
      </c>
      <c r="JJ242">
        <v>2.70752</v>
      </c>
      <c r="JK242">
        <v>1.49658</v>
      </c>
      <c r="JL242">
        <v>2.38892</v>
      </c>
      <c r="JM242">
        <v>1.54785</v>
      </c>
      <c r="JN242">
        <v>2.37915</v>
      </c>
      <c r="JO242">
        <v>46.6202</v>
      </c>
      <c r="JP242">
        <v>13.1076</v>
      </c>
      <c r="JQ242">
        <v>18</v>
      </c>
      <c r="JR242">
        <v>508.792</v>
      </c>
      <c r="JS242">
        <v>383.479</v>
      </c>
      <c r="JT242">
        <v>26.3424</v>
      </c>
      <c r="JU242">
        <v>45.7706</v>
      </c>
      <c r="JV242">
        <v>29.9989</v>
      </c>
      <c r="JW242">
        <v>45.589</v>
      </c>
      <c r="JX242">
        <v>45.4331</v>
      </c>
      <c r="JY242">
        <v>29.2979</v>
      </c>
      <c r="JZ242">
        <v>0</v>
      </c>
      <c r="KA242">
        <v>43.6965</v>
      </c>
      <c r="KB242">
        <v>21.4383</v>
      </c>
      <c r="KC242">
        <v>540.732</v>
      </c>
      <c r="KD242">
        <v>26.867</v>
      </c>
      <c r="KE242">
        <v>98.12820000000001</v>
      </c>
      <c r="KF242">
        <v>91.7264</v>
      </c>
    </row>
    <row r="243" spans="1:292">
      <c r="A243">
        <v>225</v>
      </c>
      <c r="B243">
        <v>1694366295</v>
      </c>
      <c r="C243">
        <v>7786</v>
      </c>
      <c r="D243" t="s">
        <v>887</v>
      </c>
      <c r="E243" t="s">
        <v>888</v>
      </c>
      <c r="F243">
        <v>5</v>
      </c>
      <c r="G243" t="s">
        <v>823</v>
      </c>
      <c r="H243">
        <v>1694366287.214286</v>
      </c>
      <c r="I243">
        <f>(J243)/1000</f>
        <v>0</v>
      </c>
      <c r="J243">
        <f>IF(DO243, AM243, AG243)</f>
        <v>0</v>
      </c>
      <c r="K243">
        <f>IF(DO243, AH243, AF243)</f>
        <v>0</v>
      </c>
      <c r="L243">
        <f>DQ243 - IF(AT243&gt;1, K243*DK243*100.0/(AV243*EE243), 0)</f>
        <v>0</v>
      </c>
      <c r="M243">
        <f>((S243-I243/2)*L243-K243)/(S243+I243/2)</f>
        <v>0</v>
      </c>
      <c r="N243">
        <f>M243*(DX243+DY243)/1000.0</f>
        <v>0</v>
      </c>
      <c r="O243">
        <f>(DQ243 - IF(AT243&gt;1, K243*DK243*100.0/(AV243*EE243), 0))*(DX243+DY243)/1000.0</f>
        <v>0</v>
      </c>
      <c r="P243">
        <f>2.0/((1/R243-1/Q243)+SIGN(R243)*SQRT((1/R243-1/Q243)*(1/R243-1/Q243) + 4*DL243/((DL243+1)*(DL243+1))*(2*1/R243*1/Q243-1/Q243*1/Q243)))</f>
        <v>0</v>
      </c>
      <c r="Q243">
        <f>IF(LEFT(DM243,1)&lt;&gt;"0",IF(LEFT(DM243,1)="1",3.0,DN243),$D$5+$E$5*(EE243*DX243/($K$5*1000))+$F$5*(EE243*DX243/($K$5*1000))*MAX(MIN(DK243,$J$5),$I$5)*MAX(MIN(DK243,$J$5),$I$5)+$G$5*MAX(MIN(DK243,$J$5),$I$5)*(EE243*DX243/($K$5*1000))+$H$5*(EE243*DX243/($K$5*1000))*(EE243*DX243/($K$5*1000)))</f>
        <v>0</v>
      </c>
      <c r="R243">
        <f>I243*(1000-(1000*0.61365*exp(17.502*V243/(240.97+V243))/(DX243+DY243)+DS243)/2)/(1000*0.61365*exp(17.502*V243/(240.97+V243))/(DX243+DY243)-DS243)</f>
        <v>0</v>
      </c>
      <c r="S243">
        <f>1/((DL243+1)/(P243/1.6)+1/(Q243/1.37)) + DL243/((DL243+1)/(P243/1.6) + DL243/(Q243/1.37))</f>
        <v>0</v>
      </c>
      <c r="T243">
        <f>(DG243*DJ243)</f>
        <v>0</v>
      </c>
      <c r="U243">
        <f>(DZ243+(T243+2*0.95*5.67E-8*(((DZ243+$B$9)+273)^4-(DZ243+273)^4)-44100*I243)/(1.84*29.3*Q243+8*0.95*5.67E-8*(DZ243+273)^3))</f>
        <v>0</v>
      </c>
      <c r="V243">
        <f>($C$9*EA243+$D$9*EB243+$E$9*U243)</f>
        <v>0</v>
      </c>
      <c r="W243">
        <f>0.61365*exp(17.502*V243/(240.97+V243))</f>
        <v>0</v>
      </c>
      <c r="X243">
        <f>(Y243/Z243*100)</f>
        <v>0</v>
      </c>
      <c r="Y243">
        <f>DS243*(DX243+DY243)/1000</f>
        <v>0</v>
      </c>
      <c r="Z243">
        <f>0.61365*exp(17.502*DZ243/(240.97+DZ243))</f>
        <v>0</v>
      </c>
      <c r="AA243">
        <f>(W243-DS243*(DX243+DY243)/1000)</f>
        <v>0</v>
      </c>
      <c r="AB243">
        <f>(-I243*44100)</f>
        <v>0</v>
      </c>
      <c r="AC243">
        <f>2*29.3*Q243*0.92*(DZ243-V243)</f>
        <v>0</v>
      </c>
      <c r="AD243">
        <f>2*0.95*5.67E-8*(((DZ243+$B$9)+273)^4-(V243+273)^4)</f>
        <v>0</v>
      </c>
      <c r="AE243">
        <f>T243+AD243+AB243+AC243</f>
        <v>0</v>
      </c>
      <c r="AF243">
        <f>DW243*AT243*(DR243-DQ243*(1000-AT243*DT243)/(1000-AT243*DS243))/(100*DK243)</f>
        <v>0</v>
      </c>
      <c r="AG243">
        <f>1000*DW243*AT243*(DS243-DT243)/(100*DK243*(1000-AT243*DS243))</f>
        <v>0</v>
      </c>
      <c r="AH243">
        <f>(AI243 - AJ243 - DX243*1E3/(8.314*(DZ243+273.15)) * AL243/DW243 * AK243) * DW243/(100*DK243) * (1000 - DT243)/1000</f>
        <v>0</v>
      </c>
      <c r="AI243">
        <v>537.1694952573547</v>
      </c>
      <c r="AJ243">
        <v>509.6874909090907</v>
      </c>
      <c r="AK243">
        <v>3.368049989742156</v>
      </c>
      <c r="AL243">
        <v>66.0925817181092</v>
      </c>
      <c r="AM243">
        <f>(AO243 - AN243 + DX243*1E3/(8.314*(DZ243+273.15)) * AQ243/DW243 * AP243) * DW243/(100*DK243) * 1000/(1000 - AO243)</f>
        <v>0</v>
      </c>
      <c r="AN243">
        <v>26.36848851324383</v>
      </c>
      <c r="AO243">
        <v>29.34460666666665</v>
      </c>
      <c r="AP243">
        <v>-0.0008228806554053613</v>
      </c>
      <c r="AQ243">
        <v>101.3786649320936</v>
      </c>
      <c r="AR243">
        <v>0</v>
      </c>
      <c r="AS243">
        <v>0</v>
      </c>
      <c r="AT243">
        <f>IF(AR243*$H$15&gt;=AV243,1.0,(AV243/(AV243-AR243*$H$15)))</f>
        <v>0</v>
      </c>
      <c r="AU243">
        <f>(AT243-1)*100</f>
        <v>0</v>
      </c>
      <c r="AV243">
        <f>MAX(0,($B$15+$C$15*EE243)/(1+$D$15*EE243)*DX243/(DZ243+273)*$E$15)</f>
        <v>0</v>
      </c>
      <c r="AW243" t="s">
        <v>429</v>
      </c>
      <c r="AX243" t="s">
        <v>429</v>
      </c>
      <c r="AY243">
        <v>0</v>
      </c>
      <c r="AZ243">
        <v>0</v>
      </c>
      <c r="BA243">
        <f>1-AY243/AZ243</f>
        <v>0</v>
      </c>
      <c r="BB243">
        <v>0</v>
      </c>
      <c r="BC243" t="s">
        <v>429</v>
      </c>
      <c r="BD243" t="s">
        <v>429</v>
      </c>
      <c r="BE243">
        <v>0</v>
      </c>
      <c r="BF243">
        <v>0</v>
      </c>
      <c r="BG243">
        <f>1-BE243/BF243</f>
        <v>0</v>
      </c>
      <c r="BH243">
        <v>0.5</v>
      </c>
      <c r="BI243">
        <f>DH243</f>
        <v>0</v>
      </c>
      <c r="BJ243">
        <f>K243</f>
        <v>0</v>
      </c>
      <c r="BK243">
        <f>BG243*BH243*BI243</f>
        <v>0</v>
      </c>
      <c r="BL243">
        <f>(BJ243-BB243)/BI243</f>
        <v>0</v>
      </c>
      <c r="BM243">
        <f>(AZ243-BF243)/BF243</f>
        <v>0</v>
      </c>
      <c r="BN243">
        <f>AY243/(BA243+AY243/BF243)</f>
        <v>0</v>
      </c>
      <c r="BO243" t="s">
        <v>429</v>
      </c>
      <c r="BP243">
        <v>0</v>
      </c>
      <c r="BQ243">
        <f>IF(BP243&lt;&gt;0, BP243, BN243)</f>
        <v>0</v>
      </c>
      <c r="BR243">
        <f>1-BQ243/BF243</f>
        <v>0</v>
      </c>
      <c r="BS243">
        <f>(BF243-BE243)/(BF243-BQ243)</f>
        <v>0</v>
      </c>
      <c r="BT243">
        <f>(AZ243-BF243)/(AZ243-BQ243)</f>
        <v>0</v>
      </c>
      <c r="BU243">
        <f>(BF243-BE243)/(BF243-AY243)</f>
        <v>0</v>
      </c>
      <c r="BV243">
        <f>(AZ243-BF243)/(AZ243-AY243)</f>
        <v>0</v>
      </c>
      <c r="BW243">
        <f>(BS243*BQ243/BE243)</f>
        <v>0</v>
      </c>
      <c r="BX243">
        <f>(1-BW243)</f>
        <v>0</v>
      </c>
      <c r="DG243">
        <f>$B$13*EF243+$C$13*EG243+$F$13*ER243*(1-EU243)</f>
        <v>0</v>
      </c>
      <c r="DH243">
        <f>DG243*DI243</f>
        <v>0</v>
      </c>
      <c r="DI243">
        <f>($B$13*$D$11+$C$13*$D$11+$F$13*((FE243+EW243)/MAX(FE243+EW243+FF243, 0.1)*$I$11+FF243/MAX(FE243+EW243+FF243, 0.1)*$J$11))/($B$13+$C$13+$F$13)</f>
        <v>0</v>
      </c>
      <c r="DJ243">
        <f>($B$13*$K$11+$C$13*$K$11+$F$13*((FE243+EW243)/MAX(FE243+EW243+FF243, 0.1)*$P$11+FF243/MAX(FE243+EW243+FF243, 0.1)*$Q$11))/($B$13+$C$13+$F$13)</f>
        <v>0</v>
      </c>
      <c r="DK243">
        <v>1.37</v>
      </c>
      <c r="DL243">
        <v>0.5</v>
      </c>
      <c r="DM243" t="s">
        <v>430</v>
      </c>
      <c r="DN243">
        <v>2</v>
      </c>
      <c r="DO243" t="b">
        <v>1</v>
      </c>
      <c r="DP243">
        <v>1694366287.214286</v>
      </c>
      <c r="DQ243">
        <v>471.1009285714286</v>
      </c>
      <c r="DR243">
        <v>506.1903214285714</v>
      </c>
      <c r="DS243">
        <v>29.37458571428571</v>
      </c>
      <c r="DT243">
        <v>26.371675</v>
      </c>
      <c r="DU243">
        <v>498.3876785714285</v>
      </c>
      <c r="DV243">
        <v>33.67420000000001</v>
      </c>
      <c r="DW243">
        <v>499.9901428571429</v>
      </c>
      <c r="DX243">
        <v>84.42845357142856</v>
      </c>
      <c r="DY243">
        <v>0.09999685357142858</v>
      </c>
      <c r="DZ243">
        <v>32.5404</v>
      </c>
      <c r="EA243">
        <v>33.77018214285714</v>
      </c>
      <c r="EB243">
        <v>999.9000000000002</v>
      </c>
      <c r="EC243">
        <v>0</v>
      </c>
      <c r="ED243">
        <v>0</v>
      </c>
      <c r="EE243">
        <v>9999.014999999999</v>
      </c>
      <c r="EF243">
        <v>0</v>
      </c>
      <c r="EG243">
        <v>943.1356071428572</v>
      </c>
      <c r="EH243">
        <v>-35.08935357142857</v>
      </c>
      <c r="EI243">
        <v>485.3578928571429</v>
      </c>
      <c r="EJ243">
        <v>519.9008928571428</v>
      </c>
      <c r="EK243">
        <v>3.002909285714286</v>
      </c>
      <c r="EL243">
        <v>506.1903214285714</v>
      </c>
      <c r="EM243">
        <v>26.371675</v>
      </c>
      <c r="EN243">
        <v>2.48005</v>
      </c>
      <c r="EO243">
        <v>2.22652</v>
      </c>
      <c r="EP243">
        <v>20.89616071428571</v>
      </c>
      <c r="EQ243">
        <v>19.15439642857143</v>
      </c>
      <c r="ER243">
        <v>1999.985714285714</v>
      </c>
      <c r="ES243">
        <v>0.980005214285714</v>
      </c>
      <c r="ET243">
        <v>0.01999468571428572</v>
      </c>
      <c r="EU243">
        <v>0</v>
      </c>
      <c r="EV243">
        <v>84.35179642857142</v>
      </c>
      <c r="EW243">
        <v>5.00078</v>
      </c>
      <c r="EX243">
        <v>3367.275714285714</v>
      </c>
      <c r="EY243">
        <v>16379.53571428571</v>
      </c>
      <c r="EZ243">
        <v>52.31007142857143</v>
      </c>
      <c r="FA243">
        <v>53.36367857142857</v>
      </c>
      <c r="FB243">
        <v>52.79228571428572</v>
      </c>
      <c r="FC243">
        <v>52.62914285714284</v>
      </c>
      <c r="FD243">
        <v>52.52196428571427</v>
      </c>
      <c r="FE243">
        <v>1955.095714285714</v>
      </c>
      <c r="FF243">
        <v>39.89000000000001</v>
      </c>
      <c r="FG243">
        <v>0</v>
      </c>
      <c r="FH243">
        <v>1694366295.2</v>
      </c>
      <c r="FI243">
        <v>0</v>
      </c>
      <c r="FJ243">
        <v>84.37157307692307</v>
      </c>
      <c r="FK243">
        <v>-1.01473161857882</v>
      </c>
      <c r="FL243">
        <v>62.74735047832332</v>
      </c>
      <c r="FM243">
        <v>3367.846153846154</v>
      </c>
      <c r="FN243">
        <v>15</v>
      </c>
      <c r="FO243">
        <v>1694364733.6</v>
      </c>
      <c r="FP243" t="s">
        <v>824</v>
      </c>
      <c r="FQ243">
        <v>1694364733.6</v>
      </c>
      <c r="FR243">
        <v>1694364725.1</v>
      </c>
      <c r="FS243">
        <v>3</v>
      </c>
      <c r="FT243">
        <v>-0.385</v>
      </c>
      <c r="FU243">
        <v>-0.17</v>
      </c>
      <c r="FV243">
        <v>-26.307</v>
      </c>
      <c r="FW243">
        <v>-4.28</v>
      </c>
      <c r="FX243">
        <v>420</v>
      </c>
      <c r="FY243">
        <v>29</v>
      </c>
      <c r="FZ243">
        <v>0.26</v>
      </c>
      <c r="GA243">
        <v>0.05</v>
      </c>
      <c r="GB243">
        <v>-34.422955</v>
      </c>
      <c r="GC243">
        <v>-12.34266191369602</v>
      </c>
      <c r="GD243">
        <v>1.225692466108445</v>
      </c>
      <c r="GE243">
        <v>0</v>
      </c>
      <c r="GF243">
        <v>3.01613975</v>
      </c>
      <c r="GG243">
        <v>-0.2544030393996317</v>
      </c>
      <c r="GH243">
        <v>0.02477922794272452</v>
      </c>
      <c r="GI243">
        <v>1</v>
      </c>
      <c r="GJ243">
        <v>1</v>
      </c>
      <c r="GK243">
        <v>2</v>
      </c>
      <c r="GL243" t="s">
        <v>432</v>
      </c>
      <c r="GM243">
        <v>3.10641</v>
      </c>
      <c r="GN243">
        <v>2.75844</v>
      </c>
      <c r="GO243">
        <v>0.09336270000000001</v>
      </c>
      <c r="GP243">
        <v>0.094448</v>
      </c>
      <c r="GQ243">
        <v>0.123959</v>
      </c>
      <c r="GR243">
        <v>0.105214</v>
      </c>
      <c r="GS243">
        <v>22734.8</v>
      </c>
      <c r="GT243">
        <v>21397.2</v>
      </c>
      <c r="GU243">
        <v>25664.5</v>
      </c>
      <c r="GV243">
        <v>24009.4</v>
      </c>
      <c r="GW243">
        <v>36170.4</v>
      </c>
      <c r="GX243">
        <v>31498.9</v>
      </c>
      <c r="GY243">
        <v>44919.1</v>
      </c>
      <c r="GZ243">
        <v>38068.3</v>
      </c>
      <c r="HA243">
        <v>1.73345</v>
      </c>
      <c r="HB243">
        <v>1.52445</v>
      </c>
      <c r="HC243">
        <v>-0.0784919</v>
      </c>
      <c r="HD243">
        <v>0</v>
      </c>
      <c r="HE243">
        <v>35.0229</v>
      </c>
      <c r="HF243">
        <v>999.9</v>
      </c>
      <c r="HG243">
        <v>34.7</v>
      </c>
      <c r="HH243">
        <v>41.9</v>
      </c>
      <c r="HI243">
        <v>33.7033</v>
      </c>
      <c r="HJ243">
        <v>61.3156</v>
      </c>
      <c r="HK243">
        <v>24.4872</v>
      </c>
      <c r="HL243">
        <v>1</v>
      </c>
      <c r="HM243">
        <v>1.66269</v>
      </c>
      <c r="HN243">
        <v>9.28105</v>
      </c>
      <c r="HO243">
        <v>20.0559</v>
      </c>
      <c r="HP243">
        <v>5.20651</v>
      </c>
      <c r="HQ243">
        <v>11.9942</v>
      </c>
      <c r="HR243">
        <v>4.95975</v>
      </c>
      <c r="HS243">
        <v>3.27453</v>
      </c>
      <c r="HT243">
        <v>9999</v>
      </c>
      <c r="HU243">
        <v>9999</v>
      </c>
      <c r="HV243">
        <v>9999</v>
      </c>
      <c r="HW243">
        <v>156.9</v>
      </c>
      <c r="HX243">
        <v>1.86392</v>
      </c>
      <c r="HY243">
        <v>1.86019</v>
      </c>
      <c r="HZ243">
        <v>1.85852</v>
      </c>
      <c r="IA243">
        <v>1.85989</v>
      </c>
      <c r="IB243">
        <v>1.85978</v>
      </c>
      <c r="IC243">
        <v>1.85844</v>
      </c>
      <c r="ID243">
        <v>1.8576</v>
      </c>
      <c r="IE243">
        <v>1.8524</v>
      </c>
      <c r="IF243">
        <v>0</v>
      </c>
      <c r="IG243">
        <v>0</v>
      </c>
      <c r="IH243">
        <v>0</v>
      </c>
      <c r="II243">
        <v>0</v>
      </c>
      <c r="IJ243" t="s">
        <v>433</v>
      </c>
      <c r="IK243" t="s">
        <v>434</v>
      </c>
      <c r="IL243" t="s">
        <v>435</v>
      </c>
      <c r="IM243" t="s">
        <v>435</v>
      </c>
      <c r="IN243" t="s">
        <v>435</v>
      </c>
      <c r="IO243" t="s">
        <v>435</v>
      </c>
      <c r="IP243">
        <v>0</v>
      </c>
      <c r="IQ243">
        <v>100</v>
      </c>
      <c r="IR243">
        <v>100</v>
      </c>
      <c r="IS243">
        <v>-27.759</v>
      </c>
      <c r="IT243">
        <v>-4.2985</v>
      </c>
      <c r="IU243">
        <v>-16.58608616744975</v>
      </c>
      <c r="IV243">
        <v>-0.02477319321892663</v>
      </c>
      <c r="IW243">
        <v>7.220195862635366E-06</v>
      </c>
      <c r="IX243">
        <v>-1.200035831751892E-09</v>
      </c>
      <c r="IY243">
        <v>-1.942583748468474</v>
      </c>
      <c r="IZ243">
        <v>-0.1467083373758089</v>
      </c>
      <c r="JA243">
        <v>0.003522864546959643</v>
      </c>
      <c r="JB243">
        <v>-3.696506598922489E-05</v>
      </c>
      <c r="JC243">
        <v>4</v>
      </c>
      <c r="JD243">
        <v>1987</v>
      </c>
      <c r="JE243">
        <v>1</v>
      </c>
      <c r="JF243">
        <v>38</v>
      </c>
      <c r="JG243">
        <v>26</v>
      </c>
      <c r="JH243">
        <v>26.2</v>
      </c>
      <c r="JI243">
        <v>1.49292</v>
      </c>
      <c r="JJ243">
        <v>2.70996</v>
      </c>
      <c r="JK243">
        <v>1.49658</v>
      </c>
      <c r="JL243">
        <v>2.38892</v>
      </c>
      <c r="JM243">
        <v>1.54907</v>
      </c>
      <c r="JN243">
        <v>2.45728</v>
      </c>
      <c r="JO243">
        <v>46.6202</v>
      </c>
      <c r="JP243">
        <v>13.1251</v>
      </c>
      <c r="JQ243">
        <v>18</v>
      </c>
      <c r="JR243">
        <v>509.089</v>
      </c>
      <c r="JS243">
        <v>383.177</v>
      </c>
      <c r="JT243">
        <v>26.3339</v>
      </c>
      <c r="JU243">
        <v>45.7581</v>
      </c>
      <c r="JV243">
        <v>29.999</v>
      </c>
      <c r="JW243">
        <v>45.5772</v>
      </c>
      <c r="JX243">
        <v>45.4234</v>
      </c>
      <c r="JY243">
        <v>29.9903</v>
      </c>
      <c r="JZ243">
        <v>0</v>
      </c>
      <c r="KA243">
        <v>43.6965</v>
      </c>
      <c r="KB243">
        <v>21.4144</v>
      </c>
      <c r="KC243">
        <v>554.129</v>
      </c>
      <c r="KD243">
        <v>26.8406</v>
      </c>
      <c r="KE243">
        <v>98.12990000000001</v>
      </c>
      <c r="KF243">
        <v>91.729</v>
      </c>
    </row>
    <row r="244" spans="1:292">
      <c r="A244">
        <v>226</v>
      </c>
      <c r="B244">
        <v>1694366300</v>
      </c>
      <c r="C244">
        <v>7791</v>
      </c>
      <c r="D244" t="s">
        <v>889</v>
      </c>
      <c r="E244" t="s">
        <v>890</v>
      </c>
      <c r="F244">
        <v>5</v>
      </c>
      <c r="G244" t="s">
        <v>823</v>
      </c>
      <c r="H244">
        <v>1694366292.5</v>
      </c>
      <c r="I244">
        <f>(J244)/1000</f>
        <v>0</v>
      </c>
      <c r="J244">
        <f>IF(DO244, AM244, AG244)</f>
        <v>0</v>
      </c>
      <c r="K244">
        <f>IF(DO244, AH244, AF244)</f>
        <v>0</v>
      </c>
      <c r="L244">
        <f>DQ244 - IF(AT244&gt;1, K244*DK244*100.0/(AV244*EE244), 0)</f>
        <v>0</v>
      </c>
      <c r="M244">
        <f>((S244-I244/2)*L244-K244)/(S244+I244/2)</f>
        <v>0</v>
      </c>
      <c r="N244">
        <f>M244*(DX244+DY244)/1000.0</f>
        <v>0</v>
      </c>
      <c r="O244">
        <f>(DQ244 - IF(AT244&gt;1, K244*DK244*100.0/(AV244*EE244), 0))*(DX244+DY244)/1000.0</f>
        <v>0</v>
      </c>
      <c r="P244">
        <f>2.0/((1/R244-1/Q244)+SIGN(R244)*SQRT((1/R244-1/Q244)*(1/R244-1/Q244) + 4*DL244/((DL244+1)*(DL244+1))*(2*1/R244*1/Q244-1/Q244*1/Q244)))</f>
        <v>0</v>
      </c>
      <c r="Q244">
        <f>IF(LEFT(DM244,1)&lt;&gt;"0",IF(LEFT(DM244,1)="1",3.0,DN244),$D$5+$E$5*(EE244*DX244/($K$5*1000))+$F$5*(EE244*DX244/($K$5*1000))*MAX(MIN(DK244,$J$5),$I$5)*MAX(MIN(DK244,$J$5),$I$5)+$G$5*MAX(MIN(DK244,$J$5),$I$5)*(EE244*DX244/($K$5*1000))+$H$5*(EE244*DX244/($K$5*1000))*(EE244*DX244/($K$5*1000)))</f>
        <v>0</v>
      </c>
      <c r="R244">
        <f>I244*(1000-(1000*0.61365*exp(17.502*V244/(240.97+V244))/(DX244+DY244)+DS244)/2)/(1000*0.61365*exp(17.502*V244/(240.97+V244))/(DX244+DY244)-DS244)</f>
        <v>0</v>
      </c>
      <c r="S244">
        <f>1/((DL244+1)/(P244/1.6)+1/(Q244/1.37)) + DL244/((DL244+1)/(P244/1.6) + DL244/(Q244/1.37))</f>
        <v>0</v>
      </c>
      <c r="T244">
        <f>(DG244*DJ244)</f>
        <v>0</v>
      </c>
      <c r="U244">
        <f>(DZ244+(T244+2*0.95*5.67E-8*(((DZ244+$B$9)+273)^4-(DZ244+273)^4)-44100*I244)/(1.84*29.3*Q244+8*0.95*5.67E-8*(DZ244+273)^3))</f>
        <v>0</v>
      </c>
      <c r="V244">
        <f>($C$9*EA244+$D$9*EB244+$E$9*U244)</f>
        <v>0</v>
      </c>
      <c r="W244">
        <f>0.61365*exp(17.502*V244/(240.97+V244))</f>
        <v>0</v>
      </c>
      <c r="X244">
        <f>(Y244/Z244*100)</f>
        <v>0</v>
      </c>
      <c r="Y244">
        <f>DS244*(DX244+DY244)/1000</f>
        <v>0</v>
      </c>
      <c r="Z244">
        <f>0.61365*exp(17.502*DZ244/(240.97+DZ244))</f>
        <v>0</v>
      </c>
      <c r="AA244">
        <f>(W244-DS244*(DX244+DY244)/1000)</f>
        <v>0</v>
      </c>
      <c r="AB244">
        <f>(-I244*44100)</f>
        <v>0</v>
      </c>
      <c r="AC244">
        <f>2*29.3*Q244*0.92*(DZ244-V244)</f>
        <v>0</v>
      </c>
      <c r="AD244">
        <f>2*0.95*5.67E-8*(((DZ244+$B$9)+273)^4-(V244+273)^4)</f>
        <v>0</v>
      </c>
      <c r="AE244">
        <f>T244+AD244+AB244+AC244</f>
        <v>0</v>
      </c>
      <c r="AF244">
        <f>DW244*AT244*(DR244-DQ244*(1000-AT244*DT244)/(1000-AT244*DS244))/(100*DK244)</f>
        <v>0</v>
      </c>
      <c r="AG244">
        <f>1000*DW244*AT244*(DS244-DT244)/(100*DK244*(1000-AT244*DS244))</f>
        <v>0</v>
      </c>
      <c r="AH244">
        <f>(AI244 - AJ244 - DX244*1E3/(8.314*(DZ244+273.15)) * AL244/DW244 * AK244) * DW244/(100*DK244) * (1000 - DT244)/1000</f>
        <v>0</v>
      </c>
      <c r="AI244">
        <v>554.3813834637641</v>
      </c>
      <c r="AJ244">
        <v>526.5984484848487</v>
      </c>
      <c r="AK244">
        <v>3.385128744374296</v>
      </c>
      <c r="AL244">
        <v>66.0925817181092</v>
      </c>
      <c r="AM244">
        <f>(AO244 - AN244 + DX244*1E3/(8.314*(DZ244+273.15)) * AQ244/DW244 * AP244) * DW244/(100*DK244) * 1000/(1000 - AO244)</f>
        <v>0</v>
      </c>
      <c r="AN244">
        <v>26.3641314906784</v>
      </c>
      <c r="AO244">
        <v>29.33332242424241</v>
      </c>
      <c r="AP244">
        <v>-0.0003249049019786255</v>
      </c>
      <c r="AQ244">
        <v>101.3786649320936</v>
      </c>
      <c r="AR244">
        <v>0</v>
      </c>
      <c r="AS244">
        <v>0</v>
      </c>
      <c r="AT244">
        <f>IF(AR244*$H$15&gt;=AV244,1.0,(AV244/(AV244-AR244*$H$15)))</f>
        <v>0</v>
      </c>
      <c r="AU244">
        <f>(AT244-1)*100</f>
        <v>0</v>
      </c>
      <c r="AV244">
        <f>MAX(0,($B$15+$C$15*EE244)/(1+$D$15*EE244)*DX244/(DZ244+273)*$E$15)</f>
        <v>0</v>
      </c>
      <c r="AW244" t="s">
        <v>429</v>
      </c>
      <c r="AX244" t="s">
        <v>429</v>
      </c>
      <c r="AY244">
        <v>0</v>
      </c>
      <c r="AZ244">
        <v>0</v>
      </c>
      <c r="BA244">
        <f>1-AY244/AZ244</f>
        <v>0</v>
      </c>
      <c r="BB244">
        <v>0</v>
      </c>
      <c r="BC244" t="s">
        <v>429</v>
      </c>
      <c r="BD244" t="s">
        <v>429</v>
      </c>
      <c r="BE244">
        <v>0</v>
      </c>
      <c r="BF244">
        <v>0</v>
      </c>
      <c r="BG244">
        <f>1-BE244/BF244</f>
        <v>0</v>
      </c>
      <c r="BH244">
        <v>0.5</v>
      </c>
      <c r="BI244">
        <f>DH244</f>
        <v>0</v>
      </c>
      <c r="BJ244">
        <f>K244</f>
        <v>0</v>
      </c>
      <c r="BK244">
        <f>BG244*BH244*BI244</f>
        <v>0</v>
      </c>
      <c r="BL244">
        <f>(BJ244-BB244)/BI244</f>
        <v>0</v>
      </c>
      <c r="BM244">
        <f>(AZ244-BF244)/BF244</f>
        <v>0</v>
      </c>
      <c r="BN244">
        <f>AY244/(BA244+AY244/BF244)</f>
        <v>0</v>
      </c>
      <c r="BO244" t="s">
        <v>429</v>
      </c>
      <c r="BP244">
        <v>0</v>
      </c>
      <c r="BQ244">
        <f>IF(BP244&lt;&gt;0, BP244, BN244)</f>
        <v>0</v>
      </c>
      <c r="BR244">
        <f>1-BQ244/BF244</f>
        <v>0</v>
      </c>
      <c r="BS244">
        <f>(BF244-BE244)/(BF244-BQ244)</f>
        <v>0</v>
      </c>
      <c r="BT244">
        <f>(AZ244-BF244)/(AZ244-BQ244)</f>
        <v>0</v>
      </c>
      <c r="BU244">
        <f>(BF244-BE244)/(BF244-AY244)</f>
        <v>0</v>
      </c>
      <c r="BV244">
        <f>(AZ244-BF244)/(AZ244-AY244)</f>
        <v>0</v>
      </c>
      <c r="BW244">
        <f>(BS244*BQ244/BE244)</f>
        <v>0</v>
      </c>
      <c r="BX244">
        <f>(1-BW244)</f>
        <v>0</v>
      </c>
      <c r="DG244">
        <f>$B$13*EF244+$C$13*EG244+$F$13*ER244*(1-EU244)</f>
        <v>0</v>
      </c>
      <c r="DH244">
        <f>DG244*DI244</f>
        <v>0</v>
      </c>
      <c r="DI244">
        <f>($B$13*$D$11+$C$13*$D$11+$F$13*((FE244+EW244)/MAX(FE244+EW244+FF244, 0.1)*$I$11+FF244/MAX(FE244+EW244+FF244, 0.1)*$J$11))/($B$13+$C$13+$F$13)</f>
        <v>0</v>
      </c>
      <c r="DJ244">
        <f>($B$13*$K$11+$C$13*$K$11+$F$13*((FE244+EW244)/MAX(FE244+EW244+FF244, 0.1)*$P$11+FF244/MAX(FE244+EW244+FF244, 0.1)*$Q$11))/($B$13+$C$13+$F$13)</f>
        <v>0</v>
      </c>
      <c r="DK244">
        <v>1.37</v>
      </c>
      <c r="DL244">
        <v>0.5</v>
      </c>
      <c r="DM244" t="s">
        <v>430</v>
      </c>
      <c r="DN244">
        <v>2</v>
      </c>
      <c r="DO244" t="b">
        <v>1</v>
      </c>
      <c r="DP244">
        <v>1694366292.5</v>
      </c>
      <c r="DQ244">
        <v>488.2259259259259</v>
      </c>
      <c r="DR244">
        <v>523.9659629629629</v>
      </c>
      <c r="DS244">
        <v>29.35404444444444</v>
      </c>
      <c r="DT244">
        <v>26.36767407407407</v>
      </c>
      <c r="DU244">
        <v>515.8334074074074</v>
      </c>
      <c r="DV244">
        <v>33.6529074074074</v>
      </c>
      <c r="DW244">
        <v>499.9864444444444</v>
      </c>
      <c r="DX244">
        <v>84.42856666666667</v>
      </c>
      <c r="DY244">
        <v>0.09999765555555555</v>
      </c>
      <c r="DZ244">
        <v>32.53146666666667</v>
      </c>
      <c r="EA244">
        <v>33.7594</v>
      </c>
      <c r="EB244">
        <v>999.9000000000001</v>
      </c>
      <c r="EC244">
        <v>0</v>
      </c>
      <c r="ED244">
        <v>0</v>
      </c>
      <c r="EE244">
        <v>10001.99037037037</v>
      </c>
      <c r="EF244">
        <v>0</v>
      </c>
      <c r="EG244">
        <v>954.0002222222221</v>
      </c>
      <c r="EH244">
        <v>-35.74007407407407</v>
      </c>
      <c r="EI244">
        <v>502.9905185185185</v>
      </c>
      <c r="EJ244">
        <v>538.1558518518518</v>
      </c>
      <c r="EK244">
        <v>2.986361851851851</v>
      </c>
      <c r="EL244">
        <v>523.9659629629629</v>
      </c>
      <c r="EM244">
        <v>26.36767407407407</v>
      </c>
      <c r="EN244">
        <v>2.478318888888889</v>
      </c>
      <c r="EO244">
        <v>2.226184814814815</v>
      </c>
      <c r="EP244">
        <v>20.8848</v>
      </c>
      <c r="EQ244">
        <v>19.15199259259259</v>
      </c>
      <c r="ER244">
        <v>1999.99074074074</v>
      </c>
      <c r="ES244">
        <v>0.9800051111111109</v>
      </c>
      <c r="ET244">
        <v>0.01999478888888889</v>
      </c>
      <c r="EU244">
        <v>0</v>
      </c>
      <c r="EV244">
        <v>84.31524814814814</v>
      </c>
      <c r="EW244">
        <v>5.00078</v>
      </c>
      <c r="EX244">
        <v>3373.268888888889</v>
      </c>
      <c r="EY244">
        <v>16379.57777777778</v>
      </c>
      <c r="EZ244">
        <v>52.28444444444444</v>
      </c>
      <c r="FA244">
        <v>53.33766666666666</v>
      </c>
      <c r="FB244">
        <v>52.80307407407408</v>
      </c>
      <c r="FC244">
        <v>52.59692592592592</v>
      </c>
      <c r="FD244">
        <v>52.49966666666666</v>
      </c>
      <c r="FE244">
        <v>1955.100740740741</v>
      </c>
      <c r="FF244">
        <v>39.89000000000001</v>
      </c>
      <c r="FG244">
        <v>0</v>
      </c>
      <c r="FH244">
        <v>1694366300</v>
      </c>
      <c r="FI244">
        <v>0</v>
      </c>
      <c r="FJ244">
        <v>84.30731923076922</v>
      </c>
      <c r="FK244">
        <v>-1.431928206603874</v>
      </c>
      <c r="FL244">
        <v>87.19555539951079</v>
      </c>
      <c r="FM244">
        <v>3373.245</v>
      </c>
      <c r="FN244">
        <v>15</v>
      </c>
      <c r="FO244">
        <v>1694364733.6</v>
      </c>
      <c r="FP244" t="s">
        <v>824</v>
      </c>
      <c r="FQ244">
        <v>1694364733.6</v>
      </c>
      <c r="FR244">
        <v>1694364725.1</v>
      </c>
      <c r="FS244">
        <v>3</v>
      </c>
      <c r="FT244">
        <v>-0.385</v>
      </c>
      <c r="FU244">
        <v>-0.17</v>
      </c>
      <c r="FV244">
        <v>-26.307</v>
      </c>
      <c r="FW244">
        <v>-4.28</v>
      </c>
      <c r="FX244">
        <v>420</v>
      </c>
      <c r="FY244">
        <v>29</v>
      </c>
      <c r="FZ244">
        <v>0.26</v>
      </c>
      <c r="GA244">
        <v>0.05</v>
      </c>
      <c r="GB244">
        <v>-35.3117175</v>
      </c>
      <c r="GC244">
        <v>-7.817940337710907</v>
      </c>
      <c r="GD244">
        <v>0.7669564283215511</v>
      </c>
      <c r="GE244">
        <v>0</v>
      </c>
      <c r="GF244">
        <v>2.99720025</v>
      </c>
      <c r="GG244">
        <v>-0.1940700562851826</v>
      </c>
      <c r="GH244">
        <v>0.01892883085236645</v>
      </c>
      <c r="GI244">
        <v>1</v>
      </c>
      <c r="GJ244">
        <v>1</v>
      </c>
      <c r="GK244">
        <v>2</v>
      </c>
      <c r="GL244" t="s">
        <v>432</v>
      </c>
      <c r="GM244">
        <v>3.10634</v>
      </c>
      <c r="GN244">
        <v>2.75819</v>
      </c>
      <c r="GO244">
        <v>0.0955288</v>
      </c>
      <c r="GP244">
        <v>0.09658220000000001</v>
      </c>
      <c r="GQ244">
        <v>0.123929</v>
      </c>
      <c r="GR244">
        <v>0.105209</v>
      </c>
      <c r="GS244">
        <v>22681.1</v>
      </c>
      <c r="GT244">
        <v>21347.1</v>
      </c>
      <c r="GU244">
        <v>25665.1</v>
      </c>
      <c r="GV244">
        <v>24009.6</v>
      </c>
      <c r="GW244">
        <v>36172.5</v>
      </c>
      <c r="GX244">
        <v>31499.7</v>
      </c>
      <c r="GY244">
        <v>44920.1</v>
      </c>
      <c r="GZ244">
        <v>38068.8</v>
      </c>
      <c r="HA244">
        <v>1.7333</v>
      </c>
      <c r="HB244">
        <v>1.52495</v>
      </c>
      <c r="HC244">
        <v>-0.07843600000000001</v>
      </c>
      <c r="HD244">
        <v>0</v>
      </c>
      <c r="HE244">
        <v>35.0125</v>
      </c>
      <c r="HF244">
        <v>999.9</v>
      </c>
      <c r="HG244">
        <v>34.7</v>
      </c>
      <c r="HH244">
        <v>41.9</v>
      </c>
      <c r="HI244">
        <v>33.7033</v>
      </c>
      <c r="HJ244">
        <v>61.3856</v>
      </c>
      <c r="HK244">
        <v>24.4872</v>
      </c>
      <c r="HL244">
        <v>1</v>
      </c>
      <c r="HM244">
        <v>1.66159</v>
      </c>
      <c r="HN244">
        <v>9.28105</v>
      </c>
      <c r="HO244">
        <v>20.056</v>
      </c>
      <c r="HP244">
        <v>5.20606</v>
      </c>
      <c r="HQ244">
        <v>11.9951</v>
      </c>
      <c r="HR244">
        <v>4.9597</v>
      </c>
      <c r="HS244">
        <v>3.2744</v>
      </c>
      <c r="HT244">
        <v>9999</v>
      </c>
      <c r="HU244">
        <v>9999</v>
      </c>
      <c r="HV244">
        <v>9999</v>
      </c>
      <c r="HW244">
        <v>156.9</v>
      </c>
      <c r="HX244">
        <v>1.86389</v>
      </c>
      <c r="HY244">
        <v>1.86018</v>
      </c>
      <c r="HZ244">
        <v>1.85852</v>
      </c>
      <c r="IA244">
        <v>1.85989</v>
      </c>
      <c r="IB244">
        <v>1.8598</v>
      </c>
      <c r="IC244">
        <v>1.85846</v>
      </c>
      <c r="ID244">
        <v>1.8576</v>
      </c>
      <c r="IE244">
        <v>1.85241</v>
      </c>
      <c r="IF244">
        <v>0</v>
      </c>
      <c r="IG244">
        <v>0</v>
      </c>
      <c r="IH244">
        <v>0</v>
      </c>
      <c r="II244">
        <v>0</v>
      </c>
      <c r="IJ244" t="s">
        <v>433</v>
      </c>
      <c r="IK244" t="s">
        <v>434</v>
      </c>
      <c r="IL244" t="s">
        <v>435</v>
      </c>
      <c r="IM244" t="s">
        <v>435</v>
      </c>
      <c r="IN244" t="s">
        <v>435</v>
      </c>
      <c r="IO244" t="s">
        <v>435</v>
      </c>
      <c r="IP244">
        <v>0</v>
      </c>
      <c r="IQ244">
        <v>100</v>
      </c>
      <c r="IR244">
        <v>100</v>
      </c>
      <c r="IS244">
        <v>-28.062</v>
      </c>
      <c r="IT244">
        <v>-4.298</v>
      </c>
      <c r="IU244">
        <v>-16.58608616744975</v>
      </c>
      <c r="IV244">
        <v>-0.02477319321892663</v>
      </c>
      <c r="IW244">
        <v>7.220195862635366E-06</v>
      </c>
      <c r="IX244">
        <v>-1.200035831751892E-09</v>
      </c>
      <c r="IY244">
        <v>-1.942583748468474</v>
      </c>
      <c r="IZ244">
        <v>-0.1467083373758089</v>
      </c>
      <c r="JA244">
        <v>0.003522864546959643</v>
      </c>
      <c r="JB244">
        <v>-3.696506598922489E-05</v>
      </c>
      <c r="JC244">
        <v>4</v>
      </c>
      <c r="JD244">
        <v>1987</v>
      </c>
      <c r="JE244">
        <v>1</v>
      </c>
      <c r="JF244">
        <v>38</v>
      </c>
      <c r="JG244">
        <v>26.1</v>
      </c>
      <c r="JH244">
        <v>26.2</v>
      </c>
      <c r="JI244">
        <v>1.53076</v>
      </c>
      <c r="JJ244">
        <v>2.7063</v>
      </c>
      <c r="JK244">
        <v>1.49658</v>
      </c>
      <c r="JL244">
        <v>2.39014</v>
      </c>
      <c r="JM244">
        <v>1.54785</v>
      </c>
      <c r="JN244">
        <v>2.49268</v>
      </c>
      <c r="JO244">
        <v>46.6202</v>
      </c>
      <c r="JP244">
        <v>13.1339</v>
      </c>
      <c r="JQ244">
        <v>18</v>
      </c>
      <c r="JR244">
        <v>508.928</v>
      </c>
      <c r="JS244">
        <v>383.431</v>
      </c>
      <c r="JT244">
        <v>26.3255</v>
      </c>
      <c r="JU244">
        <v>45.7456</v>
      </c>
      <c r="JV244">
        <v>29.999</v>
      </c>
      <c r="JW244">
        <v>45.5673</v>
      </c>
      <c r="JX244">
        <v>45.4136</v>
      </c>
      <c r="JY244">
        <v>30.7422</v>
      </c>
      <c r="JZ244">
        <v>0</v>
      </c>
      <c r="KA244">
        <v>43.6965</v>
      </c>
      <c r="KB244">
        <v>21.3985</v>
      </c>
      <c r="KC244">
        <v>574.202</v>
      </c>
      <c r="KD244">
        <v>26.8152</v>
      </c>
      <c r="KE244">
        <v>98.13200000000001</v>
      </c>
      <c r="KF244">
        <v>91.7302</v>
      </c>
    </row>
    <row r="245" spans="1:292">
      <c r="A245">
        <v>227</v>
      </c>
      <c r="B245">
        <v>1694366305</v>
      </c>
      <c r="C245">
        <v>7796</v>
      </c>
      <c r="D245" t="s">
        <v>891</v>
      </c>
      <c r="E245" t="s">
        <v>892</v>
      </c>
      <c r="F245">
        <v>5</v>
      </c>
      <c r="G245" t="s">
        <v>823</v>
      </c>
      <c r="H245">
        <v>1694366297.214286</v>
      </c>
      <c r="I245">
        <f>(J245)/1000</f>
        <v>0</v>
      </c>
      <c r="J245">
        <f>IF(DO245, AM245, AG245)</f>
        <v>0</v>
      </c>
      <c r="K245">
        <f>IF(DO245, AH245, AF245)</f>
        <v>0</v>
      </c>
      <c r="L245">
        <f>DQ245 - IF(AT245&gt;1, K245*DK245*100.0/(AV245*EE245), 0)</f>
        <v>0</v>
      </c>
      <c r="M245">
        <f>((S245-I245/2)*L245-K245)/(S245+I245/2)</f>
        <v>0</v>
      </c>
      <c r="N245">
        <f>M245*(DX245+DY245)/1000.0</f>
        <v>0</v>
      </c>
      <c r="O245">
        <f>(DQ245 - IF(AT245&gt;1, K245*DK245*100.0/(AV245*EE245), 0))*(DX245+DY245)/1000.0</f>
        <v>0</v>
      </c>
      <c r="P245">
        <f>2.0/((1/R245-1/Q245)+SIGN(R245)*SQRT((1/R245-1/Q245)*(1/R245-1/Q245) + 4*DL245/((DL245+1)*(DL245+1))*(2*1/R245*1/Q245-1/Q245*1/Q245)))</f>
        <v>0</v>
      </c>
      <c r="Q245">
        <f>IF(LEFT(DM245,1)&lt;&gt;"0",IF(LEFT(DM245,1)="1",3.0,DN245),$D$5+$E$5*(EE245*DX245/($K$5*1000))+$F$5*(EE245*DX245/($K$5*1000))*MAX(MIN(DK245,$J$5),$I$5)*MAX(MIN(DK245,$J$5),$I$5)+$G$5*MAX(MIN(DK245,$J$5),$I$5)*(EE245*DX245/($K$5*1000))+$H$5*(EE245*DX245/($K$5*1000))*(EE245*DX245/($K$5*1000)))</f>
        <v>0</v>
      </c>
      <c r="R245">
        <f>I245*(1000-(1000*0.61365*exp(17.502*V245/(240.97+V245))/(DX245+DY245)+DS245)/2)/(1000*0.61365*exp(17.502*V245/(240.97+V245))/(DX245+DY245)-DS245)</f>
        <v>0</v>
      </c>
      <c r="S245">
        <f>1/((DL245+1)/(P245/1.6)+1/(Q245/1.37)) + DL245/((DL245+1)/(P245/1.6) + DL245/(Q245/1.37))</f>
        <v>0</v>
      </c>
      <c r="T245">
        <f>(DG245*DJ245)</f>
        <v>0</v>
      </c>
      <c r="U245">
        <f>(DZ245+(T245+2*0.95*5.67E-8*(((DZ245+$B$9)+273)^4-(DZ245+273)^4)-44100*I245)/(1.84*29.3*Q245+8*0.95*5.67E-8*(DZ245+273)^3))</f>
        <v>0</v>
      </c>
      <c r="V245">
        <f>($C$9*EA245+$D$9*EB245+$E$9*U245)</f>
        <v>0</v>
      </c>
      <c r="W245">
        <f>0.61365*exp(17.502*V245/(240.97+V245))</f>
        <v>0</v>
      </c>
      <c r="X245">
        <f>(Y245/Z245*100)</f>
        <v>0</v>
      </c>
      <c r="Y245">
        <f>DS245*(DX245+DY245)/1000</f>
        <v>0</v>
      </c>
      <c r="Z245">
        <f>0.61365*exp(17.502*DZ245/(240.97+DZ245))</f>
        <v>0</v>
      </c>
      <c r="AA245">
        <f>(W245-DS245*(DX245+DY245)/1000)</f>
        <v>0</v>
      </c>
      <c r="AB245">
        <f>(-I245*44100)</f>
        <v>0</v>
      </c>
      <c r="AC245">
        <f>2*29.3*Q245*0.92*(DZ245-V245)</f>
        <v>0</v>
      </c>
      <c r="AD245">
        <f>2*0.95*5.67E-8*(((DZ245+$B$9)+273)^4-(V245+273)^4)</f>
        <v>0</v>
      </c>
      <c r="AE245">
        <f>T245+AD245+AB245+AC245</f>
        <v>0</v>
      </c>
      <c r="AF245">
        <f>DW245*AT245*(DR245-DQ245*(1000-AT245*DT245)/(1000-AT245*DS245))/(100*DK245)</f>
        <v>0</v>
      </c>
      <c r="AG245">
        <f>1000*DW245*AT245*(DS245-DT245)/(100*DK245*(1000-AT245*DS245))</f>
        <v>0</v>
      </c>
      <c r="AH245">
        <f>(AI245 - AJ245 - DX245*1E3/(8.314*(DZ245+273.15)) * AL245/DW245 * AK245) * DW245/(100*DK245) * (1000 - DT245)/1000</f>
        <v>0</v>
      </c>
      <c r="AI245">
        <v>571.4820844359402</v>
      </c>
      <c r="AJ245">
        <v>543.5054484848484</v>
      </c>
      <c r="AK245">
        <v>3.385912424837919</v>
      </c>
      <c r="AL245">
        <v>66.0925817181092</v>
      </c>
      <c r="AM245">
        <f>(AO245 - AN245 + DX245*1E3/(8.314*(DZ245+273.15)) * AQ245/DW245 * AP245) * DW245/(100*DK245) * 1000/(1000 - AO245)</f>
        <v>0</v>
      </c>
      <c r="AN245">
        <v>26.36181122381883</v>
      </c>
      <c r="AO245">
        <v>29.31933939393938</v>
      </c>
      <c r="AP245">
        <v>-0.0002718489126912648</v>
      </c>
      <c r="AQ245">
        <v>101.3786649320936</v>
      </c>
      <c r="AR245">
        <v>0</v>
      </c>
      <c r="AS245">
        <v>0</v>
      </c>
      <c r="AT245">
        <f>IF(AR245*$H$15&gt;=AV245,1.0,(AV245/(AV245-AR245*$H$15)))</f>
        <v>0</v>
      </c>
      <c r="AU245">
        <f>(AT245-1)*100</f>
        <v>0</v>
      </c>
      <c r="AV245">
        <f>MAX(0,($B$15+$C$15*EE245)/(1+$D$15*EE245)*DX245/(DZ245+273)*$E$15)</f>
        <v>0</v>
      </c>
      <c r="AW245" t="s">
        <v>429</v>
      </c>
      <c r="AX245" t="s">
        <v>429</v>
      </c>
      <c r="AY245">
        <v>0</v>
      </c>
      <c r="AZ245">
        <v>0</v>
      </c>
      <c r="BA245">
        <f>1-AY245/AZ245</f>
        <v>0</v>
      </c>
      <c r="BB245">
        <v>0</v>
      </c>
      <c r="BC245" t="s">
        <v>429</v>
      </c>
      <c r="BD245" t="s">
        <v>429</v>
      </c>
      <c r="BE245">
        <v>0</v>
      </c>
      <c r="BF245">
        <v>0</v>
      </c>
      <c r="BG245">
        <f>1-BE245/BF245</f>
        <v>0</v>
      </c>
      <c r="BH245">
        <v>0.5</v>
      </c>
      <c r="BI245">
        <f>DH245</f>
        <v>0</v>
      </c>
      <c r="BJ245">
        <f>K245</f>
        <v>0</v>
      </c>
      <c r="BK245">
        <f>BG245*BH245*BI245</f>
        <v>0</v>
      </c>
      <c r="BL245">
        <f>(BJ245-BB245)/BI245</f>
        <v>0</v>
      </c>
      <c r="BM245">
        <f>(AZ245-BF245)/BF245</f>
        <v>0</v>
      </c>
      <c r="BN245">
        <f>AY245/(BA245+AY245/BF245)</f>
        <v>0</v>
      </c>
      <c r="BO245" t="s">
        <v>429</v>
      </c>
      <c r="BP245">
        <v>0</v>
      </c>
      <c r="BQ245">
        <f>IF(BP245&lt;&gt;0, BP245, BN245)</f>
        <v>0</v>
      </c>
      <c r="BR245">
        <f>1-BQ245/BF245</f>
        <v>0</v>
      </c>
      <c r="BS245">
        <f>(BF245-BE245)/(BF245-BQ245)</f>
        <v>0</v>
      </c>
      <c r="BT245">
        <f>(AZ245-BF245)/(AZ245-BQ245)</f>
        <v>0</v>
      </c>
      <c r="BU245">
        <f>(BF245-BE245)/(BF245-AY245)</f>
        <v>0</v>
      </c>
      <c r="BV245">
        <f>(AZ245-BF245)/(AZ245-AY245)</f>
        <v>0</v>
      </c>
      <c r="BW245">
        <f>(BS245*BQ245/BE245)</f>
        <v>0</v>
      </c>
      <c r="BX245">
        <f>(1-BW245)</f>
        <v>0</v>
      </c>
      <c r="DG245">
        <f>$B$13*EF245+$C$13*EG245+$F$13*ER245*(1-EU245)</f>
        <v>0</v>
      </c>
      <c r="DH245">
        <f>DG245*DI245</f>
        <v>0</v>
      </c>
      <c r="DI245">
        <f>($B$13*$D$11+$C$13*$D$11+$F$13*((FE245+EW245)/MAX(FE245+EW245+FF245, 0.1)*$I$11+FF245/MAX(FE245+EW245+FF245, 0.1)*$J$11))/($B$13+$C$13+$F$13)</f>
        <v>0</v>
      </c>
      <c r="DJ245">
        <f>($B$13*$K$11+$C$13*$K$11+$F$13*((FE245+EW245)/MAX(FE245+EW245+FF245, 0.1)*$P$11+FF245/MAX(FE245+EW245+FF245, 0.1)*$Q$11))/($B$13+$C$13+$F$13)</f>
        <v>0</v>
      </c>
      <c r="DK245">
        <v>1.37</v>
      </c>
      <c r="DL245">
        <v>0.5</v>
      </c>
      <c r="DM245" t="s">
        <v>430</v>
      </c>
      <c r="DN245">
        <v>2</v>
      </c>
      <c r="DO245" t="b">
        <v>1</v>
      </c>
      <c r="DP245">
        <v>1694366297.214286</v>
      </c>
      <c r="DQ245">
        <v>503.6515</v>
      </c>
      <c r="DR245">
        <v>539.8116428571428</v>
      </c>
      <c r="DS245">
        <v>29.33932857142857</v>
      </c>
      <c r="DT245">
        <v>26.364125</v>
      </c>
      <c r="DU245">
        <v>531.5448214285715</v>
      </c>
      <c r="DV245">
        <v>33.63766071428572</v>
      </c>
      <c r="DW245">
        <v>500.0053571428572</v>
      </c>
      <c r="DX245">
        <v>84.42864285714283</v>
      </c>
      <c r="DY245">
        <v>0.1000139642857143</v>
      </c>
      <c r="DZ245">
        <v>32.52091428571428</v>
      </c>
      <c r="EA245">
        <v>33.74497857142858</v>
      </c>
      <c r="EB245">
        <v>999.9000000000002</v>
      </c>
      <c r="EC245">
        <v>0</v>
      </c>
      <c r="ED245">
        <v>0</v>
      </c>
      <c r="EE245">
        <v>10005.02464285714</v>
      </c>
      <c r="EF245">
        <v>0</v>
      </c>
      <c r="EG245">
        <v>966.0858214285714</v>
      </c>
      <c r="EH245">
        <v>-36.16020357142857</v>
      </c>
      <c r="EI245">
        <v>518.8746785714285</v>
      </c>
      <c r="EJ245">
        <v>554.4286785714286</v>
      </c>
      <c r="EK245">
        <v>2.975200714285715</v>
      </c>
      <c r="EL245">
        <v>539.8116428571428</v>
      </c>
      <c r="EM245">
        <v>26.364125</v>
      </c>
      <c r="EN245">
        <v>2.477078928571428</v>
      </c>
      <c r="EO245">
        <v>2.225886785714286</v>
      </c>
      <c r="EP245">
        <v>20.87666428571429</v>
      </c>
      <c r="EQ245">
        <v>19.14985714285714</v>
      </c>
      <c r="ER245">
        <v>1999.986071428571</v>
      </c>
      <c r="ES245">
        <v>0.9800049999999997</v>
      </c>
      <c r="ET245">
        <v>0.0199949</v>
      </c>
      <c r="EU245">
        <v>0</v>
      </c>
      <c r="EV245">
        <v>84.23848214285714</v>
      </c>
      <c r="EW245">
        <v>5.00078</v>
      </c>
      <c r="EX245">
        <v>3379.294642857143</v>
      </c>
      <c r="EY245">
        <v>16379.53571428571</v>
      </c>
      <c r="EZ245">
        <v>52.2675357142857</v>
      </c>
      <c r="FA245">
        <v>53.32324999999998</v>
      </c>
      <c r="FB245">
        <v>52.80782142857142</v>
      </c>
      <c r="FC245">
        <v>52.57117857142857</v>
      </c>
      <c r="FD245">
        <v>52.45514285714285</v>
      </c>
      <c r="FE245">
        <v>1955.096071428571</v>
      </c>
      <c r="FF245">
        <v>39.89000000000001</v>
      </c>
      <c r="FG245">
        <v>0</v>
      </c>
      <c r="FH245">
        <v>1694366304.8</v>
      </c>
      <c r="FI245">
        <v>0</v>
      </c>
      <c r="FJ245">
        <v>84.21501538461538</v>
      </c>
      <c r="FK245">
        <v>-1.196102573864738</v>
      </c>
      <c r="FL245">
        <v>76.82017097624856</v>
      </c>
      <c r="FM245">
        <v>3379.425</v>
      </c>
      <c r="FN245">
        <v>15</v>
      </c>
      <c r="FO245">
        <v>1694364733.6</v>
      </c>
      <c r="FP245" t="s">
        <v>824</v>
      </c>
      <c r="FQ245">
        <v>1694364733.6</v>
      </c>
      <c r="FR245">
        <v>1694364725.1</v>
      </c>
      <c r="FS245">
        <v>3</v>
      </c>
      <c r="FT245">
        <v>-0.385</v>
      </c>
      <c r="FU245">
        <v>-0.17</v>
      </c>
      <c r="FV245">
        <v>-26.307</v>
      </c>
      <c r="FW245">
        <v>-4.28</v>
      </c>
      <c r="FX245">
        <v>420</v>
      </c>
      <c r="FY245">
        <v>29</v>
      </c>
      <c r="FZ245">
        <v>0.26</v>
      </c>
      <c r="GA245">
        <v>0.05</v>
      </c>
      <c r="GB245">
        <v>-35.86261</v>
      </c>
      <c r="GC245">
        <v>-5.419654784240116</v>
      </c>
      <c r="GD245">
        <v>0.533533049023208</v>
      </c>
      <c r="GE245">
        <v>0</v>
      </c>
      <c r="GF245">
        <v>2.9826935</v>
      </c>
      <c r="GG245">
        <v>-0.1463833395872524</v>
      </c>
      <c r="GH245">
        <v>0.01421561140964397</v>
      </c>
      <c r="GI245">
        <v>1</v>
      </c>
      <c r="GJ245">
        <v>1</v>
      </c>
      <c r="GK245">
        <v>2</v>
      </c>
      <c r="GL245" t="s">
        <v>432</v>
      </c>
      <c r="GM245">
        <v>3.10643</v>
      </c>
      <c r="GN245">
        <v>2.75806</v>
      </c>
      <c r="GO245">
        <v>0.0976634</v>
      </c>
      <c r="GP245">
        <v>0.09871779999999999</v>
      </c>
      <c r="GQ245">
        <v>0.123898</v>
      </c>
      <c r="GR245">
        <v>0.105165</v>
      </c>
      <c r="GS245">
        <v>22628.2</v>
      </c>
      <c r="GT245">
        <v>21296.9</v>
      </c>
      <c r="GU245">
        <v>25665.6</v>
      </c>
      <c r="GV245">
        <v>24009.8</v>
      </c>
      <c r="GW245">
        <v>36174.9</v>
      </c>
      <c r="GX245">
        <v>31502</v>
      </c>
      <c r="GY245">
        <v>44921.2</v>
      </c>
      <c r="GZ245">
        <v>38069.5</v>
      </c>
      <c r="HA245">
        <v>1.7337</v>
      </c>
      <c r="HB245">
        <v>1.52475</v>
      </c>
      <c r="HC245">
        <v>-0.0790693</v>
      </c>
      <c r="HD245">
        <v>0</v>
      </c>
      <c r="HE245">
        <v>35.0037</v>
      </c>
      <c r="HF245">
        <v>999.9</v>
      </c>
      <c r="HG245">
        <v>34.6</v>
      </c>
      <c r="HH245">
        <v>41.9</v>
      </c>
      <c r="HI245">
        <v>33.6056</v>
      </c>
      <c r="HJ245">
        <v>61.4256</v>
      </c>
      <c r="HK245">
        <v>24.359</v>
      </c>
      <c r="HL245">
        <v>1</v>
      </c>
      <c r="HM245">
        <v>1.66049</v>
      </c>
      <c r="HN245">
        <v>9.28105</v>
      </c>
      <c r="HO245">
        <v>20.0563</v>
      </c>
      <c r="HP245">
        <v>5.20576</v>
      </c>
      <c r="HQ245">
        <v>11.9947</v>
      </c>
      <c r="HR245">
        <v>4.9595</v>
      </c>
      <c r="HS245">
        <v>3.27445</v>
      </c>
      <c r="HT245">
        <v>9999</v>
      </c>
      <c r="HU245">
        <v>9999</v>
      </c>
      <c r="HV245">
        <v>9999</v>
      </c>
      <c r="HW245">
        <v>156.9</v>
      </c>
      <c r="HX245">
        <v>1.86388</v>
      </c>
      <c r="HY245">
        <v>1.86019</v>
      </c>
      <c r="HZ245">
        <v>1.85853</v>
      </c>
      <c r="IA245">
        <v>1.85989</v>
      </c>
      <c r="IB245">
        <v>1.85979</v>
      </c>
      <c r="IC245">
        <v>1.85847</v>
      </c>
      <c r="ID245">
        <v>1.8576</v>
      </c>
      <c r="IE245">
        <v>1.8524</v>
      </c>
      <c r="IF245">
        <v>0</v>
      </c>
      <c r="IG245">
        <v>0</v>
      </c>
      <c r="IH245">
        <v>0</v>
      </c>
      <c r="II245">
        <v>0</v>
      </c>
      <c r="IJ245" t="s">
        <v>433</v>
      </c>
      <c r="IK245" t="s">
        <v>434</v>
      </c>
      <c r="IL245" t="s">
        <v>435</v>
      </c>
      <c r="IM245" t="s">
        <v>435</v>
      </c>
      <c r="IN245" t="s">
        <v>435</v>
      </c>
      <c r="IO245" t="s">
        <v>435</v>
      </c>
      <c r="IP245">
        <v>0</v>
      </c>
      <c r="IQ245">
        <v>100</v>
      </c>
      <c r="IR245">
        <v>100</v>
      </c>
      <c r="IS245">
        <v>-28.362</v>
      </c>
      <c r="IT245">
        <v>-4.2976</v>
      </c>
      <c r="IU245">
        <v>-16.58608616744975</v>
      </c>
      <c r="IV245">
        <v>-0.02477319321892663</v>
      </c>
      <c r="IW245">
        <v>7.220195862635366E-06</v>
      </c>
      <c r="IX245">
        <v>-1.200035831751892E-09</v>
      </c>
      <c r="IY245">
        <v>-1.942583748468474</v>
      </c>
      <c r="IZ245">
        <v>-0.1467083373758089</v>
      </c>
      <c r="JA245">
        <v>0.003522864546959643</v>
      </c>
      <c r="JB245">
        <v>-3.696506598922489E-05</v>
      </c>
      <c r="JC245">
        <v>4</v>
      </c>
      <c r="JD245">
        <v>1987</v>
      </c>
      <c r="JE245">
        <v>1</v>
      </c>
      <c r="JF245">
        <v>38</v>
      </c>
      <c r="JG245">
        <v>26.2</v>
      </c>
      <c r="JH245">
        <v>26.3</v>
      </c>
      <c r="JI245">
        <v>1.56494</v>
      </c>
      <c r="JJ245">
        <v>2.7002</v>
      </c>
      <c r="JK245">
        <v>1.49658</v>
      </c>
      <c r="JL245">
        <v>2.38892</v>
      </c>
      <c r="JM245">
        <v>1.54785</v>
      </c>
      <c r="JN245">
        <v>2.46826</v>
      </c>
      <c r="JO245">
        <v>46.6202</v>
      </c>
      <c r="JP245">
        <v>13.1339</v>
      </c>
      <c r="JQ245">
        <v>18</v>
      </c>
      <c r="JR245">
        <v>509.127</v>
      </c>
      <c r="JS245">
        <v>383.264</v>
      </c>
      <c r="JT245">
        <v>26.3168</v>
      </c>
      <c r="JU245">
        <v>45.733</v>
      </c>
      <c r="JV245">
        <v>29.999</v>
      </c>
      <c r="JW245">
        <v>45.5561</v>
      </c>
      <c r="JX245">
        <v>45.4038</v>
      </c>
      <c r="JY245">
        <v>31.4302</v>
      </c>
      <c r="JZ245">
        <v>0</v>
      </c>
      <c r="KA245">
        <v>43.3222</v>
      </c>
      <c r="KB245">
        <v>21.3879</v>
      </c>
      <c r="KC245">
        <v>587.568</v>
      </c>
      <c r="KD245">
        <v>26.7945</v>
      </c>
      <c r="KE245">
        <v>98.1343</v>
      </c>
      <c r="KF245">
        <v>91.7315</v>
      </c>
    </row>
    <row r="246" spans="1:292">
      <c r="A246">
        <v>228</v>
      </c>
      <c r="B246">
        <v>1694366310</v>
      </c>
      <c r="C246">
        <v>7801</v>
      </c>
      <c r="D246" t="s">
        <v>893</v>
      </c>
      <c r="E246" t="s">
        <v>894</v>
      </c>
      <c r="F246">
        <v>5</v>
      </c>
      <c r="G246" t="s">
        <v>823</v>
      </c>
      <c r="H246">
        <v>1694366302.5</v>
      </c>
      <c r="I246">
        <f>(J246)/1000</f>
        <v>0</v>
      </c>
      <c r="J246">
        <f>IF(DO246, AM246, AG246)</f>
        <v>0</v>
      </c>
      <c r="K246">
        <f>IF(DO246, AH246, AF246)</f>
        <v>0</v>
      </c>
      <c r="L246">
        <f>DQ246 - IF(AT246&gt;1, K246*DK246*100.0/(AV246*EE246), 0)</f>
        <v>0</v>
      </c>
      <c r="M246">
        <f>((S246-I246/2)*L246-K246)/(S246+I246/2)</f>
        <v>0</v>
      </c>
      <c r="N246">
        <f>M246*(DX246+DY246)/1000.0</f>
        <v>0</v>
      </c>
      <c r="O246">
        <f>(DQ246 - IF(AT246&gt;1, K246*DK246*100.0/(AV246*EE246), 0))*(DX246+DY246)/1000.0</f>
        <v>0</v>
      </c>
      <c r="P246">
        <f>2.0/((1/R246-1/Q246)+SIGN(R246)*SQRT((1/R246-1/Q246)*(1/R246-1/Q246) + 4*DL246/((DL246+1)*(DL246+1))*(2*1/R246*1/Q246-1/Q246*1/Q246)))</f>
        <v>0</v>
      </c>
      <c r="Q246">
        <f>IF(LEFT(DM246,1)&lt;&gt;"0",IF(LEFT(DM246,1)="1",3.0,DN246),$D$5+$E$5*(EE246*DX246/($K$5*1000))+$F$5*(EE246*DX246/($K$5*1000))*MAX(MIN(DK246,$J$5),$I$5)*MAX(MIN(DK246,$J$5),$I$5)+$G$5*MAX(MIN(DK246,$J$5),$I$5)*(EE246*DX246/($K$5*1000))+$H$5*(EE246*DX246/($K$5*1000))*(EE246*DX246/($K$5*1000)))</f>
        <v>0</v>
      </c>
      <c r="R246">
        <f>I246*(1000-(1000*0.61365*exp(17.502*V246/(240.97+V246))/(DX246+DY246)+DS246)/2)/(1000*0.61365*exp(17.502*V246/(240.97+V246))/(DX246+DY246)-DS246)</f>
        <v>0</v>
      </c>
      <c r="S246">
        <f>1/((DL246+1)/(P246/1.6)+1/(Q246/1.37)) + DL246/((DL246+1)/(P246/1.6) + DL246/(Q246/1.37))</f>
        <v>0</v>
      </c>
      <c r="T246">
        <f>(DG246*DJ246)</f>
        <v>0</v>
      </c>
      <c r="U246">
        <f>(DZ246+(T246+2*0.95*5.67E-8*(((DZ246+$B$9)+273)^4-(DZ246+273)^4)-44100*I246)/(1.84*29.3*Q246+8*0.95*5.67E-8*(DZ246+273)^3))</f>
        <v>0</v>
      </c>
      <c r="V246">
        <f>($C$9*EA246+$D$9*EB246+$E$9*U246)</f>
        <v>0</v>
      </c>
      <c r="W246">
        <f>0.61365*exp(17.502*V246/(240.97+V246))</f>
        <v>0</v>
      </c>
      <c r="X246">
        <f>(Y246/Z246*100)</f>
        <v>0</v>
      </c>
      <c r="Y246">
        <f>DS246*(DX246+DY246)/1000</f>
        <v>0</v>
      </c>
      <c r="Z246">
        <f>0.61365*exp(17.502*DZ246/(240.97+DZ246))</f>
        <v>0</v>
      </c>
      <c r="AA246">
        <f>(W246-DS246*(DX246+DY246)/1000)</f>
        <v>0</v>
      </c>
      <c r="AB246">
        <f>(-I246*44100)</f>
        <v>0</v>
      </c>
      <c r="AC246">
        <f>2*29.3*Q246*0.92*(DZ246-V246)</f>
        <v>0</v>
      </c>
      <c r="AD246">
        <f>2*0.95*5.67E-8*(((DZ246+$B$9)+273)^4-(V246+273)^4)</f>
        <v>0</v>
      </c>
      <c r="AE246">
        <f>T246+AD246+AB246+AC246</f>
        <v>0</v>
      </c>
      <c r="AF246">
        <f>DW246*AT246*(DR246-DQ246*(1000-AT246*DT246)/(1000-AT246*DS246))/(100*DK246)</f>
        <v>0</v>
      </c>
      <c r="AG246">
        <f>1000*DW246*AT246*(DS246-DT246)/(100*DK246*(1000-AT246*DS246))</f>
        <v>0</v>
      </c>
      <c r="AH246">
        <f>(AI246 - AJ246 - DX246*1E3/(8.314*(DZ246+273.15)) * AL246/DW246 * AK246) * DW246/(100*DK246) * (1000 - DT246)/1000</f>
        <v>0</v>
      </c>
      <c r="AI246">
        <v>588.7821338554625</v>
      </c>
      <c r="AJ246">
        <v>560.514290909091</v>
      </c>
      <c r="AK246">
        <v>3.392478291791685</v>
      </c>
      <c r="AL246">
        <v>66.0925817181092</v>
      </c>
      <c r="AM246">
        <f>(AO246 - AN246 + DX246*1E3/(8.314*(DZ246+273.15)) * AQ246/DW246 * AP246) * DW246/(100*DK246) * 1000/(1000 - AO246)</f>
        <v>0</v>
      </c>
      <c r="AN246">
        <v>26.29260619059286</v>
      </c>
      <c r="AO246">
        <v>29.28216303030304</v>
      </c>
      <c r="AP246">
        <v>-0.0003928389470221289</v>
      </c>
      <c r="AQ246">
        <v>101.3786649320936</v>
      </c>
      <c r="AR246">
        <v>0</v>
      </c>
      <c r="AS246">
        <v>0</v>
      </c>
      <c r="AT246">
        <f>IF(AR246*$H$15&gt;=AV246,1.0,(AV246/(AV246-AR246*$H$15)))</f>
        <v>0</v>
      </c>
      <c r="AU246">
        <f>(AT246-1)*100</f>
        <v>0</v>
      </c>
      <c r="AV246">
        <f>MAX(0,($B$15+$C$15*EE246)/(1+$D$15*EE246)*DX246/(DZ246+273)*$E$15)</f>
        <v>0</v>
      </c>
      <c r="AW246" t="s">
        <v>429</v>
      </c>
      <c r="AX246" t="s">
        <v>429</v>
      </c>
      <c r="AY246">
        <v>0</v>
      </c>
      <c r="AZ246">
        <v>0</v>
      </c>
      <c r="BA246">
        <f>1-AY246/AZ246</f>
        <v>0</v>
      </c>
      <c r="BB246">
        <v>0</v>
      </c>
      <c r="BC246" t="s">
        <v>429</v>
      </c>
      <c r="BD246" t="s">
        <v>429</v>
      </c>
      <c r="BE246">
        <v>0</v>
      </c>
      <c r="BF246">
        <v>0</v>
      </c>
      <c r="BG246">
        <f>1-BE246/BF246</f>
        <v>0</v>
      </c>
      <c r="BH246">
        <v>0.5</v>
      </c>
      <c r="BI246">
        <f>DH246</f>
        <v>0</v>
      </c>
      <c r="BJ246">
        <f>K246</f>
        <v>0</v>
      </c>
      <c r="BK246">
        <f>BG246*BH246*BI246</f>
        <v>0</v>
      </c>
      <c r="BL246">
        <f>(BJ246-BB246)/BI246</f>
        <v>0</v>
      </c>
      <c r="BM246">
        <f>(AZ246-BF246)/BF246</f>
        <v>0</v>
      </c>
      <c r="BN246">
        <f>AY246/(BA246+AY246/BF246)</f>
        <v>0</v>
      </c>
      <c r="BO246" t="s">
        <v>429</v>
      </c>
      <c r="BP246">
        <v>0</v>
      </c>
      <c r="BQ246">
        <f>IF(BP246&lt;&gt;0, BP246, BN246)</f>
        <v>0</v>
      </c>
      <c r="BR246">
        <f>1-BQ246/BF246</f>
        <v>0</v>
      </c>
      <c r="BS246">
        <f>(BF246-BE246)/(BF246-BQ246)</f>
        <v>0</v>
      </c>
      <c r="BT246">
        <f>(AZ246-BF246)/(AZ246-BQ246)</f>
        <v>0</v>
      </c>
      <c r="BU246">
        <f>(BF246-BE246)/(BF246-AY246)</f>
        <v>0</v>
      </c>
      <c r="BV246">
        <f>(AZ246-BF246)/(AZ246-AY246)</f>
        <v>0</v>
      </c>
      <c r="BW246">
        <f>(BS246*BQ246/BE246)</f>
        <v>0</v>
      </c>
      <c r="BX246">
        <f>(1-BW246)</f>
        <v>0</v>
      </c>
      <c r="DG246">
        <f>$B$13*EF246+$C$13*EG246+$F$13*ER246*(1-EU246)</f>
        <v>0</v>
      </c>
      <c r="DH246">
        <f>DG246*DI246</f>
        <v>0</v>
      </c>
      <c r="DI246">
        <f>($B$13*$D$11+$C$13*$D$11+$F$13*((FE246+EW246)/MAX(FE246+EW246+FF246, 0.1)*$I$11+FF246/MAX(FE246+EW246+FF246, 0.1)*$J$11))/($B$13+$C$13+$F$13)</f>
        <v>0</v>
      </c>
      <c r="DJ246">
        <f>($B$13*$K$11+$C$13*$K$11+$F$13*((FE246+EW246)/MAX(FE246+EW246+FF246, 0.1)*$P$11+FF246/MAX(FE246+EW246+FF246, 0.1)*$Q$11))/($B$13+$C$13+$F$13)</f>
        <v>0</v>
      </c>
      <c r="DK246">
        <v>1.37</v>
      </c>
      <c r="DL246">
        <v>0.5</v>
      </c>
      <c r="DM246" t="s">
        <v>430</v>
      </c>
      <c r="DN246">
        <v>2</v>
      </c>
      <c r="DO246" t="b">
        <v>1</v>
      </c>
      <c r="DP246">
        <v>1694366302.5</v>
      </c>
      <c r="DQ246">
        <v>521.0267777777779</v>
      </c>
      <c r="DR246">
        <v>557.5444814814814</v>
      </c>
      <c r="DS246">
        <v>29.32204814814815</v>
      </c>
      <c r="DT246">
        <v>26.33561111111111</v>
      </c>
      <c r="DU246">
        <v>549.2390370370371</v>
      </c>
      <c r="DV246">
        <v>33.61974814814815</v>
      </c>
      <c r="DW246">
        <v>500.0138518518518</v>
      </c>
      <c r="DX246">
        <v>84.42852592592591</v>
      </c>
      <c r="DY246">
        <v>0.09995102962962964</v>
      </c>
      <c r="DZ246">
        <v>32.50824074074074</v>
      </c>
      <c r="EA246">
        <v>33.73751111111111</v>
      </c>
      <c r="EB246">
        <v>999.9000000000001</v>
      </c>
      <c r="EC246">
        <v>0</v>
      </c>
      <c r="ED246">
        <v>0</v>
      </c>
      <c r="EE246">
        <v>10007.40740740741</v>
      </c>
      <c r="EF246">
        <v>0</v>
      </c>
      <c r="EG246">
        <v>981.2551481481481</v>
      </c>
      <c r="EH246">
        <v>-36.51792222222222</v>
      </c>
      <c r="EI246">
        <v>536.7655185185184</v>
      </c>
      <c r="EJ246">
        <v>572.6245925925925</v>
      </c>
      <c r="EK246">
        <v>2.986435555555556</v>
      </c>
      <c r="EL246">
        <v>557.5444814814814</v>
      </c>
      <c r="EM246">
        <v>26.33561111111111</v>
      </c>
      <c r="EN246">
        <v>2.475616296296297</v>
      </c>
      <c r="EO246">
        <v>2.223475555555555</v>
      </c>
      <c r="EP246">
        <v>20.86706666666667</v>
      </c>
      <c r="EQ246">
        <v>19.13246666666667</v>
      </c>
      <c r="ER246">
        <v>1999.985185185185</v>
      </c>
      <c r="ES246">
        <v>0.9800049999999998</v>
      </c>
      <c r="ET246">
        <v>0.0199949</v>
      </c>
      <c r="EU246">
        <v>0</v>
      </c>
      <c r="EV246">
        <v>84.17849629629627</v>
      </c>
      <c r="EW246">
        <v>5.00078</v>
      </c>
      <c r="EX246">
        <v>3383.89962962963</v>
      </c>
      <c r="EY246">
        <v>16379.52592592593</v>
      </c>
      <c r="EZ246">
        <v>52.25192592592592</v>
      </c>
      <c r="FA246">
        <v>53.31433333333332</v>
      </c>
      <c r="FB246">
        <v>52.76355555555554</v>
      </c>
      <c r="FC246">
        <v>52.55766666666666</v>
      </c>
      <c r="FD246">
        <v>52.44422222222221</v>
      </c>
      <c r="FE246">
        <v>1955.095185185186</v>
      </c>
      <c r="FF246">
        <v>39.89000000000001</v>
      </c>
      <c r="FG246">
        <v>0</v>
      </c>
      <c r="FH246">
        <v>1694366310.2</v>
      </c>
      <c r="FI246">
        <v>0</v>
      </c>
      <c r="FJ246">
        <v>84.16762800000001</v>
      </c>
      <c r="FK246">
        <v>-0.4105307782918641</v>
      </c>
      <c r="FL246">
        <v>25.22000000201617</v>
      </c>
      <c r="FM246">
        <v>3384.1036</v>
      </c>
      <c r="FN246">
        <v>15</v>
      </c>
      <c r="FO246">
        <v>1694364733.6</v>
      </c>
      <c r="FP246" t="s">
        <v>824</v>
      </c>
      <c r="FQ246">
        <v>1694364733.6</v>
      </c>
      <c r="FR246">
        <v>1694364725.1</v>
      </c>
      <c r="FS246">
        <v>3</v>
      </c>
      <c r="FT246">
        <v>-0.385</v>
      </c>
      <c r="FU246">
        <v>-0.17</v>
      </c>
      <c r="FV246">
        <v>-26.307</v>
      </c>
      <c r="FW246">
        <v>-4.28</v>
      </c>
      <c r="FX246">
        <v>420</v>
      </c>
      <c r="FY246">
        <v>29</v>
      </c>
      <c r="FZ246">
        <v>0.26</v>
      </c>
      <c r="GA246">
        <v>0.05</v>
      </c>
      <c r="GB246">
        <v>-36.2930775</v>
      </c>
      <c r="GC246">
        <v>-4.135115572232642</v>
      </c>
      <c r="GD246">
        <v>0.4035631316705598</v>
      </c>
      <c r="GE246">
        <v>0</v>
      </c>
      <c r="GF246">
        <v>2.98400375</v>
      </c>
      <c r="GG246">
        <v>0.07222840525328561</v>
      </c>
      <c r="GH246">
        <v>0.02098685251383591</v>
      </c>
      <c r="GI246">
        <v>1</v>
      </c>
      <c r="GJ246">
        <v>1</v>
      </c>
      <c r="GK246">
        <v>2</v>
      </c>
      <c r="GL246" t="s">
        <v>432</v>
      </c>
      <c r="GM246">
        <v>3.10617</v>
      </c>
      <c r="GN246">
        <v>2.75798</v>
      </c>
      <c r="GO246">
        <v>0.0997789</v>
      </c>
      <c r="GP246">
        <v>0.100812</v>
      </c>
      <c r="GQ246">
        <v>0.123789</v>
      </c>
      <c r="GR246">
        <v>0.104875</v>
      </c>
      <c r="GS246">
        <v>22575.5</v>
      </c>
      <c r="GT246">
        <v>21248.1</v>
      </c>
      <c r="GU246">
        <v>25666</v>
      </c>
      <c r="GV246">
        <v>24010.5</v>
      </c>
      <c r="GW246">
        <v>36180</v>
      </c>
      <c r="GX246">
        <v>31512.7</v>
      </c>
      <c r="GY246">
        <v>44921.9</v>
      </c>
      <c r="GZ246">
        <v>38070</v>
      </c>
      <c r="HA246">
        <v>1.73358</v>
      </c>
      <c r="HB246">
        <v>1.52548</v>
      </c>
      <c r="HC246">
        <v>-0.0782683</v>
      </c>
      <c r="HD246">
        <v>0</v>
      </c>
      <c r="HE246">
        <v>34.9957</v>
      </c>
      <c r="HF246">
        <v>999.9</v>
      </c>
      <c r="HG246">
        <v>34.6</v>
      </c>
      <c r="HH246">
        <v>41.9</v>
      </c>
      <c r="HI246">
        <v>33.6024</v>
      </c>
      <c r="HJ246">
        <v>61.1056</v>
      </c>
      <c r="HK246">
        <v>24.371</v>
      </c>
      <c r="HL246">
        <v>1</v>
      </c>
      <c r="HM246">
        <v>1.65937</v>
      </c>
      <c r="HN246">
        <v>9.28105</v>
      </c>
      <c r="HO246">
        <v>20.0561</v>
      </c>
      <c r="HP246">
        <v>5.20471</v>
      </c>
      <c r="HQ246">
        <v>11.9944</v>
      </c>
      <c r="HR246">
        <v>4.9595</v>
      </c>
      <c r="HS246">
        <v>3.27433</v>
      </c>
      <c r="HT246">
        <v>9999</v>
      </c>
      <c r="HU246">
        <v>9999</v>
      </c>
      <c r="HV246">
        <v>9999</v>
      </c>
      <c r="HW246">
        <v>156.9</v>
      </c>
      <c r="HX246">
        <v>1.86388</v>
      </c>
      <c r="HY246">
        <v>1.86019</v>
      </c>
      <c r="HZ246">
        <v>1.85852</v>
      </c>
      <c r="IA246">
        <v>1.85989</v>
      </c>
      <c r="IB246">
        <v>1.85979</v>
      </c>
      <c r="IC246">
        <v>1.85846</v>
      </c>
      <c r="ID246">
        <v>1.85759</v>
      </c>
      <c r="IE246">
        <v>1.85241</v>
      </c>
      <c r="IF246">
        <v>0</v>
      </c>
      <c r="IG246">
        <v>0</v>
      </c>
      <c r="IH246">
        <v>0</v>
      </c>
      <c r="II246">
        <v>0</v>
      </c>
      <c r="IJ246" t="s">
        <v>433</v>
      </c>
      <c r="IK246" t="s">
        <v>434</v>
      </c>
      <c r="IL246" t="s">
        <v>435</v>
      </c>
      <c r="IM246" t="s">
        <v>435</v>
      </c>
      <c r="IN246" t="s">
        <v>435</v>
      </c>
      <c r="IO246" t="s">
        <v>435</v>
      </c>
      <c r="IP246">
        <v>0</v>
      </c>
      <c r="IQ246">
        <v>100</v>
      </c>
      <c r="IR246">
        <v>100</v>
      </c>
      <c r="IS246">
        <v>-28.661</v>
      </c>
      <c r="IT246">
        <v>-4.296</v>
      </c>
      <c r="IU246">
        <v>-16.58608616744975</v>
      </c>
      <c r="IV246">
        <v>-0.02477319321892663</v>
      </c>
      <c r="IW246">
        <v>7.220195862635366E-06</v>
      </c>
      <c r="IX246">
        <v>-1.200035831751892E-09</v>
      </c>
      <c r="IY246">
        <v>-1.942583748468474</v>
      </c>
      <c r="IZ246">
        <v>-0.1467083373758089</v>
      </c>
      <c r="JA246">
        <v>0.003522864546959643</v>
      </c>
      <c r="JB246">
        <v>-3.696506598922489E-05</v>
      </c>
      <c r="JC246">
        <v>4</v>
      </c>
      <c r="JD246">
        <v>1987</v>
      </c>
      <c r="JE246">
        <v>1</v>
      </c>
      <c r="JF246">
        <v>38</v>
      </c>
      <c r="JG246">
        <v>26.3</v>
      </c>
      <c r="JH246">
        <v>26.4</v>
      </c>
      <c r="JI246">
        <v>1.60156</v>
      </c>
      <c r="JJ246">
        <v>2.7002</v>
      </c>
      <c r="JK246">
        <v>1.49658</v>
      </c>
      <c r="JL246">
        <v>2.38892</v>
      </c>
      <c r="JM246">
        <v>1.54785</v>
      </c>
      <c r="JN246">
        <v>2.4353</v>
      </c>
      <c r="JO246">
        <v>46.6202</v>
      </c>
      <c r="JP246">
        <v>13.1164</v>
      </c>
      <c r="JQ246">
        <v>18</v>
      </c>
      <c r="JR246">
        <v>508.983</v>
      </c>
      <c r="JS246">
        <v>383.648</v>
      </c>
      <c r="JT246">
        <v>26.309</v>
      </c>
      <c r="JU246">
        <v>45.7206</v>
      </c>
      <c r="JV246">
        <v>29.9991</v>
      </c>
      <c r="JW246">
        <v>45.5463</v>
      </c>
      <c r="JX246">
        <v>45.3927</v>
      </c>
      <c r="JY246">
        <v>32.1713</v>
      </c>
      <c r="JZ246">
        <v>0</v>
      </c>
      <c r="KA246">
        <v>43.3222</v>
      </c>
      <c r="KB246">
        <v>21.3785</v>
      </c>
      <c r="KC246">
        <v>607.622</v>
      </c>
      <c r="KD246">
        <v>26.6924</v>
      </c>
      <c r="KE246">
        <v>98.1357</v>
      </c>
      <c r="KF246">
        <v>91.7333</v>
      </c>
    </row>
    <row r="247" spans="1:292">
      <c r="A247">
        <v>229</v>
      </c>
      <c r="B247">
        <v>1694366315</v>
      </c>
      <c r="C247">
        <v>7806</v>
      </c>
      <c r="D247" t="s">
        <v>895</v>
      </c>
      <c r="E247" t="s">
        <v>896</v>
      </c>
      <c r="F247">
        <v>5</v>
      </c>
      <c r="G247" t="s">
        <v>823</v>
      </c>
      <c r="H247">
        <v>1694366307.214286</v>
      </c>
      <c r="I247">
        <f>(J247)/1000</f>
        <v>0</v>
      </c>
      <c r="J247">
        <f>IF(DO247, AM247, AG247)</f>
        <v>0</v>
      </c>
      <c r="K247">
        <f>IF(DO247, AH247, AF247)</f>
        <v>0</v>
      </c>
      <c r="L247">
        <f>DQ247 - IF(AT247&gt;1, K247*DK247*100.0/(AV247*EE247), 0)</f>
        <v>0</v>
      </c>
      <c r="M247">
        <f>((S247-I247/2)*L247-K247)/(S247+I247/2)</f>
        <v>0</v>
      </c>
      <c r="N247">
        <f>M247*(DX247+DY247)/1000.0</f>
        <v>0</v>
      </c>
      <c r="O247">
        <f>(DQ247 - IF(AT247&gt;1, K247*DK247*100.0/(AV247*EE247), 0))*(DX247+DY247)/1000.0</f>
        <v>0</v>
      </c>
      <c r="P247">
        <f>2.0/((1/R247-1/Q247)+SIGN(R247)*SQRT((1/R247-1/Q247)*(1/R247-1/Q247) + 4*DL247/((DL247+1)*(DL247+1))*(2*1/R247*1/Q247-1/Q247*1/Q247)))</f>
        <v>0</v>
      </c>
      <c r="Q247">
        <f>IF(LEFT(DM247,1)&lt;&gt;"0",IF(LEFT(DM247,1)="1",3.0,DN247),$D$5+$E$5*(EE247*DX247/($K$5*1000))+$F$5*(EE247*DX247/($K$5*1000))*MAX(MIN(DK247,$J$5),$I$5)*MAX(MIN(DK247,$J$5),$I$5)+$G$5*MAX(MIN(DK247,$J$5),$I$5)*(EE247*DX247/($K$5*1000))+$H$5*(EE247*DX247/($K$5*1000))*(EE247*DX247/($K$5*1000)))</f>
        <v>0</v>
      </c>
      <c r="R247">
        <f>I247*(1000-(1000*0.61365*exp(17.502*V247/(240.97+V247))/(DX247+DY247)+DS247)/2)/(1000*0.61365*exp(17.502*V247/(240.97+V247))/(DX247+DY247)-DS247)</f>
        <v>0</v>
      </c>
      <c r="S247">
        <f>1/((DL247+1)/(P247/1.6)+1/(Q247/1.37)) + DL247/((DL247+1)/(P247/1.6) + DL247/(Q247/1.37))</f>
        <v>0</v>
      </c>
      <c r="T247">
        <f>(DG247*DJ247)</f>
        <v>0</v>
      </c>
      <c r="U247">
        <f>(DZ247+(T247+2*0.95*5.67E-8*(((DZ247+$B$9)+273)^4-(DZ247+273)^4)-44100*I247)/(1.84*29.3*Q247+8*0.95*5.67E-8*(DZ247+273)^3))</f>
        <v>0</v>
      </c>
      <c r="V247">
        <f>($C$9*EA247+$D$9*EB247+$E$9*U247)</f>
        <v>0</v>
      </c>
      <c r="W247">
        <f>0.61365*exp(17.502*V247/(240.97+V247))</f>
        <v>0</v>
      </c>
      <c r="X247">
        <f>(Y247/Z247*100)</f>
        <v>0</v>
      </c>
      <c r="Y247">
        <f>DS247*(DX247+DY247)/1000</f>
        <v>0</v>
      </c>
      <c r="Z247">
        <f>0.61365*exp(17.502*DZ247/(240.97+DZ247))</f>
        <v>0</v>
      </c>
      <c r="AA247">
        <f>(W247-DS247*(DX247+DY247)/1000)</f>
        <v>0</v>
      </c>
      <c r="AB247">
        <f>(-I247*44100)</f>
        <v>0</v>
      </c>
      <c r="AC247">
        <f>2*29.3*Q247*0.92*(DZ247-V247)</f>
        <v>0</v>
      </c>
      <c r="AD247">
        <f>2*0.95*5.67E-8*(((DZ247+$B$9)+273)^4-(V247+273)^4)</f>
        <v>0</v>
      </c>
      <c r="AE247">
        <f>T247+AD247+AB247+AC247</f>
        <v>0</v>
      </c>
      <c r="AF247">
        <f>DW247*AT247*(DR247-DQ247*(1000-AT247*DT247)/(1000-AT247*DS247))/(100*DK247)</f>
        <v>0</v>
      </c>
      <c r="AG247">
        <f>1000*DW247*AT247*(DS247-DT247)/(100*DK247*(1000-AT247*DS247))</f>
        <v>0</v>
      </c>
      <c r="AH247">
        <f>(AI247 - AJ247 - DX247*1E3/(8.314*(DZ247+273.15)) * AL247/DW247 * AK247) * DW247/(100*DK247) * (1000 - DT247)/1000</f>
        <v>0</v>
      </c>
      <c r="AI247">
        <v>605.9615909103549</v>
      </c>
      <c r="AJ247">
        <v>577.5175515151515</v>
      </c>
      <c r="AK247">
        <v>3.400688369424032</v>
      </c>
      <c r="AL247">
        <v>66.0925817181092</v>
      </c>
      <c r="AM247">
        <f>(AO247 - AN247 + DX247*1E3/(8.314*(DZ247+273.15)) * AQ247/DW247 * AP247) * DW247/(100*DK247) * 1000/(1000 - AO247)</f>
        <v>0</v>
      </c>
      <c r="AN247">
        <v>26.238513846113</v>
      </c>
      <c r="AO247">
        <v>29.22970666666667</v>
      </c>
      <c r="AP247">
        <v>-0.01024976681344509</v>
      </c>
      <c r="AQ247">
        <v>101.3786649320936</v>
      </c>
      <c r="AR247">
        <v>0</v>
      </c>
      <c r="AS247">
        <v>0</v>
      </c>
      <c r="AT247">
        <f>IF(AR247*$H$15&gt;=AV247,1.0,(AV247/(AV247-AR247*$H$15)))</f>
        <v>0</v>
      </c>
      <c r="AU247">
        <f>(AT247-1)*100</f>
        <v>0</v>
      </c>
      <c r="AV247">
        <f>MAX(0,($B$15+$C$15*EE247)/(1+$D$15*EE247)*DX247/(DZ247+273)*$E$15)</f>
        <v>0</v>
      </c>
      <c r="AW247" t="s">
        <v>429</v>
      </c>
      <c r="AX247" t="s">
        <v>429</v>
      </c>
      <c r="AY247">
        <v>0</v>
      </c>
      <c r="AZ247">
        <v>0</v>
      </c>
      <c r="BA247">
        <f>1-AY247/AZ247</f>
        <v>0</v>
      </c>
      <c r="BB247">
        <v>0</v>
      </c>
      <c r="BC247" t="s">
        <v>429</v>
      </c>
      <c r="BD247" t="s">
        <v>429</v>
      </c>
      <c r="BE247">
        <v>0</v>
      </c>
      <c r="BF247">
        <v>0</v>
      </c>
      <c r="BG247">
        <f>1-BE247/BF247</f>
        <v>0</v>
      </c>
      <c r="BH247">
        <v>0.5</v>
      </c>
      <c r="BI247">
        <f>DH247</f>
        <v>0</v>
      </c>
      <c r="BJ247">
        <f>K247</f>
        <v>0</v>
      </c>
      <c r="BK247">
        <f>BG247*BH247*BI247</f>
        <v>0</v>
      </c>
      <c r="BL247">
        <f>(BJ247-BB247)/BI247</f>
        <v>0</v>
      </c>
      <c r="BM247">
        <f>(AZ247-BF247)/BF247</f>
        <v>0</v>
      </c>
      <c r="BN247">
        <f>AY247/(BA247+AY247/BF247)</f>
        <v>0</v>
      </c>
      <c r="BO247" t="s">
        <v>429</v>
      </c>
      <c r="BP247">
        <v>0</v>
      </c>
      <c r="BQ247">
        <f>IF(BP247&lt;&gt;0, BP247, BN247)</f>
        <v>0</v>
      </c>
      <c r="BR247">
        <f>1-BQ247/BF247</f>
        <v>0</v>
      </c>
      <c r="BS247">
        <f>(BF247-BE247)/(BF247-BQ247)</f>
        <v>0</v>
      </c>
      <c r="BT247">
        <f>(AZ247-BF247)/(AZ247-BQ247)</f>
        <v>0</v>
      </c>
      <c r="BU247">
        <f>(BF247-BE247)/(BF247-AY247)</f>
        <v>0</v>
      </c>
      <c r="BV247">
        <f>(AZ247-BF247)/(AZ247-AY247)</f>
        <v>0</v>
      </c>
      <c r="BW247">
        <f>(BS247*BQ247/BE247)</f>
        <v>0</v>
      </c>
      <c r="BX247">
        <f>(1-BW247)</f>
        <v>0</v>
      </c>
      <c r="DG247">
        <f>$B$13*EF247+$C$13*EG247+$F$13*ER247*(1-EU247)</f>
        <v>0</v>
      </c>
      <c r="DH247">
        <f>DG247*DI247</f>
        <v>0</v>
      </c>
      <c r="DI247">
        <f>($B$13*$D$11+$C$13*$D$11+$F$13*((FE247+EW247)/MAX(FE247+EW247+FF247, 0.1)*$I$11+FF247/MAX(FE247+EW247+FF247, 0.1)*$J$11))/($B$13+$C$13+$F$13)</f>
        <v>0</v>
      </c>
      <c r="DJ247">
        <f>($B$13*$K$11+$C$13*$K$11+$F$13*((FE247+EW247)/MAX(FE247+EW247+FF247, 0.1)*$P$11+FF247/MAX(FE247+EW247+FF247, 0.1)*$Q$11))/($B$13+$C$13+$F$13)</f>
        <v>0</v>
      </c>
      <c r="DK247">
        <v>1.37</v>
      </c>
      <c r="DL247">
        <v>0.5</v>
      </c>
      <c r="DM247" t="s">
        <v>430</v>
      </c>
      <c r="DN247">
        <v>2</v>
      </c>
      <c r="DO247" t="b">
        <v>1</v>
      </c>
      <c r="DP247">
        <v>1694366307.214286</v>
      </c>
      <c r="DQ247">
        <v>536.5671071428571</v>
      </c>
      <c r="DR247">
        <v>573.3610000000001</v>
      </c>
      <c r="DS247">
        <v>29.2943</v>
      </c>
      <c r="DT247">
        <v>26.29593928571429</v>
      </c>
      <c r="DU247">
        <v>565.0616071428573</v>
      </c>
      <c r="DV247">
        <v>33.59098571428571</v>
      </c>
      <c r="DW247">
        <v>499.9593571428572</v>
      </c>
      <c r="DX247">
        <v>84.42805</v>
      </c>
      <c r="DY247">
        <v>0.09985722499999998</v>
      </c>
      <c r="DZ247">
        <v>32.49675</v>
      </c>
      <c r="EA247">
        <v>33.72830714285715</v>
      </c>
      <c r="EB247">
        <v>999.9000000000002</v>
      </c>
      <c r="EC247">
        <v>0</v>
      </c>
      <c r="ED247">
        <v>0</v>
      </c>
      <c r="EE247">
        <v>10002.92357142857</v>
      </c>
      <c r="EF247">
        <v>0</v>
      </c>
      <c r="EG247">
        <v>989.1740357142857</v>
      </c>
      <c r="EH247">
        <v>-36.79400714285715</v>
      </c>
      <c r="EI247">
        <v>552.75925</v>
      </c>
      <c r="EJ247">
        <v>588.8445357142856</v>
      </c>
      <c r="EK247">
        <v>2.998361428571429</v>
      </c>
      <c r="EL247">
        <v>573.3610000000001</v>
      </c>
      <c r="EM247">
        <v>26.29593928571429</v>
      </c>
      <c r="EN247">
        <v>2.473259642857143</v>
      </c>
      <c r="EO247">
        <v>2.220114285714286</v>
      </c>
      <c r="EP247">
        <v>20.85157857142857</v>
      </c>
      <c r="EQ247">
        <v>19.10818571428571</v>
      </c>
      <c r="ER247">
        <v>1999.983214285714</v>
      </c>
      <c r="ES247">
        <v>0.9800049999999997</v>
      </c>
      <c r="ET247">
        <v>0.0199949</v>
      </c>
      <c r="EU247">
        <v>0</v>
      </c>
      <c r="EV247">
        <v>84.09685714285715</v>
      </c>
      <c r="EW247">
        <v>5.00078</v>
      </c>
      <c r="EX247">
        <v>3389.692857142857</v>
      </c>
      <c r="EY247">
        <v>16379.525</v>
      </c>
      <c r="EZ247">
        <v>52.24967857142855</v>
      </c>
      <c r="FA247">
        <v>53.31424999999998</v>
      </c>
      <c r="FB247">
        <v>52.76310714285714</v>
      </c>
      <c r="FC247">
        <v>52.54667857142856</v>
      </c>
      <c r="FD247">
        <v>52.42610714285713</v>
      </c>
      <c r="FE247">
        <v>1955.093214285714</v>
      </c>
      <c r="FF247">
        <v>39.89000000000001</v>
      </c>
      <c r="FG247">
        <v>0</v>
      </c>
      <c r="FH247">
        <v>1694366315</v>
      </c>
      <c r="FI247">
        <v>0</v>
      </c>
      <c r="FJ247">
        <v>84.08866</v>
      </c>
      <c r="FK247">
        <v>-0.8366153936186317</v>
      </c>
      <c r="FL247">
        <v>100.4653845126536</v>
      </c>
      <c r="FM247">
        <v>3390.6008</v>
      </c>
      <c r="FN247">
        <v>15</v>
      </c>
      <c r="FO247">
        <v>1694364733.6</v>
      </c>
      <c r="FP247" t="s">
        <v>824</v>
      </c>
      <c r="FQ247">
        <v>1694364733.6</v>
      </c>
      <c r="FR247">
        <v>1694364725.1</v>
      </c>
      <c r="FS247">
        <v>3</v>
      </c>
      <c r="FT247">
        <v>-0.385</v>
      </c>
      <c r="FU247">
        <v>-0.17</v>
      </c>
      <c r="FV247">
        <v>-26.307</v>
      </c>
      <c r="FW247">
        <v>-4.28</v>
      </c>
      <c r="FX247">
        <v>420</v>
      </c>
      <c r="FY247">
        <v>29</v>
      </c>
      <c r="FZ247">
        <v>0.26</v>
      </c>
      <c r="GA247">
        <v>0.05</v>
      </c>
      <c r="GB247">
        <v>-36.63510487804879</v>
      </c>
      <c r="GC247">
        <v>-3.577296167247344</v>
      </c>
      <c r="GD247">
        <v>0.3547280325113526</v>
      </c>
      <c r="GE247">
        <v>0</v>
      </c>
      <c r="GF247">
        <v>2.992265365853659</v>
      </c>
      <c r="GG247">
        <v>0.1896265505226463</v>
      </c>
      <c r="GH247">
        <v>0.02659237219603568</v>
      </c>
      <c r="GI247">
        <v>1</v>
      </c>
      <c r="GJ247">
        <v>1</v>
      </c>
      <c r="GK247">
        <v>2</v>
      </c>
      <c r="GL247" t="s">
        <v>432</v>
      </c>
      <c r="GM247">
        <v>3.10618</v>
      </c>
      <c r="GN247">
        <v>2.75797</v>
      </c>
      <c r="GO247">
        <v>0.101862</v>
      </c>
      <c r="GP247">
        <v>0.102881</v>
      </c>
      <c r="GQ247">
        <v>0.123657</v>
      </c>
      <c r="GR247">
        <v>0.104852</v>
      </c>
      <c r="GS247">
        <v>22523.9</v>
      </c>
      <c r="GT247">
        <v>21199.7</v>
      </c>
      <c r="GU247">
        <v>25666.6</v>
      </c>
      <c r="GV247">
        <v>24011</v>
      </c>
      <c r="GW247">
        <v>36186.3</v>
      </c>
      <c r="GX247">
        <v>31514.3</v>
      </c>
      <c r="GY247">
        <v>44922.9</v>
      </c>
      <c r="GZ247">
        <v>38070.7</v>
      </c>
      <c r="HA247">
        <v>1.73363</v>
      </c>
      <c r="HB247">
        <v>1.5264</v>
      </c>
      <c r="HC247">
        <v>-0.079181</v>
      </c>
      <c r="HD247">
        <v>0</v>
      </c>
      <c r="HE247">
        <v>34.9893</v>
      </c>
      <c r="HF247">
        <v>999.9</v>
      </c>
      <c r="HG247">
        <v>34.6</v>
      </c>
      <c r="HH247">
        <v>41.9</v>
      </c>
      <c r="HI247">
        <v>33.606</v>
      </c>
      <c r="HJ247">
        <v>61.2056</v>
      </c>
      <c r="HK247">
        <v>24.4712</v>
      </c>
      <c r="HL247">
        <v>1</v>
      </c>
      <c r="HM247">
        <v>1.65836</v>
      </c>
      <c r="HN247">
        <v>9.28105</v>
      </c>
      <c r="HO247">
        <v>20.0562</v>
      </c>
      <c r="HP247">
        <v>5.20546</v>
      </c>
      <c r="HQ247">
        <v>11.9942</v>
      </c>
      <c r="HR247">
        <v>4.95955</v>
      </c>
      <c r="HS247">
        <v>3.27423</v>
      </c>
      <c r="HT247">
        <v>9999</v>
      </c>
      <c r="HU247">
        <v>9999</v>
      </c>
      <c r="HV247">
        <v>9999</v>
      </c>
      <c r="HW247">
        <v>156.9</v>
      </c>
      <c r="HX247">
        <v>1.86386</v>
      </c>
      <c r="HY247">
        <v>1.86019</v>
      </c>
      <c r="HZ247">
        <v>1.85852</v>
      </c>
      <c r="IA247">
        <v>1.85989</v>
      </c>
      <c r="IB247">
        <v>1.85977</v>
      </c>
      <c r="IC247">
        <v>1.85846</v>
      </c>
      <c r="ID247">
        <v>1.85758</v>
      </c>
      <c r="IE247">
        <v>1.85241</v>
      </c>
      <c r="IF247">
        <v>0</v>
      </c>
      <c r="IG247">
        <v>0</v>
      </c>
      <c r="IH247">
        <v>0</v>
      </c>
      <c r="II247">
        <v>0</v>
      </c>
      <c r="IJ247" t="s">
        <v>433</v>
      </c>
      <c r="IK247" t="s">
        <v>434</v>
      </c>
      <c r="IL247" t="s">
        <v>435</v>
      </c>
      <c r="IM247" t="s">
        <v>435</v>
      </c>
      <c r="IN247" t="s">
        <v>435</v>
      </c>
      <c r="IO247" t="s">
        <v>435</v>
      </c>
      <c r="IP247">
        <v>0</v>
      </c>
      <c r="IQ247">
        <v>100</v>
      </c>
      <c r="IR247">
        <v>100</v>
      </c>
      <c r="IS247">
        <v>-28.957</v>
      </c>
      <c r="IT247">
        <v>-4.2942</v>
      </c>
      <c r="IU247">
        <v>-16.58608616744975</v>
      </c>
      <c r="IV247">
        <v>-0.02477319321892663</v>
      </c>
      <c r="IW247">
        <v>7.220195862635366E-06</v>
      </c>
      <c r="IX247">
        <v>-1.200035831751892E-09</v>
      </c>
      <c r="IY247">
        <v>-1.942583748468474</v>
      </c>
      <c r="IZ247">
        <v>-0.1467083373758089</v>
      </c>
      <c r="JA247">
        <v>0.003522864546959643</v>
      </c>
      <c r="JB247">
        <v>-3.696506598922489E-05</v>
      </c>
      <c r="JC247">
        <v>4</v>
      </c>
      <c r="JD247">
        <v>1987</v>
      </c>
      <c r="JE247">
        <v>1</v>
      </c>
      <c r="JF247">
        <v>38</v>
      </c>
      <c r="JG247">
        <v>26.4</v>
      </c>
      <c r="JH247">
        <v>26.5</v>
      </c>
      <c r="JI247">
        <v>1.63574</v>
      </c>
      <c r="JJ247">
        <v>2.70874</v>
      </c>
      <c r="JK247">
        <v>1.49658</v>
      </c>
      <c r="JL247">
        <v>2.38892</v>
      </c>
      <c r="JM247">
        <v>1.54907</v>
      </c>
      <c r="JN247">
        <v>2.38159</v>
      </c>
      <c r="JO247">
        <v>46.6202</v>
      </c>
      <c r="JP247">
        <v>13.1164</v>
      </c>
      <c r="JQ247">
        <v>18</v>
      </c>
      <c r="JR247">
        <v>508.948</v>
      </c>
      <c r="JS247">
        <v>384.164</v>
      </c>
      <c r="JT247">
        <v>26.3023</v>
      </c>
      <c r="JU247">
        <v>45.7105</v>
      </c>
      <c r="JV247">
        <v>29.9991</v>
      </c>
      <c r="JW247">
        <v>45.5351</v>
      </c>
      <c r="JX247">
        <v>45.3842</v>
      </c>
      <c r="JY247">
        <v>32.8545</v>
      </c>
      <c r="JZ247">
        <v>0</v>
      </c>
      <c r="KA247">
        <v>43.3222</v>
      </c>
      <c r="KB247">
        <v>21.3717</v>
      </c>
      <c r="KC247">
        <v>620.98</v>
      </c>
      <c r="KD247">
        <v>26.6763</v>
      </c>
      <c r="KE247">
        <v>98.13800000000001</v>
      </c>
      <c r="KF247">
        <v>91.7351</v>
      </c>
    </row>
    <row r="248" spans="1:292">
      <c r="A248">
        <v>230</v>
      </c>
      <c r="B248">
        <v>1694366320</v>
      </c>
      <c r="C248">
        <v>7811</v>
      </c>
      <c r="D248" t="s">
        <v>897</v>
      </c>
      <c r="E248" t="s">
        <v>898</v>
      </c>
      <c r="F248">
        <v>5</v>
      </c>
      <c r="G248" t="s">
        <v>823</v>
      </c>
      <c r="H248">
        <v>1694366312.5</v>
      </c>
      <c r="I248">
        <f>(J248)/1000</f>
        <v>0</v>
      </c>
      <c r="J248">
        <f>IF(DO248, AM248, AG248)</f>
        <v>0</v>
      </c>
      <c r="K248">
        <f>IF(DO248, AH248, AF248)</f>
        <v>0</v>
      </c>
      <c r="L248">
        <f>DQ248 - IF(AT248&gt;1, K248*DK248*100.0/(AV248*EE248), 0)</f>
        <v>0</v>
      </c>
      <c r="M248">
        <f>((S248-I248/2)*L248-K248)/(S248+I248/2)</f>
        <v>0</v>
      </c>
      <c r="N248">
        <f>M248*(DX248+DY248)/1000.0</f>
        <v>0</v>
      </c>
      <c r="O248">
        <f>(DQ248 - IF(AT248&gt;1, K248*DK248*100.0/(AV248*EE248), 0))*(DX248+DY248)/1000.0</f>
        <v>0</v>
      </c>
      <c r="P248">
        <f>2.0/((1/R248-1/Q248)+SIGN(R248)*SQRT((1/R248-1/Q248)*(1/R248-1/Q248) + 4*DL248/((DL248+1)*(DL248+1))*(2*1/R248*1/Q248-1/Q248*1/Q248)))</f>
        <v>0</v>
      </c>
      <c r="Q248">
        <f>IF(LEFT(DM248,1)&lt;&gt;"0",IF(LEFT(DM248,1)="1",3.0,DN248),$D$5+$E$5*(EE248*DX248/($K$5*1000))+$F$5*(EE248*DX248/($K$5*1000))*MAX(MIN(DK248,$J$5),$I$5)*MAX(MIN(DK248,$J$5),$I$5)+$G$5*MAX(MIN(DK248,$J$5),$I$5)*(EE248*DX248/($K$5*1000))+$H$5*(EE248*DX248/($K$5*1000))*(EE248*DX248/($K$5*1000)))</f>
        <v>0</v>
      </c>
      <c r="R248">
        <f>I248*(1000-(1000*0.61365*exp(17.502*V248/(240.97+V248))/(DX248+DY248)+DS248)/2)/(1000*0.61365*exp(17.502*V248/(240.97+V248))/(DX248+DY248)-DS248)</f>
        <v>0</v>
      </c>
      <c r="S248">
        <f>1/((DL248+1)/(P248/1.6)+1/(Q248/1.37)) + DL248/((DL248+1)/(P248/1.6) + DL248/(Q248/1.37))</f>
        <v>0</v>
      </c>
      <c r="T248">
        <f>(DG248*DJ248)</f>
        <v>0</v>
      </c>
      <c r="U248">
        <f>(DZ248+(T248+2*0.95*5.67E-8*(((DZ248+$B$9)+273)^4-(DZ248+273)^4)-44100*I248)/(1.84*29.3*Q248+8*0.95*5.67E-8*(DZ248+273)^3))</f>
        <v>0</v>
      </c>
      <c r="V248">
        <f>($C$9*EA248+$D$9*EB248+$E$9*U248)</f>
        <v>0</v>
      </c>
      <c r="W248">
        <f>0.61365*exp(17.502*V248/(240.97+V248))</f>
        <v>0</v>
      </c>
      <c r="X248">
        <f>(Y248/Z248*100)</f>
        <v>0</v>
      </c>
      <c r="Y248">
        <f>DS248*(DX248+DY248)/1000</f>
        <v>0</v>
      </c>
      <c r="Z248">
        <f>0.61365*exp(17.502*DZ248/(240.97+DZ248))</f>
        <v>0</v>
      </c>
      <c r="AA248">
        <f>(W248-DS248*(DX248+DY248)/1000)</f>
        <v>0</v>
      </c>
      <c r="AB248">
        <f>(-I248*44100)</f>
        <v>0</v>
      </c>
      <c r="AC248">
        <f>2*29.3*Q248*0.92*(DZ248-V248)</f>
        <v>0</v>
      </c>
      <c r="AD248">
        <f>2*0.95*5.67E-8*(((DZ248+$B$9)+273)^4-(V248+273)^4)</f>
        <v>0</v>
      </c>
      <c r="AE248">
        <f>T248+AD248+AB248+AC248</f>
        <v>0</v>
      </c>
      <c r="AF248">
        <f>DW248*AT248*(DR248-DQ248*(1000-AT248*DT248)/(1000-AT248*DS248))/(100*DK248)</f>
        <v>0</v>
      </c>
      <c r="AG248">
        <f>1000*DW248*AT248*(DS248-DT248)/(100*DK248*(1000-AT248*DS248))</f>
        <v>0</v>
      </c>
      <c r="AH248">
        <f>(AI248 - AJ248 - DX248*1E3/(8.314*(DZ248+273.15)) * AL248/DW248 * AK248) * DW248/(100*DK248) * (1000 - DT248)/1000</f>
        <v>0</v>
      </c>
      <c r="AI248">
        <v>623.404769089967</v>
      </c>
      <c r="AJ248">
        <v>594.4886848484847</v>
      </c>
      <c r="AK248">
        <v>3.400285323795083</v>
      </c>
      <c r="AL248">
        <v>66.0925817181092</v>
      </c>
      <c r="AM248">
        <f>(AO248 - AN248 + DX248*1E3/(8.314*(DZ248+273.15)) * AQ248/DW248 * AP248) * DW248/(100*DK248) * 1000/(1000 - AO248)</f>
        <v>0</v>
      </c>
      <c r="AN248">
        <v>26.23140604610384</v>
      </c>
      <c r="AO248">
        <v>29.19817636363636</v>
      </c>
      <c r="AP248">
        <v>-0.007200239221999212</v>
      </c>
      <c r="AQ248">
        <v>101.3786649320936</v>
      </c>
      <c r="AR248">
        <v>0</v>
      </c>
      <c r="AS248">
        <v>0</v>
      </c>
      <c r="AT248">
        <f>IF(AR248*$H$15&gt;=AV248,1.0,(AV248/(AV248-AR248*$H$15)))</f>
        <v>0</v>
      </c>
      <c r="AU248">
        <f>(AT248-1)*100</f>
        <v>0</v>
      </c>
      <c r="AV248">
        <f>MAX(0,($B$15+$C$15*EE248)/(1+$D$15*EE248)*DX248/(DZ248+273)*$E$15)</f>
        <v>0</v>
      </c>
      <c r="AW248" t="s">
        <v>429</v>
      </c>
      <c r="AX248" t="s">
        <v>429</v>
      </c>
      <c r="AY248">
        <v>0</v>
      </c>
      <c r="AZ248">
        <v>0</v>
      </c>
      <c r="BA248">
        <f>1-AY248/AZ248</f>
        <v>0</v>
      </c>
      <c r="BB248">
        <v>0</v>
      </c>
      <c r="BC248" t="s">
        <v>429</v>
      </c>
      <c r="BD248" t="s">
        <v>429</v>
      </c>
      <c r="BE248">
        <v>0</v>
      </c>
      <c r="BF248">
        <v>0</v>
      </c>
      <c r="BG248">
        <f>1-BE248/BF248</f>
        <v>0</v>
      </c>
      <c r="BH248">
        <v>0.5</v>
      </c>
      <c r="BI248">
        <f>DH248</f>
        <v>0</v>
      </c>
      <c r="BJ248">
        <f>K248</f>
        <v>0</v>
      </c>
      <c r="BK248">
        <f>BG248*BH248*BI248</f>
        <v>0</v>
      </c>
      <c r="BL248">
        <f>(BJ248-BB248)/BI248</f>
        <v>0</v>
      </c>
      <c r="BM248">
        <f>(AZ248-BF248)/BF248</f>
        <v>0</v>
      </c>
      <c r="BN248">
        <f>AY248/(BA248+AY248/BF248)</f>
        <v>0</v>
      </c>
      <c r="BO248" t="s">
        <v>429</v>
      </c>
      <c r="BP248">
        <v>0</v>
      </c>
      <c r="BQ248">
        <f>IF(BP248&lt;&gt;0, BP248, BN248)</f>
        <v>0</v>
      </c>
      <c r="BR248">
        <f>1-BQ248/BF248</f>
        <v>0</v>
      </c>
      <c r="BS248">
        <f>(BF248-BE248)/(BF248-BQ248)</f>
        <v>0</v>
      </c>
      <c r="BT248">
        <f>(AZ248-BF248)/(AZ248-BQ248)</f>
        <v>0</v>
      </c>
      <c r="BU248">
        <f>(BF248-BE248)/(BF248-AY248)</f>
        <v>0</v>
      </c>
      <c r="BV248">
        <f>(AZ248-BF248)/(AZ248-AY248)</f>
        <v>0</v>
      </c>
      <c r="BW248">
        <f>(BS248*BQ248/BE248)</f>
        <v>0</v>
      </c>
      <c r="BX248">
        <f>(1-BW248)</f>
        <v>0</v>
      </c>
      <c r="DG248">
        <f>$B$13*EF248+$C$13*EG248+$F$13*ER248*(1-EU248)</f>
        <v>0</v>
      </c>
      <c r="DH248">
        <f>DG248*DI248</f>
        <v>0</v>
      </c>
      <c r="DI248">
        <f>($B$13*$D$11+$C$13*$D$11+$F$13*((FE248+EW248)/MAX(FE248+EW248+FF248, 0.1)*$I$11+FF248/MAX(FE248+EW248+FF248, 0.1)*$J$11))/($B$13+$C$13+$F$13)</f>
        <v>0</v>
      </c>
      <c r="DJ248">
        <f>($B$13*$K$11+$C$13*$K$11+$F$13*((FE248+EW248)/MAX(FE248+EW248+FF248, 0.1)*$P$11+FF248/MAX(FE248+EW248+FF248, 0.1)*$Q$11))/($B$13+$C$13+$F$13)</f>
        <v>0</v>
      </c>
      <c r="DK248">
        <v>1.37</v>
      </c>
      <c r="DL248">
        <v>0.5</v>
      </c>
      <c r="DM248" t="s">
        <v>430</v>
      </c>
      <c r="DN248">
        <v>2</v>
      </c>
      <c r="DO248" t="b">
        <v>1</v>
      </c>
      <c r="DP248">
        <v>1694366312.5</v>
      </c>
      <c r="DQ248">
        <v>554.0189259259259</v>
      </c>
      <c r="DR248">
        <v>591.1891851851851</v>
      </c>
      <c r="DS248">
        <v>29.2541037037037</v>
      </c>
      <c r="DT248">
        <v>26.25051481481482</v>
      </c>
      <c r="DU248">
        <v>582.8274444444445</v>
      </c>
      <c r="DV248">
        <v>33.54931481481481</v>
      </c>
      <c r="DW248">
        <v>499.9444074074073</v>
      </c>
      <c r="DX248">
        <v>84.42728518518518</v>
      </c>
      <c r="DY248">
        <v>0.09993965925925927</v>
      </c>
      <c r="DZ248">
        <v>32.48512222222222</v>
      </c>
      <c r="EA248">
        <v>33.71924814814815</v>
      </c>
      <c r="EB248">
        <v>999.9000000000001</v>
      </c>
      <c r="EC248">
        <v>0</v>
      </c>
      <c r="ED248">
        <v>0</v>
      </c>
      <c r="EE248">
        <v>9996.385185185187</v>
      </c>
      <c r="EF248">
        <v>0</v>
      </c>
      <c r="EG248">
        <v>1008.952185185185</v>
      </c>
      <c r="EH248">
        <v>-37.17036666666667</v>
      </c>
      <c r="EI248">
        <v>570.714111111111</v>
      </c>
      <c r="EJ248">
        <v>607.1262962962965</v>
      </c>
      <c r="EK248">
        <v>3.003582962962963</v>
      </c>
      <c r="EL248">
        <v>591.1891851851851</v>
      </c>
      <c r="EM248">
        <v>26.25051481481482</v>
      </c>
      <c r="EN248">
        <v>2.469842962962963</v>
      </c>
      <c r="EO248">
        <v>2.216258888888889</v>
      </c>
      <c r="EP248">
        <v>20.82911111111111</v>
      </c>
      <c r="EQ248">
        <v>19.08032962962963</v>
      </c>
      <c r="ER248">
        <v>1999.97962962963</v>
      </c>
      <c r="ES248">
        <v>0.9800049999999998</v>
      </c>
      <c r="ET248">
        <v>0.0199949</v>
      </c>
      <c r="EU248">
        <v>0</v>
      </c>
      <c r="EV248">
        <v>84.00271111111113</v>
      </c>
      <c r="EW248">
        <v>5.00078</v>
      </c>
      <c r="EX248">
        <v>3395.980740740741</v>
      </c>
      <c r="EY248">
        <v>16379.4962962963</v>
      </c>
      <c r="EZ248">
        <v>52.26122222222221</v>
      </c>
      <c r="FA248">
        <v>53.30514814814813</v>
      </c>
      <c r="FB248">
        <v>52.7127037037037</v>
      </c>
      <c r="FC248">
        <v>52.55525925925925</v>
      </c>
      <c r="FD248">
        <v>52.435</v>
      </c>
      <c r="FE248">
        <v>1955.08962962963</v>
      </c>
      <c r="FF248">
        <v>39.89000000000001</v>
      </c>
      <c r="FG248">
        <v>0</v>
      </c>
      <c r="FH248">
        <v>1694366319.8</v>
      </c>
      <c r="FI248">
        <v>0</v>
      </c>
      <c r="FJ248">
        <v>83.998704</v>
      </c>
      <c r="FK248">
        <v>-1.798961551086687</v>
      </c>
      <c r="FL248">
        <v>91.38076955581457</v>
      </c>
      <c r="FM248">
        <v>3395.9144</v>
      </c>
      <c r="FN248">
        <v>15</v>
      </c>
      <c r="FO248">
        <v>1694364733.6</v>
      </c>
      <c r="FP248" t="s">
        <v>824</v>
      </c>
      <c r="FQ248">
        <v>1694364733.6</v>
      </c>
      <c r="FR248">
        <v>1694364725.1</v>
      </c>
      <c r="FS248">
        <v>3</v>
      </c>
      <c r="FT248">
        <v>-0.385</v>
      </c>
      <c r="FU248">
        <v>-0.17</v>
      </c>
      <c r="FV248">
        <v>-26.307</v>
      </c>
      <c r="FW248">
        <v>-4.28</v>
      </c>
      <c r="FX248">
        <v>420</v>
      </c>
      <c r="FY248">
        <v>29</v>
      </c>
      <c r="FZ248">
        <v>0.26</v>
      </c>
      <c r="GA248">
        <v>0.05</v>
      </c>
      <c r="GB248">
        <v>-36.96874634146342</v>
      </c>
      <c r="GC248">
        <v>-4.141287804878075</v>
      </c>
      <c r="GD248">
        <v>0.4122747290857304</v>
      </c>
      <c r="GE248">
        <v>0</v>
      </c>
      <c r="GF248">
        <v>2.993182926829268</v>
      </c>
      <c r="GG248">
        <v>0.05325804878049213</v>
      </c>
      <c r="GH248">
        <v>0.02630179371087225</v>
      </c>
      <c r="GI248">
        <v>1</v>
      </c>
      <c r="GJ248">
        <v>1</v>
      </c>
      <c r="GK248">
        <v>2</v>
      </c>
      <c r="GL248" t="s">
        <v>432</v>
      </c>
      <c r="GM248">
        <v>3.10624</v>
      </c>
      <c r="GN248">
        <v>2.75795</v>
      </c>
      <c r="GO248">
        <v>0.10392</v>
      </c>
      <c r="GP248">
        <v>0.104941</v>
      </c>
      <c r="GQ248">
        <v>0.123579</v>
      </c>
      <c r="GR248">
        <v>0.104844</v>
      </c>
      <c r="GS248">
        <v>22472.7</v>
      </c>
      <c r="GT248">
        <v>21151.6</v>
      </c>
      <c r="GU248">
        <v>25667.1</v>
      </c>
      <c r="GV248">
        <v>24011.5</v>
      </c>
      <c r="GW248">
        <v>36190.3</v>
      </c>
      <c r="GX248">
        <v>31515.4</v>
      </c>
      <c r="GY248">
        <v>44923.7</v>
      </c>
      <c r="GZ248">
        <v>38071.5</v>
      </c>
      <c r="HA248">
        <v>1.73388</v>
      </c>
      <c r="HB248">
        <v>1.52643</v>
      </c>
      <c r="HC248">
        <v>-0.0783242</v>
      </c>
      <c r="HD248">
        <v>0</v>
      </c>
      <c r="HE248">
        <v>34.9815</v>
      </c>
      <c r="HF248">
        <v>999.9</v>
      </c>
      <c r="HG248">
        <v>34.6</v>
      </c>
      <c r="HH248">
        <v>41.9</v>
      </c>
      <c r="HI248">
        <v>33.6071</v>
      </c>
      <c r="HJ248">
        <v>61.4856</v>
      </c>
      <c r="HK248">
        <v>24.5833</v>
      </c>
      <c r="HL248">
        <v>1</v>
      </c>
      <c r="HM248">
        <v>1.6571</v>
      </c>
      <c r="HN248">
        <v>9.28105</v>
      </c>
      <c r="HO248">
        <v>20.0565</v>
      </c>
      <c r="HP248">
        <v>5.20636</v>
      </c>
      <c r="HQ248">
        <v>11.9942</v>
      </c>
      <c r="HR248">
        <v>4.9596</v>
      </c>
      <c r="HS248">
        <v>3.27428</v>
      </c>
      <c r="HT248">
        <v>9999</v>
      </c>
      <c r="HU248">
        <v>9999</v>
      </c>
      <c r="HV248">
        <v>9999</v>
      </c>
      <c r="HW248">
        <v>156.9</v>
      </c>
      <c r="HX248">
        <v>1.86388</v>
      </c>
      <c r="HY248">
        <v>1.8602</v>
      </c>
      <c r="HZ248">
        <v>1.85853</v>
      </c>
      <c r="IA248">
        <v>1.85989</v>
      </c>
      <c r="IB248">
        <v>1.85976</v>
      </c>
      <c r="IC248">
        <v>1.85843</v>
      </c>
      <c r="ID248">
        <v>1.85759</v>
      </c>
      <c r="IE248">
        <v>1.85242</v>
      </c>
      <c r="IF248">
        <v>0</v>
      </c>
      <c r="IG248">
        <v>0</v>
      </c>
      <c r="IH248">
        <v>0</v>
      </c>
      <c r="II248">
        <v>0</v>
      </c>
      <c r="IJ248" t="s">
        <v>433</v>
      </c>
      <c r="IK248" t="s">
        <v>434</v>
      </c>
      <c r="IL248" t="s">
        <v>435</v>
      </c>
      <c r="IM248" t="s">
        <v>435</v>
      </c>
      <c r="IN248" t="s">
        <v>435</v>
      </c>
      <c r="IO248" t="s">
        <v>435</v>
      </c>
      <c r="IP248">
        <v>0</v>
      </c>
      <c r="IQ248">
        <v>100</v>
      </c>
      <c r="IR248">
        <v>100</v>
      </c>
      <c r="IS248">
        <v>-29.25</v>
      </c>
      <c r="IT248">
        <v>-4.293</v>
      </c>
      <c r="IU248">
        <v>-16.58608616744975</v>
      </c>
      <c r="IV248">
        <v>-0.02477319321892663</v>
      </c>
      <c r="IW248">
        <v>7.220195862635366E-06</v>
      </c>
      <c r="IX248">
        <v>-1.200035831751892E-09</v>
      </c>
      <c r="IY248">
        <v>-1.942583748468474</v>
      </c>
      <c r="IZ248">
        <v>-0.1467083373758089</v>
      </c>
      <c r="JA248">
        <v>0.003522864546959643</v>
      </c>
      <c r="JB248">
        <v>-3.696506598922489E-05</v>
      </c>
      <c r="JC248">
        <v>4</v>
      </c>
      <c r="JD248">
        <v>1987</v>
      </c>
      <c r="JE248">
        <v>1</v>
      </c>
      <c r="JF248">
        <v>38</v>
      </c>
      <c r="JG248">
        <v>26.4</v>
      </c>
      <c r="JH248">
        <v>26.6</v>
      </c>
      <c r="JI248">
        <v>1.67236</v>
      </c>
      <c r="JJ248">
        <v>2.70508</v>
      </c>
      <c r="JK248">
        <v>1.49658</v>
      </c>
      <c r="JL248">
        <v>2.38892</v>
      </c>
      <c r="JM248">
        <v>1.54785</v>
      </c>
      <c r="JN248">
        <v>2.44141</v>
      </c>
      <c r="JO248">
        <v>46.6202</v>
      </c>
      <c r="JP248">
        <v>13.1076</v>
      </c>
      <c r="JQ248">
        <v>18</v>
      </c>
      <c r="JR248">
        <v>509.062</v>
      </c>
      <c r="JS248">
        <v>384.134</v>
      </c>
      <c r="JT248">
        <v>26.2968</v>
      </c>
      <c r="JU248">
        <v>45.6993</v>
      </c>
      <c r="JV248">
        <v>29.999</v>
      </c>
      <c r="JW248">
        <v>45.5265</v>
      </c>
      <c r="JX248">
        <v>45.3748</v>
      </c>
      <c r="JY248">
        <v>33.5824</v>
      </c>
      <c r="JZ248">
        <v>0</v>
      </c>
      <c r="KA248">
        <v>43.3222</v>
      </c>
      <c r="KB248">
        <v>21.3646</v>
      </c>
      <c r="KC248">
        <v>641.016</v>
      </c>
      <c r="KD248">
        <v>26.6474</v>
      </c>
      <c r="KE248">
        <v>98.1399</v>
      </c>
      <c r="KF248">
        <v>91.73699999999999</v>
      </c>
    </row>
    <row r="249" spans="1:292">
      <c r="A249">
        <v>231</v>
      </c>
      <c r="B249">
        <v>1694366325</v>
      </c>
      <c r="C249">
        <v>7816</v>
      </c>
      <c r="D249" t="s">
        <v>899</v>
      </c>
      <c r="E249" t="s">
        <v>900</v>
      </c>
      <c r="F249">
        <v>5</v>
      </c>
      <c r="G249" t="s">
        <v>823</v>
      </c>
      <c r="H249">
        <v>1694366317.214286</v>
      </c>
      <c r="I249">
        <f>(J249)/1000</f>
        <v>0</v>
      </c>
      <c r="J249">
        <f>IF(DO249, AM249, AG249)</f>
        <v>0</v>
      </c>
      <c r="K249">
        <f>IF(DO249, AH249, AF249)</f>
        <v>0</v>
      </c>
      <c r="L249">
        <f>DQ249 - IF(AT249&gt;1, K249*DK249*100.0/(AV249*EE249), 0)</f>
        <v>0</v>
      </c>
      <c r="M249">
        <f>((S249-I249/2)*L249-K249)/(S249+I249/2)</f>
        <v>0</v>
      </c>
      <c r="N249">
        <f>M249*(DX249+DY249)/1000.0</f>
        <v>0</v>
      </c>
      <c r="O249">
        <f>(DQ249 - IF(AT249&gt;1, K249*DK249*100.0/(AV249*EE249), 0))*(DX249+DY249)/1000.0</f>
        <v>0</v>
      </c>
      <c r="P249">
        <f>2.0/((1/R249-1/Q249)+SIGN(R249)*SQRT((1/R249-1/Q249)*(1/R249-1/Q249) + 4*DL249/((DL249+1)*(DL249+1))*(2*1/R249*1/Q249-1/Q249*1/Q249)))</f>
        <v>0</v>
      </c>
      <c r="Q249">
        <f>IF(LEFT(DM249,1)&lt;&gt;"0",IF(LEFT(DM249,1)="1",3.0,DN249),$D$5+$E$5*(EE249*DX249/($K$5*1000))+$F$5*(EE249*DX249/($K$5*1000))*MAX(MIN(DK249,$J$5),$I$5)*MAX(MIN(DK249,$J$5),$I$5)+$G$5*MAX(MIN(DK249,$J$5),$I$5)*(EE249*DX249/($K$5*1000))+$H$5*(EE249*DX249/($K$5*1000))*(EE249*DX249/($K$5*1000)))</f>
        <v>0</v>
      </c>
      <c r="R249">
        <f>I249*(1000-(1000*0.61365*exp(17.502*V249/(240.97+V249))/(DX249+DY249)+DS249)/2)/(1000*0.61365*exp(17.502*V249/(240.97+V249))/(DX249+DY249)-DS249)</f>
        <v>0</v>
      </c>
      <c r="S249">
        <f>1/((DL249+1)/(P249/1.6)+1/(Q249/1.37)) + DL249/((DL249+1)/(P249/1.6) + DL249/(Q249/1.37))</f>
        <v>0</v>
      </c>
      <c r="T249">
        <f>(DG249*DJ249)</f>
        <v>0</v>
      </c>
      <c r="U249">
        <f>(DZ249+(T249+2*0.95*5.67E-8*(((DZ249+$B$9)+273)^4-(DZ249+273)^4)-44100*I249)/(1.84*29.3*Q249+8*0.95*5.67E-8*(DZ249+273)^3))</f>
        <v>0</v>
      </c>
      <c r="V249">
        <f>($C$9*EA249+$D$9*EB249+$E$9*U249)</f>
        <v>0</v>
      </c>
      <c r="W249">
        <f>0.61365*exp(17.502*V249/(240.97+V249))</f>
        <v>0</v>
      </c>
      <c r="X249">
        <f>(Y249/Z249*100)</f>
        <v>0</v>
      </c>
      <c r="Y249">
        <f>DS249*(DX249+DY249)/1000</f>
        <v>0</v>
      </c>
      <c r="Z249">
        <f>0.61365*exp(17.502*DZ249/(240.97+DZ249))</f>
        <v>0</v>
      </c>
      <c r="AA249">
        <f>(W249-DS249*(DX249+DY249)/1000)</f>
        <v>0</v>
      </c>
      <c r="AB249">
        <f>(-I249*44100)</f>
        <v>0</v>
      </c>
      <c r="AC249">
        <f>2*29.3*Q249*0.92*(DZ249-V249)</f>
        <v>0</v>
      </c>
      <c r="AD249">
        <f>2*0.95*5.67E-8*(((DZ249+$B$9)+273)^4-(V249+273)^4)</f>
        <v>0</v>
      </c>
      <c r="AE249">
        <f>T249+AD249+AB249+AC249</f>
        <v>0</v>
      </c>
      <c r="AF249">
        <f>DW249*AT249*(DR249-DQ249*(1000-AT249*DT249)/(1000-AT249*DS249))/(100*DK249)</f>
        <v>0</v>
      </c>
      <c r="AG249">
        <f>1000*DW249*AT249*(DS249-DT249)/(100*DK249*(1000-AT249*DS249))</f>
        <v>0</v>
      </c>
      <c r="AH249">
        <f>(AI249 - AJ249 - DX249*1E3/(8.314*(DZ249+273.15)) * AL249/DW249 * AK249) * DW249/(100*DK249) * (1000 - DT249)/1000</f>
        <v>0</v>
      </c>
      <c r="AI249">
        <v>640.6580049376275</v>
      </c>
      <c r="AJ249">
        <v>611.503393939394</v>
      </c>
      <c r="AK249">
        <v>3.396009614791893</v>
      </c>
      <c r="AL249">
        <v>66.0925817181092</v>
      </c>
      <c r="AM249">
        <f>(AO249 - AN249 + DX249*1E3/(8.314*(DZ249+273.15)) * AQ249/DW249 * AP249) * DW249/(100*DK249) * 1000/(1000 - AO249)</f>
        <v>0</v>
      </c>
      <c r="AN249">
        <v>26.22927098189381</v>
      </c>
      <c r="AO249">
        <v>29.17045393939395</v>
      </c>
      <c r="AP249">
        <v>-0.005215982058359644</v>
      </c>
      <c r="AQ249">
        <v>101.3786649320936</v>
      </c>
      <c r="AR249">
        <v>0</v>
      </c>
      <c r="AS249">
        <v>0</v>
      </c>
      <c r="AT249">
        <f>IF(AR249*$H$15&gt;=AV249,1.0,(AV249/(AV249-AR249*$H$15)))</f>
        <v>0</v>
      </c>
      <c r="AU249">
        <f>(AT249-1)*100</f>
        <v>0</v>
      </c>
      <c r="AV249">
        <f>MAX(0,($B$15+$C$15*EE249)/(1+$D$15*EE249)*DX249/(DZ249+273)*$E$15)</f>
        <v>0</v>
      </c>
      <c r="AW249" t="s">
        <v>429</v>
      </c>
      <c r="AX249" t="s">
        <v>429</v>
      </c>
      <c r="AY249">
        <v>0</v>
      </c>
      <c r="AZ249">
        <v>0</v>
      </c>
      <c r="BA249">
        <f>1-AY249/AZ249</f>
        <v>0</v>
      </c>
      <c r="BB249">
        <v>0</v>
      </c>
      <c r="BC249" t="s">
        <v>429</v>
      </c>
      <c r="BD249" t="s">
        <v>429</v>
      </c>
      <c r="BE249">
        <v>0</v>
      </c>
      <c r="BF249">
        <v>0</v>
      </c>
      <c r="BG249">
        <f>1-BE249/BF249</f>
        <v>0</v>
      </c>
      <c r="BH249">
        <v>0.5</v>
      </c>
      <c r="BI249">
        <f>DH249</f>
        <v>0</v>
      </c>
      <c r="BJ249">
        <f>K249</f>
        <v>0</v>
      </c>
      <c r="BK249">
        <f>BG249*BH249*BI249</f>
        <v>0</v>
      </c>
      <c r="BL249">
        <f>(BJ249-BB249)/BI249</f>
        <v>0</v>
      </c>
      <c r="BM249">
        <f>(AZ249-BF249)/BF249</f>
        <v>0</v>
      </c>
      <c r="BN249">
        <f>AY249/(BA249+AY249/BF249)</f>
        <v>0</v>
      </c>
      <c r="BO249" t="s">
        <v>429</v>
      </c>
      <c r="BP249">
        <v>0</v>
      </c>
      <c r="BQ249">
        <f>IF(BP249&lt;&gt;0, BP249, BN249)</f>
        <v>0</v>
      </c>
      <c r="BR249">
        <f>1-BQ249/BF249</f>
        <v>0</v>
      </c>
      <c r="BS249">
        <f>(BF249-BE249)/(BF249-BQ249)</f>
        <v>0</v>
      </c>
      <c r="BT249">
        <f>(AZ249-BF249)/(AZ249-BQ249)</f>
        <v>0</v>
      </c>
      <c r="BU249">
        <f>(BF249-BE249)/(BF249-AY249)</f>
        <v>0</v>
      </c>
      <c r="BV249">
        <f>(AZ249-BF249)/(AZ249-AY249)</f>
        <v>0</v>
      </c>
      <c r="BW249">
        <f>(BS249*BQ249/BE249)</f>
        <v>0</v>
      </c>
      <c r="BX249">
        <f>(1-BW249)</f>
        <v>0</v>
      </c>
      <c r="DG249">
        <f>$B$13*EF249+$C$13*EG249+$F$13*ER249*(1-EU249)</f>
        <v>0</v>
      </c>
      <c r="DH249">
        <f>DG249*DI249</f>
        <v>0</v>
      </c>
      <c r="DI249">
        <f>($B$13*$D$11+$C$13*$D$11+$F$13*((FE249+EW249)/MAX(FE249+EW249+FF249, 0.1)*$I$11+FF249/MAX(FE249+EW249+FF249, 0.1)*$J$11))/($B$13+$C$13+$F$13)</f>
        <v>0</v>
      </c>
      <c r="DJ249">
        <f>($B$13*$K$11+$C$13*$K$11+$F$13*((FE249+EW249)/MAX(FE249+EW249+FF249, 0.1)*$P$11+FF249/MAX(FE249+EW249+FF249, 0.1)*$Q$11))/($B$13+$C$13+$F$13)</f>
        <v>0</v>
      </c>
      <c r="DK249">
        <v>1.37</v>
      </c>
      <c r="DL249">
        <v>0.5</v>
      </c>
      <c r="DM249" t="s">
        <v>430</v>
      </c>
      <c r="DN249">
        <v>2</v>
      </c>
      <c r="DO249" t="b">
        <v>1</v>
      </c>
      <c r="DP249">
        <v>1694366317.214286</v>
      </c>
      <c r="DQ249">
        <v>569.59425</v>
      </c>
      <c r="DR249">
        <v>607.0731785714286</v>
      </c>
      <c r="DS249">
        <v>29.21592142857143</v>
      </c>
      <c r="DT249">
        <v>26.23288214285714</v>
      </c>
      <c r="DU249">
        <v>598.6801071428572</v>
      </c>
      <c r="DV249">
        <v>33.50975</v>
      </c>
      <c r="DW249">
        <v>499.9406428571428</v>
      </c>
      <c r="DX249">
        <v>84.42645000000002</v>
      </c>
      <c r="DY249">
        <v>0.09996750714285714</v>
      </c>
      <c r="DZ249">
        <v>32.47520714285714</v>
      </c>
      <c r="EA249">
        <v>33.71055</v>
      </c>
      <c r="EB249">
        <v>999.9000000000002</v>
      </c>
      <c r="EC249">
        <v>0</v>
      </c>
      <c r="ED249">
        <v>0</v>
      </c>
      <c r="EE249">
        <v>9989.973214285712</v>
      </c>
      <c r="EF249">
        <v>0</v>
      </c>
      <c r="EG249">
        <v>1016.032464285714</v>
      </c>
      <c r="EH249">
        <v>-37.47889642857143</v>
      </c>
      <c r="EI249">
        <v>586.7358571428571</v>
      </c>
      <c r="EJ249">
        <v>623.4273571428572</v>
      </c>
      <c r="EK249">
        <v>2.983042142857143</v>
      </c>
      <c r="EL249">
        <v>607.0731785714286</v>
      </c>
      <c r="EM249">
        <v>26.23288214285714</v>
      </c>
      <c r="EN249">
        <v>2.466596071428572</v>
      </c>
      <c r="EO249">
        <v>2.214748928571428</v>
      </c>
      <c r="EP249">
        <v>20.80773571428572</v>
      </c>
      <c r="EQ249">
        <v>19.0694</v>
      </c>
      <c r="ER249">
        <v>1999.992857142857</v>
      </c>
      <c r="ES249">
        <v>0.9800051071428568</v>
      </c>
      <c r="ET249">
        <v>0.01999479285714286</v>
      </c>
      <c r="EU249">
        <v>0</v>
      </c>
      <c r="EV249">
        <v>83.91192857142858</v>
      </c>
      <c r="EW249">
        <v>5.00078</v>
      </c>
      <c r="EX249">
        <v>3398.849285714286</v>
      </c>
      <c r="EY249">
        <v>16379.61071428571</v>
      </c>
      <c r="EZ249">
        <v>52.23857142857143</v>
      </c>
      <c r="FA249">
        <v>53.29874999999999</v>
      </c>
      <c r="FB249">
        <v>52.70960714285714</v>
      </c>
      <c r="FC249">
        <v>52.54210714285713</v>
      </c>
      <c r="FD249">
        <v>52.42842857142858</v>
      </c>
      <c r="FE249">
        <v>1955.102857142857</v>
      </c>
      <c r="FF249">
        <v>39.89000000000001</v>
      </c>
      <c r="FG249">
        <v>0</v>
      </c>
      <c r="FH249">
        <v>1694366325.2</v>
      </c>
      <c r="FI249">
        <v>0</v>
      </c>
      <c r="FJ249">
        <v>83.89031923076922</v>
      </c>
      <c r="FK249">
        <v>-1.09041709830149</v>
      </c>
      <c r="FL249">
        <v>-14.18837613099041</v>
      </c>
      <c r="FM249">
        <v>3398.976538461538</v>
      </c>
      <c r="FN249">
        <v>15</v>
      </c>
      <c r="FO249">
        <v>1694364733.6</v>
      </c>
      <c r="FP249" t="s">
        <v>824</v>
      </c>
      <c r="FQ249">
        <v>1694364733.6</v>
      </c>
      <c r="FR249">
        <v>1694364725.1</v>
      </c>
      <c r="FS249">
        <v>3</v>
      </c>
      <c r="FT249">
        <v>-0.385</v>
      </c>
      <c r="FU249">
        <v>-0.17</v>
      </c>
      <c r="FV249">
        <v>-26.307</v>
      </c>
      <c r="FW249">
        <v>-4.28</v>
      </c>
      <c r="FX249">
        <v>420</v>
      </c>
      <c r="FY249">
        <v>29</v>
      </c>
      <c r="FZ249">
        <v>0.26</v>
      </c>
      <c r="GA249">
        <v>0.05</v>
      </c>
      <c r="GB249">
        <v>-37.24281951219512</v>
      </c>
      <c r="GC249">
        <v>-4.046249477351958</v>
      </c>
      <c r="GD249">
        <v>0.4037292755200657</v>
      </c>
      <c r="GE249">
        <v>0</v>
      </c>
      <c r="GF249">
        <v>2.991111219512196</v>
      </c>
      <c r="GG249">
        <v>-0.1597417421602732</v>
      </c>
      <c r="GH249">
        <v>0.02871923602787833</v>
      </c>
      <c r="GI249">
        <v>1</v>
      </c>
      <c r="GJ249">
        <v>1</v>
      </c>
      <c r="GK249">
        <v>2</v>
      </c>
      <c r="GL249" t="s">
        <v>432</v>
      </c>
      <c r="GM249">
        <v>3.10627</v>
      </c>
      <c r="GN249">
        <v>2.75805</v>
      </c>
      <c r="GO249">
        <v>0.10595</v>
      </c>
      <c r="GP249">
        <v>0.106941</v>
      </c>
      <c r="GQ249">
        <v>0.123512</v>
      </c>
      <c r="GR249">
        <v>0.104836</v>
      </c>
      <c r="GS249">
        <v>22422.4</v>
      </c>
      <c r="GT249">
        <v>21104.5</v>
      </c>
      <c r="GU249">
        <v>25667.7</v>
      </c>
      <c r="GV249">
        <v>24011.6</v>
      </c>
      <c r="GW249">
        <v>36194.1</v>
      </c>
      <c r="GX249">
        <v>31516.3</v>
      </c>
      <c r="GY249">
        <v>44924.8</v>
      </c>
      <c r="GZ249">
        <v>38072</v>
      </c>
      <c r="HA249">
        <v>1.73407</v>
      </c>
      <c r="HB249">
        <v>1.5268</v>
      </c>
      <c r="HC249">
        <v>-0.08013099999999999</v>
      </c>
      <c r="HD249">
        <v>0</v>
      </c>
      <c r="HE249">
        <v>34.9773</v>
      </c>
      <c r="HF249">
        <v>999.9</v>
      </c>
      <c r="HG249">
        <v>34.6</v>
      </c>
      <c r="HH249">
        <v>41.9</v>
      </c>
      <c r="HI249">
        <v>33.6073</v>
      </c>
      <c r="HJ249">
        <v>61.1356</v>
      </c>
      <c r="HK249">
        <v>24.6394</v>
      </c>
      <c r="HL249">
        <v>1</v>
      </c>
      <c r="HM249">
        <v>1.6564</v>
      </c>
      <c r="HN249">
        <v>9.28105</v>
      </c>
      <c r="HO249">
        <v>20.0563</v>
      </c>
      <c r="HP249">
        <v>5.20606</v>
      </c>
      <c r="HQ249">
        <v>11.9944</v>
      </c>
      <c r="HR249">
        <v>4.9598</v>
      </c>
      <c r="HS249">
        <v>3.27433</v>
      </c>
      <c r="HT249">
        <v>9999</v>
      </c>
      <c r="HU249">
        <v>9999</v>
      </c>
      <c r="HV249">
        <v>9999</v>
      </c>
      <c r="HW249">
        <v>156.9</v>
      </c>
      <c r="HX249">
        <v>1.86388</v>
      </c>
      <c r="HY249">
        <v>1.86019</v>
      </c>
      <c r="HZ249">
        <v>1.85854</v>
      </c>
      <c r="IA249">
        <v>1.85989</v>
      </c>
      <c r="IB249">
        <v>1.85979</v>
      </c>
      <c r="IC249">
        <v>1.85845</v>
      </c>
      <c r="ID249">
        <v>1.8576</v>
      </c>
      <c r="IE249">
        <v>1.8524</v>
      </c>
      <c r="IF249">
        <v>0</v>
      </c>
      <c r="IG249">
        <v>0</v>
      </c>
      <c r="IH249">
        <v>0</v>
      </c>
      <c r="II249">
        <v>0</v>
      </c>
      <c r="IJ249" t="s">
        <v>433</v>
      </c>
      <c r="IK249" t="s">
        <v>434</v>
      </c>
      <c r="IL249" t="s">
        <v>435</v>
      </c>
      <c r="IM249" t="s">
        <v>435</v>
      </c>
      <c r="IN249" t="s">
        <v>435</v>
      </c>
      <c r="IO249" t="s">
        <v>435</v>
      </c>
      <c r="IP249">
        <v>0</v>
      </c>
      <c r="IQ249">
        <v>100</v>
      </c>
      <c r="IR249">
        <v>100</v>
      </c>
      <c r="IS249">
        <v>-29.54</v>
      </c>
      <c r="IT249">
        <v>-4.2921</v>
      </c>
      <c r="IU249">
        <v>-16.58608616744975</v>
      </c>
      <c r="IV249">
        <v>-0.02477319321892663</v>
      </c>
      <c r="IW249">
        <v>7.220195862635366E-06</v>
      </c>
      <c r="IX249">
        <v>-1.200035831751892E-09</v>
      </c>
      <c r="IY249">
        <v>-1.942583748468474</v>
      </c>
      <c r="IZ249">
        <v>-0.1467083373758089</v>
      </c>
      <c r="JA249">
        <v>0.003522864546959643</v>
      </c>
      <c r="JB249">
        <v>-3.696506598922489E-05</v>
      </c>
      <c r="JC249">
        <v>4</v>
      </c>
      <c r="JD249">
        <v>1987</v>
      </c>
      <c r="JE249">
        <v>1</v>
      </c>
      <c r="JF249">
        <v>38</v>
      </c>
      <c r="JG249">
        <v>26.5</v>
      </c>
      <c r="JH249">
        <v>26.7</v>
      </c>
      <c r="JI249">
        <v>1.70532</v>
      </c>
      <c r="JJ249">
        <v>2.69775</v>
      </c>
      <c r="JK249">
        <v>1.49658</v>
      </c>
      <c r="JL249">
        <v>2.38892</v>
      </c>
      <c r="JM249">
        <v>1.54785</v>
      </c>
      <c r="JN249">
        <v>2.48535</v>
      </c>
      <c r="JO249">
        <v>46.6202</v>
      </c>
      <c r="JP249">
        <v>13.1251</v>
      </c>
      <c r="JQ249">
        <v>18</v>
      </c>
      <c r="JR249">
        <v>509.135</v>
      </c>
      <c r="JS249">
        <v>384.319</v>
      </c>
      <c r="JT249">
        <v>26.2928</v>
      </c>
      <c r="JU249">
        <v>45.6893</v>
      </c>
      <c r="JV249">
        <v>29.9992</v>
      </c>
      <c r="JW249">
        <v>45.5166</v>
      </c>
      <c r="JX249">
        <v>45.3662</v>
      </c>
      <c r="JY249">
        <v>34.2486</v>
      </c>
      <c r="JZ249">
        <v>0</v>
      </c>
      <c r="KA249">
        <v>43.3222</v>
      </c>
      <c r="KB249">
        <v>21.3387</v>
      </c>
      <c r="KC249">
        <v>654.378</v>
      </c>
      <c r="KD249">
        <v>26.6393</v>
      </c>
      <c r="KE249">
        <v>98.1422</v>
      </c>
      <c r="KF249">
        <v>91.7379</v>
      </c>
    </row>
    <row r="250" spans="1:292">
      <c r="A250">
        <v>232</v>
      </c>
      <c r="B250">
        <v>1694366330</v>
      </c>
      <c r="C250">
        <v>7821</v>
      </c>
      <c r="D250" t="s">
        <v>901</v>
      </c>
      <c r="E250" t="s">
        <v>902</v>
      </c>
      <c r="F250">
        <v>5</v>
      </c>
      <c r="G250" t="s">
        <v>823</v>
      </c>
      <c r="H250">
        <v>1694366322.5</v>
      </c>
      <c r="I250">
        <f>(J250)/1000</f>
        <v>0</v>
      </c>
      <c r="J250">
        <f>IF(DO250, AM250, AG250)</f>
        <v>0</v>
      </c>
      <c r="K250">
        <f>IF(DO250, AH250, AF250)</f>
        <v>0</v>
      </c>
      <c r="L250">
        <f>DQ250 - IF(AT250&gt;1, K250*DK250*100.0/(AV250*EE250), 0)</f>
        <v>0</v>
      </c>
      <c r="M250">
        <f>((S250-I250/2)*L250-K250)/(S250+I250/2)</f>
        <v>0</v>
      </c>
      <c r="N250">
        <f>M250*(DX250+DY250)/1000.0</f>
        <v>0</v>
      </c>
      <c r="O250">
        <f>(DQ250 - IF(AT250&gt;1, K250*DK250*100.0/(AV250*EE250), 0))*(DX250+DY250)/1000.0</f>
        <v>0</v>
      </c>
      <c r="P250">
        <f>2.0/((1/R250-1/Q250)+SIGN(R250)*SQRT((1/R250-1/Q250)*(1/R250-1/Q250) + 4*DL250/((DL250+1)*(DL250+1))*(2*1/R250*1/Q250-1/Q250*1/Q250)))</f>
        <v>0</v>
      </c>
      <c r="Q250">
        <f>IF(LEFT(DM250,1)&lt;&gt;"0",IF(LEFT(DM250,1)="1",3.0,DN250),$D$5+$E$5*(EE250*DX250/($K$5*1000))+$F$5*(EE250*DX250/($K$5*1000))*MAX(MIN(DK250,$J$5),$I$5)*MAX(MIN(DK250,$J$5),$I$5)+$G$5*MAX(MIN(DK250,$J$5),$I$5)*(EE250*DX250/($K$5*1000))+$H$5*(EE250*DX250/($K$5*1000))*(EE250*DX250/($K$5*1000)))</f>
        <v>0</v>
      </c>
      <c r="R250">
        <f>I250*(1000-(1000*0.61365*exp(17.502*V250/(240.97+V250))/(DX250+DY250)+DS250)/2)/(1000*0.61365*exp(17.502*V250/(240.97+V250))/(DX250+DY250)-DS250)</f>
        <v>0</v>
      </c>
      <c r="S250">
        <f>1/((DL250+1)/(P250/1.6)+1/(Q250/1.37)) + DL250/((DL250+1)/(P250/1.6) + DL250/(Q250/1.37))</f>
        <v>0</v>
      </c>
      <c r="T250">
        <f>(DG250*DJ250)</f>
        <v>0</v>
      </c>
      <c r="U250">
        <f>(DZ250+(T250+2*0.95*5.67E-8*(((DZ250+$B$9)+273)^4-(DZ250+273)^4)-44100*I250)/(1.84*29.3*Q250+8*0.95*5.67E-8*(DZ250+273)^3))</f>
        <v>0</v>
      </c>
      <c r="V250">
        <f>($C$9*EA250+$D$9*EB250+$E$9*U250)</f>
        <v>0</v>
      </c>
      <c r="W250">
        <f>0.61365*exp(17.502*V250/(240.97+V250))</f>
        <v>0</v>
      </c>
      <c r="X250">
        <f>(Y250/Z250*100)</f>
        <v>0</v>
      </c>
      <c r="Y250">
        <f>DS250*(DX250+DY250)/1000</f>
        <v>0</v>
      </c>
      <c r="Z250">
        <f>0.61365*exp(17.502*DZ250/(240.97+DZ250))</f>
        <v>0</v>
      </c>
      <c r="AA250">
        <f>(W250-DS250*(DX250+DY250)/1000)</f>
        <v>0</v>
      </c>
      <c r="AB250">
        <f>(-I250*44100)</f>
        <v>0</v>
      </c>
      <c r="AC250">
        <f>2*29.3*Q250*0.92*(DZ250-V250)</f>
        <v>0</v>
      </c>
      <c r="AD250">
        <f>2*0.95*5.67E-8*(((DZ250+$B$9)+273)^4-(V250+273)^4)</f>
        <v>0</v>
      </c>
      <c r="AE250">
        <f>T250+AD250+AB250+AC250</f>
        <v>0</v>
      </c>
      <c r="AF250">
        <f>DW250*AT250*(DR250-DQ250*(1000-AT250*DT250)/(1000-AT250*DS250))/(100*DK250)</f>
        <v>0</v>
      </c>
      <c r="AG250">
        <f>1000*DW250*AT250*(DS250-DT250)/(100*DK250*(1000-AT250*DS250))</f>
        <v>0</v>
      </c>
      <c r="AH250">
        <f>(AI250 - AJ250 - DX250*1E3/(8.314*(DZ250+273.15)) * AL250/DW250 * AK250) * DW250/(100*DK250) * (1000 - DT250)/1000</f>
        <v>0</v>
      </c>
      <c r="AI250">
        <v>657.912086802893</v>
      </c>
      <c r="AJ250">
        <v>628.5236484848482</v>
      </c>
      <c r="AK250">
        <v>3.405244963909301</v>
      </c>
      <c r="AL250">
        <v>66.0925817181092</v>
      </c>
      <c r="AM250">
        <f>(AO250 - AN250 + DX250*1E3/(8.314*(DZ250+273.15)) * AQ250/DW250 * AP250) * DW250/(100*DK250) * 1000/(1000 - AO250)</f>
        <v>0</v>
      </c>
      <c r="AN250">
        <v>26.22474819780896</v>
      </c>
      <c r="AO250">
        <v>29.14697515151514</v>
      </c>
      <c r="AP250">
        <v>-0.0050746195972808</v>
      </c>
      <c r="AQ250">
        <v>101.3786649320936</v>
      </c>
      <c r="AR250">
        <v>0</v>
      </c>
      <c r="AS250">
        <v>0</v>
      </c>
      <c r="AT250">
        <f>IF(AR250*$H$15&gt;=AV250,1.0,(AV250/(AV250-AR250*$H$15)))</f>
        <v>0</v>
      </c>
      <c r="AU250">
        <f>(AT250-1)*100</f>
        <v>0</v>
      </c>
      <c r="AV250">
        <f>MAX(0,($B$15+$C$15*EE250)/(1+$D$15*EE250)*DX250/(DZ250+273)*$E$15)</f>
        <v>0</v>
      </c>
      <c r="AW250" t="s">
        <v>429</v>
      </c>
      <c r="AX250" t="s">
        <v>429</v>
      </c>
      <c r="AY250">
        <v>0</v>
      </c>
      <c r="AZ250">
        <v>0</v>
      </c>
      <c r="BA250">
        <f>1-AY250/AZ250</f>
        <v>0</v>
      </c>
      <c r="BB250">
        <v>0</v>
      </c>
      <c r="BC250" t="s">
        <v>429</v>
      </c>
      <c r="BD250" t="s">
        <v>429</v>
      </c>
      <c r="BE250">
        <v>0</v>
      </c>
      <c r="BF250">
        <v>0</v>
      </c>
      <c r="BG250">
        <f>1-BE250/BF250</f>
        <v>0</v>
      </c>
      <c r="BH250">
        <v>0.5</v>
      </c>
      <c r="BI250">
        <f>DH250</f>
        <v>0</v>
      </c>
      <c r="BJ250">
        <f>K250</f>
        <v>0</v>
      </c>
      <c r="BK250">
        <f>BG250*BH250*BI250</f>
        <v>0</v>
      </c>
      <c r="BL250">
        <f>(BJ250-BB250)/BI250</f>
        <v>0</v>
      </c>
      <c r="BM250">
        <f>(AZ250-BF250)/BF250</f>
        <v>0</v>
      </c>
      <c r="BN250">
        <f>AY250/(BA250+AY250/BF250)</f>
        <v>0</v>
      </c>
      <c r="BO250" t="s">
        <v>429</v>
      </c>
      <c r="BP250">
        <v>0</v>
      </c>
      <c r="BQ250">
        <f>IF(BP250&lt;&gt;0, BP250, BN250)</f>
        <v>0</v>
      </c>
      <c r="BR250">
        <f>1-BQ250/BF250</f>
        <v>0</v>
      </c>
      <c r="BS250">
        <f>(BF250-BE250)/(BF250-BQ250)</f>
        <v>0</v>
      </c>
      <c r="BT250">
        <f>(AZ250-BF250)/(AZ250-BQ250)</f>
        <v>0</v>
      </c>
      <c r="BU250">
        <f>(BF250-BE250)/(BF250-AY250)</f>
        <v>0</v>
      </c>
      <c r="BV250">
        <f>(AZ250-BF250)/(AZ250-AY250)</f>
        <v>0</v>
      </c>
      <c r="BW250">
        <f>(BS250*BQ250/BE250)</f>
        <v>0</v>
      </c>
      <c r="BX250">
        <f>(1-BW250)</f>
        <v>0</v>
      </c>
      <c r="DG250">
        <f>$B$13*EF250+$C$13*EG250+$F$13*ER250*(1-EU250)</f>
        <v>0</v>
      </c>
      <c r="DH250">
        <f>DG250*DI250</f>
        <v>0</v>
      </c>
      <c r="DI250">
        <f>($B$13*$D$11+$C$13*$D$11+$F$13*((FE250+EW250)/MAX(FE250+EW250+FF250, 0.1)*$I$11+FF250/MAX(FE250+EW250+FF250, 0.1)*$J$11))/($B$13+$C$13+$F$13)</f>
        <v>0</v>
      </c>
      <c r="DJ250">
        <f>($B$13*$K$11+$C$13*$K$11+$F$13*((FE250+EW250)/MAX(FE250+EW250+FF250, 0.1)*$P$11+FF250/MAX(FE250+EW250+FF250, 0.1)*$Q$11))/($B$13+$C$13+$F$13)</f>
        <v>0</v>
      </c>
      <c r="DK250">
        <v>1.37</v>
      </c>
      <c r="DL250">
        <v>0.5</v>
      </c>
      <c r="DM250" t="s">
        <v>430</v>
      </c>
      <c r="DN250">
        <v>2</v>
      </c>
      <c r="DO250" t="b">
        <v>1</v>
      </c>
      <c r="DP250">
        <v>1694366322.5</v>
      </c>
      <c r="DQ250">
        <v>587.058037037037</v>
      </c>
      <c r="DR250">
        <v>624.8915185185186</v>
      </c>
      <c r="DS250">
        <v>29.18204074074074</v>
      </c>
      <c r="DT250">
        <v>26.22817037037037</v>
      </c>
      <c r="DU250">
        <v>616.4519629629629</v>
      </c>
      <c r="DV250">
        <v>33.47464444444444</v>
      </c>
      <c r="DW250">
        <v>499.9812222222222</v>
      </c>
      <c r="DX250">
        <v>84.42592962962962</v>
      </c>
      <c r="DY250">
        <v>0.1000040074074074</v>
      </c>
      <c r="DZ250">
        <v>32.46384444444445</v>
      </c>
      <c r="EA250">
        <v>33.69845555555555</v>
      </c>
      <c r="EB250">
        <v>999.9000000000001</v>
      </c>
      <c r="EC250">
        <v>0</v>
      </c>
      <c r="ED250">
        <v>0</v>
      </c>
      <c r="EE250">
        <v>9998.788518518521</v>
      </c>
      <c r="EF250">
        <v>0</v>
      </c>
      <c r="EG250">
        <v>1021.021555555555</v>
      </c>
      <c r="EH250">
        <v>-37.83348888888889</v>
      </c>
      <c r="EI250">
        <v>604.7041851851851</v>
      </c>
      <c r="EJ250">
        <v>641.7227037037038</v>
      </c>
      <c r="EK250">
        <v>2.953878148148148</v>
      </c>
      <c r="EL250">
        <v>624.8915185185186</v>
      </c>
      <c r="EM250">
        <v>26.22817037037037</v>
      </c>
      <c r="EN250">
        <v>2.463720740740741</v>
      </c>
      <c r="EO250">
        <v>2.214336666666667</v>
      </c>
      <c r="EP250">
        <v>20.78879259259259</v>
      </c>
      <c r="EQ250">
        <v>19.06641851851852</v>
      </c>
      <c r="ER250">
        <v>1999.991851851852</v>
      </c>
      <c r="ES250">
        <v>0.9800051111111109</v>
      </c>
      <c r="ET250">
        <v>0.01999478888888889</v>
      </c>
      <c r="EU250">
        <v>0</v>
      </c>
      <c r="EV250">
        <v>83.8600888888889</v>
      </c>
      <c r="EW250">
        <v>5.00078</v>
      </c>
      <c r="EX250">
        <v>3393.506666666668</v>
      </c>
      <c r="EY250">
        <v>16379.6</v>
      </c>
      <c r="EZ250">
        <v>52.23588888888889</v>
      </c>
      <c r="FA250">
        <v>53.28903703703703</v>
      </c>
      <c r="FB250">
        <v>52.68955555555554</v>
      </c>
      <c r="FC250">
        <v>52.54596296296295</v>
      </c>
      <c r="FD250">
        <v>52.43737037037037</v>
      </c>
      <c r="FE250">
        <v>1955.101851851852</v>
      </c>
      <c r="FF250">
        <v>39.89000000000001</v>
      </c>
      <c r="FG250">
        <v>0</v>
      </c>
      <c r="FH250">
        <v>1694366330</v>
      </c>
      <c r="FI250">
        <v>0</v>
      </c>
      <c r="FJ250">
        <v>83.82110769230768</v>
      </c>
      <c r="FK250">
        <v>-0.364246152314693</v>
      </c>
      <c r="FL250">
        <v>-122.389743425108</v>
      </c>
      <c r="FM250">
        <v>3393.720000000001</v>
      </c>
      <c r="FN250">
        <v>15</v>
      </c>
      <c r="FO250">
        <v>1694364733.6</v>
      </c>
      <c r="FP250" t="s">
        <v>824</v>
      </c>
      <c r="FQ250">
        <v>1694364733.6</v>
      </c>
      <c r="FR250">
        <v>1694364725.1</v>
      </c>
      <c r="FS250">
        <v>3</v>
      </c>
      <c r="FT250">
        <v>-0.385</v>
      </c>
      <c r="FU250">
        <v>-0.17</v>
      </c>
      <c r="FV250">
        <v>-26.307</v>
      </c>
      <c r="FW250">
        <v>-4.28</v>
      </c>
      <c r="FX250">
        <v>420</v>
      </c>
      <c r="FY250">
        <v>29</v>
      </c>
      <c r="FZ250">
        <v>0.26</v>
      </c>
      <c r="GA250">
        <v>0.05</v>
      </c>
      <c r="GB250">
        <v>-37.60141</v>
      </c>
      <c r="GC250">
        <v>-3.915924202626541</v>
      </c>
      <c r="GD250">
        <v>0.3826832435579058</v>
      </c>
      <c r="GE250">
        <v>0</v>
      </c>
      <c r="GF250">
        <v>2.9730435</v>
      </c>
      <c r="GG250">
        <v>-0.3375928705440924</v>
      </c>
      <c r="GH250">
        <v>0.03286177859991755</v>
      </c>
      <c r="GI250">
        <v>1</v>
      </c>
      <c r="GJ250">
        <v>1</v>
      </c>
      <c r="GK250">
        <v>2</v>
      </c>
      <c r="GL250" t="s">
        <v>432</v>
      </c>
      <c r="GM250">
        <v>3.10632</v>
      </c>
      <c r="GN250">
        <v>2.75804</v>
      </c>
      <c r="GO250">
        <v>0.107954</v>
      </c>
      <c r="GP250">
        <v>0.108936</v>
      </c>
      <c r="GQ250">
        <v>0.123453</v>
      </c>
      <c r="GR250">
        <v>0.104833</v>
      </c>
      <c r="GS250">
        <v>22372.5</v>
      </c>
      <c r="GT250">
        <v>21057.7</v>
      </c>
      <c r="GU250">
        <v>25668</v>
      </c>
      <c r="GV250">
        <v>24012</v>
      </c>
      <c r="GW250">
        <v>36197.1</v>
      </c>
      <c r="GX250">
        <v>31516.8</v>
      </c>
      <c r="GY250">
        <v>44925.3</v>
      </c>
      <c r="GZ250">
        <v>38072.3</v>
      </c>
      <c r="HA250">
        <v>1.73428</v>
      </c>
      <c r="HB250">
        <v>1.5266</v>
      </c>
      <c r="HC250">
        <v>-0.07921830000000001</v>
      </c>
      <c r="HD250">
        <v>0</v>
      </c>
      <c r="HE250">
        <v>34.9727</v>
      </c>
      <c r="HF250">
        <v>999.9</v>
      </c>
      <c r="HG250">
        <v>34.5</v>
      </c>
      <c r="HH250">
        <v>41.9</v>
      </c>
      <c r="HI250">
        <v>33.5084</v>
      </c>
      <c r="HJ250">
        <v>61.4756</v>
      </c>
      <c r="HK250">
        <v>24.5793</v>
      </c>
      <c r="HL250">
        <v>1</v>
      </c>
      <c r="HM250">
        <v>1.65545</v>
      </c>
      <c r="HN250">
        <v>9.28105</v>
      </c>
      <c r="HO250">
        <v>20.0566</v>
      </c>
      <c r="HP250">
        <v>5.20666</v>
      </c>
      <c r="HQ250">
        <v>11.9941</v>
      </c>
      <c r="HR250">
        <v>4.96</v>
      </c>
      <c r="HS250">
        <v>3.2746</v>
      </c>
      <c r="HT250">
        <v>9999</v>
      </c>
      <c r="HU250">
        <v>9999</v>
      </c>
      <c r="HV250">
        <v>9999</v>
      </c>
      <c r="HW250">
        <v>156.9</v>
      </c>
      <c r="HX250">
        <v>1.86387</v>
      </c>
      <c r="HY250">
        <v>1.86019</v>
      </c>
      <c r="HZ250">
        <v>1.85852</v>
      </c>
      <c r="IA250">
        <v>1.85989</v>
      </c>
      <c r="IB250">
        <v>1.8598</v>
      </c>
      <c r="IC250">
        <v>1.85843</v>
      </c>
      <c r="ID250">
        <v>1.8576</v>
      </c>
      <c r="IE250">
        <v>1.85242</v>
      </c>
      <c r="IF250">
        <v>0</v>
      </c>
      <c r="IG250">
        <v>0</v>
      </c>
      <c r="IH250">
        <v>0</v>
      </c>
      <c r="II250">
        <v>0</v>
      </c>
      <c r="IJ250" t="s">
        <v>433</v>
      </c>
      <c r="IK250" t="s">
        <v>434</v>
      </c>
      <c r="IL250" t="s">
        <v>435</v>
      </c>
      <c r="IM250" t="s">
        <v>435</v>
      </c>
      <c r="IN250" t="s">
        <v>435</v>
      </c>
      <c r="IO250" t="s">
        <v>435</v>
      </c>
      <c r="IP250">
        <v>0</v>
      </c>
      <c r="IQ250">
        <v>100</v>
      </c>
      <c r="IR250">
        <v>100</v>
      </c>
      <c r="IS250">
        <v>-29.827</v>
      </c>
      <c r="IT250">
        <v>-4.2913</v>
      </c>
      <c r="IU250">
        <v>-16.58608616744975</v>
      </c>
      <c r="IV250">
        <v>-0.02477319321892663</v>
      </c>
      <c r="IW250">
        <v>7.220195862635366E-06</v>
      </c>
      <c r="IX250">
        <v>-1.200035831751892E-09</v>
      </c>
      <c r="IY250">
        <v>-1.942583748468474</v>
      </c>
      <c r="IZ250">
        <v>-0.1467083373758089</v>
      </c>
      <c r="JA250">
        <v>0.003522864546959643</v>
      </c>
      <c r="JB250">
        <v>-3.696506598922489E-05</v>
      </c>
      <c r="JC250">
        <v>4</v>
      </c>
      <c r="JD250">
        <v>1987</v>
      </c>
      <c r="JE250">
        <v>1</v>
      </c>
      <c r="JF250">
        <v>38</v>
      </c>
      <c r="JG250">
        <v>26.6</v>
      </c>
      <c r="JH250">
        <v>26.7</v>
      </c>
      <c r="JI250">
        <v>1.74194</v>
      </c>
      <c r="JJ250">
        <v>2.69775</v>
      </c>
      <c r="JK250">
        <v>1.49658</v>
      </c>
      <c r="JL250">
        <v>2.38892</v>
      </c>
      <c r="JM250">
        <v>1.54785</v>
      </c>
      <c r="JN250">
        <v>2.48169</v>
      </c>
      <c r="JO250">
        <v>46.6202</v>
      </c>
      <c r="JP250">
        <v>13.1164</v>
      </c>
      <c r="JQ250">
        <v>18</v>
      </c>
      <c r="JR250">
        <v>509.216</v>
      </c>
      <c r="JS250">
        <v>384.162</v>
      </c>
      <c r="JT250">
        <v>26.2897</v>
      </c>
      <c r="JU250">
        <v>45.6793</v>
      </c>
      <c r="JV250">
        <v>29.9992</v>
      </c>
      <c r="JW250">
        <v>45.508</v>
      </c>
      <c r="JX250">
        <v>45.3585</v>
      </c>
      <c r="JY250">
        <v>34.971</v>
      </c>
      <c r="JZ250">
        <v>0</v>
      </c>
      <c r="KA250">
        <v>43.3222</v>
      </c>
      <c r="KB250">
        <v>21.311</v>
      </c>
      <c r="KC250">
        <v>674.4109999999999</v>
      </c>
      <c r="KD250">
        <v>26.6267</v>
      </c>
      <c r="KE250">
        <v>98.1434</v>
      </c>
      <c r="KF250">
        <v>91.7389</v>
      </c>
    </row>
    <row r="251" spans="1:292">
      <c r="A251">
        <v>233</v>
      </c>
      <c r="B251">
        <v>1694366335</v>
      </c>
      <c r="C251">
        <v>7826</v>
      </c>
      <c r="D251" t="s">
        <v>903</v>
      </c>
      <c r="E251" t="s">
        <v>904</v>
      </c>
      <c r="F251">
        <v>5</v>
      </c>
      <c r="G251" t="s">
        <v>823</v>
      </c>
      <c r="H251">
        <v>1694366327.214286</v>
      </c>
      <c r="I251">
        <f>(J251)/1000</f>
        <v>0</v>
      </c>
      <c r="J251">
        <f>IF(DO251, AM251, AG251)</f>
        <v>0</v>
      </c>
      <c r="K251">
        <f>IF(DO251, AH251, AF251)</f>
        <v>0</v>
      </c>
      <c r="L251">
        <f>DQ251 - IF(AT251&gt;1, K251*DK251*100.0/(AV251*EE251), 0)</f>
        <v>0</v>
      </c>
      <c r="M251">
        <f>((S251-I251/2)*L251-K251)/(S251+I251/2)</f>
        <v>0</v>
      </c>
      <c r="N251">
        <f>M251*(DX251+DY251)/1000.0</f>
        <v>0</v>
      </c>
      <c r="O251">
        <f>(DQ251 - IF(AT251&gt;1, K251*DK251*100.0/(AV251*EE251), 0))*(DX251+DY251)/1000.0</f>
        <v>0</v>
      </c>
      <c r="P251">
        <f>2.0/((1/R251-1/Q251)+SIGN(R251)*SQRT((1/R251-1/Q251)*(1/R251-1/Q251) + 4*DL251/((DL251+1)*(DL251+1))*(2*1/R251*1/Q251-1/Q251*1/Q251)))</f>
        <v>0</v>
      </c>
      <c r="Q251">
        <f>IF(LEFT(DM251,1)&lt;&gt;"0",IF(LEFT(DM251,1)="1",3.0,DN251),$D$5+$E$5*(EE251*DX251/($K$5*1000))+$F$5*(EE251*DX251/($K$5*1000))*MAX(MIN(DK251,$J$5),$I$5)*MAX(MIN(DK251,$J$5),$I$5)+$G$5*MAX(MIN(DK251,$J$5),$I$5)*(EE251*DX251/($K$5*1000))+$H$5*(EE251*DX251/($K$5*1000))*(EE251*DX251/($K$5*1000)))</f>
        <v>0</v>
      </c>
      <c r="R251">
        <f>I251*(1000-(1000*0.61365*exp(17.502*V251/(240.97+V251))/(DX251+DY251)+DS251)/2)/(1000*0.61365*exp(17.502*V251/(240.97+V251))/(DX251+DY251)-DS251)</f>
        <v>0</v>
      </c>
      <c r="S251">
        <f>1/((DL251+1)/(P251/1.6)+1/(Q251/1.37)) + DL251/((DL251+1)/(P251/1.6) + DL251/(Q251/1.37))</f>
        <v>0</v>
      </c>
      <c r="T251">
        <f>(DG251*DJ251)</f>
        <v>0</v>
      </c>
      <c r="U251">
        <f>(DZ251+(T251+2*0.95*5.67E-8*(((DZ251+$B$9)+273)^4-(DZ251+273)^4)-44100*I251)/(1.84*29.3*Q251+8*0.95*5.67E-8*(DZ251+273)^3))</f>
        <v>0</v>
      </c>
      <c r="V251">
        <f>($C$9*EA251+$D$9*EB251+$E$9*U251)</f>
        <v>0</v>
      </c>
      <c r="W251">
        <f>0.61365*exp(17.502*V251/(240.97+V251))</f>
        <v>0</v>
      </c>
      <c r="X251">
        <f>(Y251/Z251*100)</f>
        <v>0</v>
      </c>
      <c r="Y251">
        <f>DS251*(DX251+DY251)/1000</f>
        <v>0</v>
      </c>
      <c r="Z251">
        <f>0.61365*exp(17.502*DZ251/(240.97+DZ251))</f>
        <v>0</v>
      </c>
      <c r="AA251">
        <f>(W251-DS251*(DX251+DY251)/1000)</f>
        <v>0</v>
      </c>
      <c r="AB251">
        <f>(-I251*44100)</f>
        <v>0</v>
      </c>
      <c r="AC251">
        <f>2*29.3*Q251*0.92*(DZ251-V251)</f>
        <v>0</v>
      </c>
      <c r="AD251">
        <f>2*0.95*5.67E-8*(((DZ251+$B$9)+273)^4-(V251+273)^4)</f>
        <v>0</v>
      </c>
      <c r="AE251">
        <f>T251+AD251+AB251+AC251</f>
        <v>0</v>
      </c>
      <c r="AF251">
        <f>DW251*AT251*(DR251-DQ251*(1000-AT251*DT251)/(1000-AT251*DS251))/(100*DK251)</f>
        <v>0</v>
      </c>
      <c r="AG251">
        <f>1000*DW251*AT251*(DS251-DT251)/(100*DK251*(1000-AT251*DS251))</f>
        <v>0</v>
      </c>
      <c r="AH251">
        <f>(AI251 - AJ251 - DX251*1E3/(8.314*(DZ251+273.15)) * AL251/DW251 * AK251) * DW251/(100*DK251) * (1000 - DT251)/1000</f>
        <v>0</v>
      </c>
      <c r="AI251">
        <v>675.1146397331481</v>
      </c>
      <c r="AJ251">
        <v>645.6156909090905</v>
      </c>
      <c r="AK251">
        <v>3.412025527583505</v>
      </c>
      <c r="AL251">
        <v>66.0925817181092</v>
      </c>
      <c r="AM251">
        <f>(AO251 - AN251 + DX251*1E3/(8.314*(DZ251+273.15)) * AQ251/DW251 * AP251) * DW251/(100*DK251) * 1000/(1000 - AO251)</f>
        <v>0</v>
      </c>
      <c r="AN251">
        <v>26.2208958107842</v>
      </c>
      <c r="AO251">
        <v>29.12844787878787</v>
      </c>
      <c r="AP251">
        <v>-0.001204160290966141</v>
      </c>
      <c r="AQ251">
        <v>101.3786649320936</v>
      </c>
      <c r="AR251">
        <v>0</v>
      </c>
      <c r="AS251">
        <v>0</v>
      </c>
      <c r="AT251">
        <f>IF(AR251*$H$15&gt;=AV251,1.0,(AV251/(AV251-AR251*$H$15)))</f>
        <v>0</v>
      </c>
      <c r="AU251">
        <f>(AT251-1)*100</f>
        <v>0</v>
      </c>
      <c r="AV251">
        <f>MAX(0,($B$15+$C$15*EE251)/(1+$D$15*EE251)*DX251/(DZ251+273)*$E$15)</f>
        <v>0</v>
      </c>
      <c r="AW251" t="s">
        <v>429</v>
      </c>
      <c r="AX251" t="s">
        <v>429</v>
      </c>
      <c r="AY251">
        <v>0</v>
      </c>
      <c r="AZ251">
        <v>0</v>
      </c>
      <c r="BA251">
        <f>1-AY251/AZ251</f>
        <v>0</v>
      </c>
      <c r="BB251">
        <v>0</v>
      </c>
      <c r="BC251" t="s">
        <v>429</v>
      </c>
      <c r="BD251" t="s">
        <v>429</v>
      </c>
      <c r="BE251">
        <v>0</v>
      </c>
      <c r="BF251">
        <v>0</v>
      </c>
      <c r="BG251">
        <f>1-BE251/BF251</f>
        <v>0</v>
      </c>
      <c r="BH251">
        <v>0.5</v>
      </c>
      <c r="BI251">
        <f>DH251</f>
        <v>0</v>
      </c>
      <c r="BJ251">
        <f>K251</f>
        <v>0</v>
      </c>
      <c r="BK251">
        <f>BG251*BH251*BI251</f>
        <v>0</v>
      </c>
      <c r="BL251">
        <f>(BJ251-BB251)/BI251</f>
        <v>0</v>
      </c>
      <c r="BM251">
        <f>(AZ251-BF251)/BF251</f>
        <v>0</v>
      </c>
      <c r="BN251">
        <f>AY251/(BA251+AY251/BF251)</f>
        <v>0</v>
      </c>
      <c r="BO251" t="s">
        <v>429</v>
      </c>
      <c r="BP251">
        <v>0</v>
      </c>
      <c r="BQ251">
        <f>IF(BP251&lt;&gt;0, BP251, BN251)</f>
        <v>0</v>
      </c>
      <c r="BR251">
        <f>1-BQ251/BF251</f>
        <v>0</v>
      </c>
      <c r="BS251">
        <f>(BF251-BE251)/(BF251-BQ251)</f>
        <v>0</v>
      </c>
      <c r="BT251">
        <f>(AZ251-BF251)/(AZ251-BQ251)</f>
        <v>0</v>
      </c>
      <c r="BU251">
        <f>(BF251-BE251)/(BF251-AY251)</f>
        <v>0</v>
      </c>
      <c r="BV251">
        <f>(AZ251-BF251)/(AZ251-AY251)</f>
        <v>0</v>
      </c>
      <c r="BW251">
        <f>(BS251*BQ251/BE251)</f>
        <v>0</v>
      </c>
      <c r="BX251">
        <f>(1-BW251)</f>
        <v>0</v>
      </c>
      <c r="DG251">
        <f>$B$13*EF251+$C$13*EG251+$F$13*ER251*(1-EU251)</f>
        <v>0</v>
      </c>
      <c r="DH251">
        <f>DG251*DI251</f>
        <v>0</v>
      </c>
      <c r="DI251">
        <f>($B$13*$D$11+$C$13*$D$11+$F$13*((FE251+EW251)/MAX(FE251+EW251+FF251, 0.1)*$I$11+FF251/MAX(FE251+EW251+FF251, 0.1)*$J$11))/($B$13+$C$13+$F$13)</f>
        <v>0</v>
      </c>
      <c r="DJ251">
        <f>($B$13*$K$11+$C$13*$K$11+$F$13*((FE251+EW251)/MAX(FE251+EW251+FF251, 0.1)*$P$11+FF251/MAX(FE251+EW251+FF251, 0.1)*$Q$11))/($B$13+$C$13+$F$13)</f>
        <v>0</v>
      </c>
      <c r="DK251">
        <v>1.37</v>
      </c>
      <c r="DL251">
        <v>0.5</v>
      </c>
      <c r="DM251" t="s">
        <v>430</v>
      </c>
      <c r="DN251">
        <v>2</v>
      </c>
      <c r="DO251" t="b">
        <v>1</v>
      </c>
      <c r="DP251">
        <v>1694366327.214286</v>
      </c>
      <c r="DQ251">
        <v>602.6673214285713</v>
      </c>
      <c r="DR251">
        <v>640.7150714285715</v>
      </c>
      <c r="DS251">
        <v>29.15890714285714</v>
      </c>
      <c r="DT251">
        <v>26.2243</v>
      </c>
      <c r="DU251">
        <v>632.333642857143</v>
      </c>
      <c r="DV251">
        <v>33.45068214285714</v>
      </c>
      <c r="DW251">
        <v>499.9940000000001</v>
      </c>
      <c r="DX251">
        <v>84.42522142857142</v>
      </c>
      <c r="DY251">
        <v>0.1000075892857143</v>
      </c>
      <c r="DZ251">
        <v>32.45411785714286</v>
      </c>
      <c r="EA251">
        <v>33.68832142857143</v>
      </c>
      <c r="EB251">
        <v>999.9000000000002</v>
      </c>
      <c r="EC251">
        <v>0</v>
      </c>
      <c r="ED251">
        <v>0</v>
      </c>
      <c r="EE251">
        <v>10002.6925</v>
      </c>
      <c r="EF251">
        <v>0</v>
      </c>
      <c r="EG251">
        <v>1004.407785714286</v>
      </c>
      <c r="EH251">
        <v>-38.04765357142857</v>
      </c>
      <c r="EI251">
        <v>620.7678928571429</v>
      </c>
      <c r="EJ251">
        <v>657.9697500000001</v>
      </c>
      <c r="EK251">
        <v>2.934614285714285</v>
      </c>
      <c r="EL251">
        <v>640.7150714285715</v>
      </c>
      <c r="EM251">
        <v>26.2243</v>
      </c>
      <c r="EN251">
        <v>2.461747857142857</v>
      </c>
      <c r="EO251">
        <v>2.213991785714286</v>
      </c>
      <c r="EP251">
        <v>20.775775</v>
      </c>
      <c r="EQ251">
        <v>19.06392857142857</v>
      </c>
      <c r="ER251">
        <v>1999.998571428571</v>
      </c>
      <c r="ES251">
        <v>0.9800052142857141</v>
      </c>
      <c r="ET251">
        <v>0.01999468571428572</v>
      </c>
      <c r="EU251">
        <v>0</v>
      </c>
      <c r="EV251">
        <v>83.79354285714284</v>
      </c>
      <c r="EW251">
        <v>5.00078</v>
      </c>
      <c r="EX251">
        <v>3373.243571428571</v>
      </c>
      <c r="EY251">
        <v>16379.65357142857</v>
      </c>
      <c r="EZ251">
        <v>52.21632142857142</v>
      </c>
      <c r="FA251">
        <v>53.28764285714284</v>
      </c>
      <c r="FB251">
        <v>52.70514285714286</v>
      </c>
      <c r="FC251">
        <v>52.52207142857143</v>
      </c>
      <c r="FD251">
        <v>52.42382142857142</v>
      </c>
      <c r="FE251">
        <v>1955.108571428571</v>
      </c>
      <c r="FF251">
        <v>39.89000000000001</v>
      </c>
      <c r="FG251">
        <v>0</v>
      </c>
      <c r="FH251">
        <v>1694366334.8</v>
      </c>
      <c r="FI251">
        <v>0</v>
      </c>
      <c r="FJ251">
        <v>83.77989615384614</v>
      </c>
      <c r="FK251">
        <v>-0.5450290479807222</v>
      </c>
      <c r="FL251">
        <v>-343.2988039168912</v>
      </c>
      <c r="FM251">
        <v>3372.555</v>
      </c>
      <c r="FN251">
        <v>15</v>
      </c>
      <c r="FO251">
        <v>1694364733.6</v>
      </c>
      <c r="FP251" t="s">
        <v>824</v>
      </c>
      <c r="FQ251">
        <v>1694364733.6</v>
      </c>
      <c r="FR251">
        <v>1694364725.1</v>
      </c>
      <c r="FS251">
        <v>3</v>
      </c>
      <c r="FT251">
        <v>-0.385</v>
      </c>
      <c r="FU251">
        <v>-0.17</v>
      </c>
      <c r="FV251">
        <v>-26.307</v>
      </c>
      <c r="FW251">
        <v>-4.28</v>
      </c>
      <c r="FX251">
        <v>420</v>
      </c>
      <c r="FY251">
        <v>29</v>
      </c>
      <c r="FZ251">
        <v>0.26</v>
      </c>
      <c r="GA251">
        <v>0.05</v>
      </c>
      <c r="GB251">
        <v>-37.8984175</v>
      </c>
      <c r="GC251">
        <v>-3.007410506566547</v>
      </c>
      <c r="GD251">
        <v>0.2959902404535495</v>
      </c>
      <c r="GE251">
        <v>0</v>
      </c>
      <c r="GF251">
        <v>2.94745025</v>
      </c>
      <c r="GG251">
        <v>-0.2577911819887463</v>
      </c>
      <c r="GH251">
        <v>0.02495586569200718</v>
      </c>
      <c r="GI251">
        <v>1</v>
      </c>
      <c r="GJ251">
        <v>1</v>
      </c>
      <c r="GK251">
        <v>2</v>
      </c>
      <c r="GL251" t="s">
        <v>432</v>
      </c>
      <c r="GM251">
        <v>3.10633</v>
      </c>
      <c r="GN251">
        <v>2.75787</v>
      </c>
      <c r="GO251">
        <v>0.109939</v>
      </c>
      <c r="GP251">
        <v>0.110883</v>
      </c>
      <c r="GQ251">
        <v>0.123406</v>
      </c>
      <c r="GR251">
        <v>0.10478</v>
      </c>
      <c r="GS251">
        <v>22323.1</v>
      </c>
      <c r="GT251">
        <v>21011.8</v>
      </c>
      <c r="GU251">
        <v>25668.5</v>
      </c>
      <c r="GV251">
        <v>24012.1</v>
      </c>
      <c r="GW251">
        <v>36199.9</v>
      </c>
      <c r="GX251">
        <v>31519.1</v>
      </c>
      <c r="GY251">
        <v>44926.3</v>
      </c>
      <c r="GZ251">
        <v>38072.6</v>
      </c>
      <c r="HA251">
        <v>1.7341</v>
      </c>
      <c r="HB251">
        <v>1.52685</v>
      </c>
      <c r="HC251">
        <v>-0.0806004</v>
      </c>
      <c r="HD251">
        <v>0</v>
      </c>
      <c r="HE251">
        <v>34.9696</v>
      </c>
      <c r="HF251">
        <v>999.9</v>
      </c>
      <c r="HG251">
        <v>34.5</v>
      </c>
      <c r="HH251">
        <v>41.9</v>
      </c>
      <c r="HI251">
        <v>33.5079</v>
      </c>
      <c r="HJ251">
        <v>61.5156</v>
      </c>
      <c r="HK251">
        <v>24.4631</v>
      </c>
      <c r="HL251">
        <v>1</v>
      </c>
      <c r="HM251">
        <v>1.65482</v>
      </c>
      <c r="HN251">
        <v>9.28105</v>
      </c>
      <c r="HO251">
        <v>20.0564</v>
      </c>
      <c r="HP251">
        <v>5.20666</v>
      </c>
      <c r="HQ251">
        <v>11.9948</v>
      </c>
      <c r="HR251">
        <v>4.96</v>
      </c>
      <c r="HS251">
        <v>3.27463</v>
      </c>
      <c r="HT251">
        <v>9999</v>
      </c>
      <c r="HU251">
        <v>9999</v>
      </c>
      <c r="HV251">
        <v>9999</v>
      </c>
      <c r="HW251">
        <v>156.9</v>
      </c>
      <c r="HX251">
        <v>1.86387</v>
      </c>
      <c r="HY251">
        <v>1.86019</v>
      </c>
      <c r="HZ251">
        <v>1.85853</v>
      </c>
      <c r="IA251">
        <v>1.85989</v>
      </c>
      <c r="IB251">
        <v>1.85979</v>
      </c>
      <c r="IC251">
        <v>1.85842</v>
      </c>
      <c r="ID251">
        <v>1.85759</v>
      </c>
      <c r="IE251">
        <v>1.85241</v>
      </c>
      <c r="IF251">
        <v>0</v>
      </c>
      <c r="IG251">
        <v>0</v>
      </c>
      <c r="IH251">
        <v>0</v>
      </c>
      <c r="II251">
        <v>0</v>
      </c>
      <c r="IJ251" t="s">
        <v>433</v>
      </c>
      <c r="IK251" t="s">
        <v>434</v>
      </c>
      <c r="IL251" t="s">
        <v>435</v>
      </c>
      <c r="IM251" t="s">
        <v>435</v>
      </c>
      <c r="IN251" t="s">
        <v>435</v>
      </c>
      <c r="IO251" t="s">
        <v>435</v>
      </c>
      <c r="IP251">
        <v>0</v>
      </c>
      <c r="IQ251">
        <v>100</v>
      </c>
      <c r="IR251">
        <v>100</v>
      </c>
      <c r="IS251">
        <v>-30.113</v>
      </c>
      <c r="IT251">
        <v>-4.2906</v>
      </c>
      <c r="IU251">
        <v>-16.58608616744975</v>
      </c>
      <c r="IV251">
        <v>-0.02477319321892663</v>
      </c>
      <c r="IW251">
        <v>7.220195862635366E-06</v>
      </c>
      <c r="IX251">
        <v>-1.200035831751892E-09</v>
      </c>
      <c r="IY251">
        <v>-1.942583748468474</v>
      </c>
      <c r="IZ251">
        <v>-0.1467083373758089</v>
      </c>
      <c r="JA251">
        <v>0.003522864546959643</v>
      </c>
      <c r="JB251">
        <v>-3.696506598922489E-05</v>
      </c>
      <c r="JC251">
        <v>4</v>
      </c>
      <c r="JD251">
        <v>1987</v>
      </c>
      <c r="JE251">
        <v>1</v>
      </c>
      <c r="JF251">
        <v>38</v>
      </c>
      <c r="JG251">
        <v>26.7</v>
      </c>
      <c r="JH251">
        <v>26.8</v>
      </c>
      <c r="JI251">
        <v>1.7749</v>
      </c>
      <c r="JJ251">
        <v>2.69531</v>
      </c>
      <c r="JK251">
        <v>1.49658</v>
      </c>
      <c r="JL251">
        <v>2.38892</v>
      </c>
      <c r="JM251">
        <v>1.54785</v>
      </c>
      <c r="JN251">
        <v>2.45483</v>
      </c>
      <c r="JO251">
        <v>46.6202</v>
      </c>
      <c r="JP251">
        <v>13.1164</v>
      </c>
      <c r="JQ251">
        <v>18</v>
      </c>
      <c r="JR251">
        <v>509.042</v>
      </c>
      <c r="JS251">
        <v>384.274</v>
      </c>
      <c r="JT251">
        <v>26.2882</v>
      </c>
      <c r="JU251">
        <v>45.6708</v>
      </c>
      <c r="JV251">
        <v>29.9993</v>
      </c>
      <c r="JW251">
        <v>45.4988</v>
      </c>
      <c r="JX251">
        <v>45.3505</v>
      </c>
      <c r="JY251">
        <v>35.6329</v>
      </c>
      <c r="JZ251">
        <v>0</v>
      </c>
      <c r="KA251">
        <v>42.9507</v>
      </c>
      <c r="KB251">
        <v>21.2941</v>
      </c>
      <c r="KC251">
        <v>687.7670000000001</v>
      </c>
      <c r="KD251">
        <v>26.6237</v>
      </c>
      <c r="KE251">
        <v>98.14530000000001</v>
      </c>
      <c r="KF251">
        <v>91.73950000000001</v>
      </c>
    </row>
    <row r="252" spans="1:292">
      <c r="A252">
        <v>234</v>
      </c>
      <c r="B252">
        <v>1694366340</v>
      </c>
      <c r="C252">
        <v>7831</v>
      </c>
      <c r="D252" t="s">
        <v>905</v>
      </c>
      <c r="E252" t="s">
        <v>906</v>
      </c>
      <c r="F252">
        <v>5</v>
      </c>
      <c r="G252" t="s">
        <v>823</v>
      </c>
      <c r="H252">
        <v>1694366332.5</v>
      </c>
      <c r="I252">
        <f>(J252)/1000</f>
        <v>0</v>
      </c>
      <c r="J252">
        <f>IF(DO252, AM252, AG252)</f>
        <v>0</v>
      </c>
      <c r="K252">
        <f>IF(DO252, AH252, AF252)</f>
        <v>0</v>
      </c>
      <c r="L252">
        <f>DQ252 - IF(AT252&gt;1, K252*DK252*100.0/(AV252*EE252), 0)</f>
        <v>0</v>
      </c>
      <c r="M252">
        <f>((S252-I252/2)*L252-K252)/(S252+I252/2)</f>
        <v>0</v>
      </c>
      <c r="N252">
        <f>M252*(DX252+DY252)/1000.0</f>
        <v>0</v>
      </c>
      <c r="O252">
        <f>(DQ252 - IF(AT252&gt;1, K252*DK252*100.0/(AV252*EE252), 0))*(DX252+DY252)/1000.0</f>
        <v>0</v>
      </c>
      <c r="P252">
        <f>2.0/((1/R252-1/Q252)+SIGN(R252)*SQRT((1/R252-1/Q252)*(1/R252-1/Q252) + 4*DL252/((DL252+1)*(DL252+1))*(2*1/R252*1/Q252-1/Q252*1/Q252)))</f>
        <v>0</v>
      </c>
      <c r="Q252">
        <f>IF(LEFT(DM252,1)&lt;&gt;"0",IF(LEFT(DM252,1)="1",3.0,DN252),$D$5+$E$5*(EE252*DX252/($K$5*1000))+$F$5*(EE252*DX252/($K$5*1000))*MAX(MIN(DK252,$J$5),$I$5)*MAX(MIN(DK252,$J$5),$I$5)+$G$5*MAX(MIN(DK252,$J$5),$I$5)*(EE252*DX252/($K$5*1000))+$H$5*(EE252*DX252/($K$5*1000))*(EE252*DX252/($K$5*1000)))</f>
        <v>0</v>
      </c>
      <c r="R252">
        <f>I252*(1000-(1000*0.61365*exp(17.502*V252/(240.97+V252))/(DX252+DY252)+DS252)/2)/(1000*0.61365*exp(17.502*V252/(240.97+V252))/(DX252+DY252)-DS252)</f>
        <v>0</v>
      </c>
      <c r="S252">
        <f>1/((DL252+1)/(P252/1.6)+1/(Q252/1.37)) + DL252/((DL252+1)/(P252/1.6) + DL252/(Q252/1.37))</f>
        <v>0</v>
      </c>
      <c r="T252">
        <f>(DG252*DJ252)</f>
        <v>0</v>
      </c>
      <c r="U252">
        <f>(DZ252+(T252+2*0.95*5.67E-8*(((DZ252+$B$9)+273)^4-(DZ252+273)^4)-44100*I252)/(1.84*29.3*Q252+8*0.95*5.67E-8*(DZ252+273)^3))</f>
        <v>0</v>
      </c>
      <c r="V252">
        <f>($C$9*EA252+$D$9*EB252+$E$9*U252)</f>
        <v>0</v>
      </c>
      <c r="W252">
        <f>0.61365*exp(17.502*V252/(240.97+V252))</f>
        <v>0</v>
      </c>
      <c r="X252">
        <f>(Y252/Z252*100)</f>
        <v>0</v>
      </c>
      <c r="Y252">
        <f>DS252*(DX252+DY252)/1000</f>
        <v>0</v>
      </c>
      <c r="Z252">
        <f>0.61365*exp(17.502*DZ252/(240.97+DZ252))</f>
        <v>0</v>
      </c>
      <c r="AA252">
        <f>(W252-DS252*(DX252+DY252)/1000)</f>
        <v>0</v>
      </c>
      <c r="AB252">
        <f>(-I252*44100)</f>
        <v>0</v>
      </c>
      <c r="AC252">
        <f>2*29.3*Q252*0.92*(DZ252-V252)</f>
        <v>0</v>
      </c>
      <c r="AD252">
        <f>2*0.95*5.67E-8*(((DZ252+$B$9)+273)^4-(V252+273)^4)</f>
        <v>0</v>
      </c>
      <c r="AE252">
        <f>T252+AD252+AB252+AC252</f>
        <v>0</v>
      </c>
      <c r="AF252">
        <f>DW252*AT252*(DR252-DQ252*(1000-AT252*DT252)/(1000-AT252*DS252))/(100*DK252)</f>
        <v>0</v>
      </c>
      <c r="AG252">
        <f>1000*DW252*AT252*(DS252-DT252)/(100*DK252*(1000-AT252*DS252))</f>
        <v>0</v>
      </c>
      <c r="AH252">
        <f>(AI252 - AJ252 - DX252*1E3/(8.314*(DZ252+273.15)) * AL252/DW252 * AK252) * DW252/(100*DK252) * (1000 - DT252)/1000</f>
        <v>0</v>
      </c>
      <c r="AI252">
        <v>692.4310212985595</v>
      </c>
      <c r="AJ252">
        <v>662.6178242424239</v>
      </c>
      <c r="AK252">
        <v>3.402805036734679</v>
      </c>
      <c r="AL252">
        <v>66.0925817181092</v>
      </c>
      <c r="AM252">
        <f>(AO252 - AN252 + DX252*1E3/(8.314*(DZ252+273.15)) * AQ252/DW252 * AP252) * DW252/(100*DK252) * 1000/(1000 - AO252)</f>
        <v>0</v>
      </c>
      <c r="AN252">
        <v>26.15087239579438</v>
      </c>
      <c r="AO252">
        <v>29.08739878787879</v>
      </c>
      <c r="AP252">
        <v>-0.005478228536493391</v>
      </c>
      <c r="AQ252">
        <v>101.3786649320936</v>
      </c>
      <c r="AR252">
        <v>0</v>
      </c>
      <c r="AS252">
        <v>0</v>
      </c>
      <c r="AT252">
        <f>IF(AR252*$H$15&gt;=AV252,1.0,(AV252/(AV252-AR252*$H$15)))</f>
        <v>0</v>
      </c>
      <c r="AU252">
        <f>(AT252-1)*100</f>
        <v>0</v>
      </c>
      <c r="AV252">
        <f>MAX(0,($B$15+$C$15*EE252)/(1+$D$15*EE252)*DX252/(DZ252+273)*$E$15)</f>
        <v>0</v>
      </c>
      <c r="AW252" t="s">
        <v>429</v>
      </c>
      <c r="AX252" t="s">
        <v>429</v>
      </c>
      <c r="AY252">
        <v>0</v>
      </c>
      <c r="AZ252">
        <v>0</v>
      </c>
      <c r="BA252">
        <f>1-AY252/AZ252</f>
        <v>0</v>
      </c>
      <c r="BB252">
        <v>0</v>
      </c>
      <c r="BC252" t="s">
        <v>429</v>
      </c>
      <c r="BD252" t="s">
        <v>429</v>
      </c>
      <c r="BE252">
        <v>0</v>
      </c>
      <c r="BF252">
        <v>0</v>
      </c>
      <c r="BG252">
        <f>1-BE252/BF252</f>
        <v>0</v>
      </c>
      <c r="BH252">
        <v>0.5</v>
      </c>
      <c r="BI252">
        <f>DH252</f>
        <v>0</v>
      </c>
      <c r="BJ252">
        <f>K252</f>
        <v>0</v>
      </c>
      <c r="BK252">
        <f>BG252*BH252*BI252</f>
        <v>0</v>
      </c>
      <c r="BL252">
        <f>(BJ252-BB252)/BI252</f>
        <v>0</v>
      </c>
      <c r="BM252">
        <f>(AZ252-BF252)/BF252</f>
        <v>0</v>
      </c>
      <c r="BN252">
        <f>AY252/(BA252+AY252/BF252)</f>
        <v>0</v>
      </c>
      <c r="BO252" t="s">
        <v>429</v>
      </c>
      <c r="BP252">
        <v>0</v>
      </c>
      <c r="BQ252">
        <f>IF(BP252&lt;&gt;0, BP252, BN252)</f>
        <v>0</v>
      </c>
      <c r="BR252">
        <f>1-BQ252/BF252</f>
        <v>0</v>
      </c>
      <c r="BS252">
        <f>(BF252-BE252)/(BF252-BQ252)</f>
        <v>0</v>
      </c>
      <c r="BT252">
        <f>(AZ252-BF252)/(AZ252-BQ252)</f>
        <v>0</v>
      </c>
      <c r="BU252">
        <f>(BF252-BE252)/(BF252-AY252)</f>
        <v>0</v>
      </c>
      <c r="BV252">
        <f>(AZ252-BF252)/(AZ252-AY252)</f>
        <v>0</v>
      </c>
      <c r="BW252">
        <f>(BS252*BQ252/BE252)</f>
        <v>0</v>
      </c>
      <c r="BX252">
        <f>(1-BW252)</f>
        <v>0</v>
      </c>
      <c r="DG252">
        <f>$B$13*EF252+$C$13*EG252+$F$13*ER252*(1-EU252)</f>
        <v>0</v>
      </c>
      <c r="DH252">
        <f>DG252*DI252</f>
        <v>0</v>
      </c>
      <c r="DI252">
        <f>($B$13*$D$11+$C$13*$D$11+$F$13*((FE252+EW252)/MAX(FE252+EW252+FF252, 0.1)*$I$11+FF252/MAX(FE252+EW252+FF252, 0.1)*$J$11))/($B$13+$C$13+$F$13)</f>
        <v>0</v>
      </c>
      <c r="DJ252">
        <f>($B$13*$K$11+$C$13*$K$11+$F$13*((FE252+EW252)/MAX(FE252+EW252+FF252, 0.1)*$P$11+FF252/MAX(FE252+EW252+FF252, 0.1)*$Q$11))/($B$13+$C$13+$F$13)</f>
        <v>0</v>
      </c>
      <c r="DK252">
        <v>1.37</v>
      </c>
      <c r="DL252">
        <v>0.5</v>
      </c>
      <c r="DM252" t="s">
        <v>430</v>
      </c>
      <c r="DN252">
        <v>2</v>
      </c>
      <c r="DO252" t="b">
        <v>1</v>
      </c>
      <c r="DP252">
        <v>1694366332.5</v>
      </c>
      <c r="DQ252">
        <v>620.1587407407408</v>
      </c>
      <c r="DR252">
        <v>658.4898518518518</v>
      </c>
      <c r="DS252">
        <v>29.1332962962963</v>
      </c>
      <c r="DT252">
        <v>26.19496296296297</v>
      </c>
      <c r="DU252">
        <v>650.1275555555555</v>
      </c>
      <c r="DV252">
        <v>33.42414074074074</v>
      </c>
      <c r="DW252">
        <v>499.9920740740741</v>
      </c>
      <c r="DX252">
        <v>84.42456666666665</v>
      </c>
      <c r="DY252">
        <v>0.09989809629629628</v>
      </c>
      <c r="DZ252">
        <v>32.4452</v>
      </c>
      <c r="EA252">
        <v>33.67933333333334</v>
      </c>
      <c r="EB252">
        <v>999.9000000000001</v>
      </c>
      <c r="EC252">
        <v>0</v>
      </c>
      <c r="ED252">
        <v>0</v>
      </c>
      <c r="EE252">
        <v>10008.23296296296</v>
      </c>
      <c r="EF252">
        <v>0</v>
      </c>
      <c r="EG252">
        <v>984.1657407407408</v>
      </c>
      <c r="EH252">
        <v>-38.33104814814815</v>
      </c>
      <c r="EI252">
        <v>638.7678518518519</v>
      </c>
      <c r="EJ252">
        <v>676.2024074074076</v>
      </c>
      <c r="EK252">
        <v>2.938346666666667</v>
      </c>
      <c r="EL252">
        <v>658.4898518518518</v>
      </c>
      <c r="EM252">
        <v>26.19496296296297</v>
      </c>
      <c r="EN252">
        <v>2.459566296296297</v>
      </c>
      <c r="EO252">
        <v>2.211497407407407</v>
      </c>
      <c r="EP252">
        <v>20.76137777777778</v>
      </c>
      <c r="EQ252">
        <v>19.04584074074074</v>
      </c>
      <c r="ER252">
        <v>1999.997407407407</v>
      </c>
      <c r="ES252">
        <v>0.9800051111111109</v>
      </c>
      <c r="ET252">
        <v>0.01999478888888889</v>
      </c>
      <c r="EU252">
        <v>0</v>
      </c>
      <c r="EV252">
        <v>83.78358148148148</v>
      </c>
      <c r="EW252">
        <v>5.00078</v>
      </c>
      <c r="EX252">
        <v>3363.151851851851</v>
      </c>
      <c r="EY252">
        <v>16379.64444444445</v>
      </c>
      <c r="EZ252">
        <v>52.22662962962963</v>
      </c>
      <c r="FA252">
        <v>53.28214814814815</v>
      </c>
      <c r="FB252">
        <v>52.71970370370369</v>
      </c>
      <c r="FC252">
        <v>52.50214814814814</v>
      </c>
      <c r="FD252">
        <v>52.38855555555556</v>
      </c>
      <c r="FE252">
        <v>1955.107407407407</v>
      </c>
      <c r="FF252">
        <v>39.89000000000001</v>
      </c>
      <c r="FG252">
        <v>0</v>
      </c>
      <c r="FH252">
        <v>1694366340.2</v>
      </c>
      <c r="FI252">
        <v>0</v>
      </c>
      <c r="FJ252">
        <v>83.77869200000001</v>
      </c>
      <c r="FK252">
        <v>0.4002923165011984</v>
      </c>
      <c r="FL252">
        <v>-116.7330770541446</v>
      </c>
      <c r="FM252">
        <v>3361.578</v>
      </c>
      <c r="FN252">
        <v>15</v>
      </c>
      <c r="FO252">
        <v>1694364733.6</v>
      </c>
      <c r="FP252" t="s">
        <v>824</v>
      </c>
      <c r="FQ252">
        <v>1694364733.6</v>
      </c>
      <c r="FR252">
        <v>1694364725.1</v>
      </c>
      <c r="FS252">
        <v>3</v>
      </c>
      <c r="FT252">
        <v>-0.385</v>
      </c>
      <c r="FU252">
        <v>-0.17</v>
      </c>
      <c r="FV252">
        <v>-26.307</v>
      </c>
      <c r="FW252">
        <v>-4.28</v>
      </c>
      <c r="FX252">
        <v>420</v>
      </c>
      <c r="FY252">
        <v>29</v>
      </c>
      <c r="FZ252">
        <v>0.26</v>
      </c>
      <c r="GA252">
        <v>0.05</v>
      </c>
      <c r="GB252">
        <v>-38.1636975</v>
      </c>
      <c r="GC252">
        <v>-3.014806378986786</v>
      </c>
      <c r="GD252">
        <v>0.2990783220892982</v>
      </c>
      <c r="GE252">
        <v>0</v>
      </c>
      <c r="GF252">
        <v>2.94095325</v>
      </c>
      <c r="GG252">
        <v>-0.01458495309568226</v>
      </c>
      <c r="GH252">
        <v>0.02130902829641701</v>
      </c>
      <c r="GI252">
        <v>1</v>
      </c>
      <c r="GJ252">
        <v>1</v>
      </c>
      <c r="GK252">
        <v>2</v>
      </c>
      <c r="GL252" t="s">
        <v>432</v>
      </c>
      <c r="GM252">
        <v>3.10636</v>
      </c>
      <c r="GN252">
        <v>2.75823</v>
      </c>
      <c r="GO252">
        <v>0.111891</v>
      </c>
      <c r="GP252">
        <v>0.112827</v>
      </c>
      <c r="GQ252">
        <v>0.123292</v>
      </c>
      <c r="GR252">
        <v>0.104493</v>
      </c>
      <c r="GS252">
        <v>22274.3</v>
      </c>
      <c r="GT252">
        <v>20966</v>
      </c>
      <c r="GU252">
        <v>25668.7</v>
      </c>
      <c r="GV252">
        <v>24012.3</v>
      </c>
      <c r="GW252">
        <v>36204.9</v>
      </c>
      <c r="GX252">
        <v>31529.2</v>
      </c>
      <c r="GY252">
        <v>44926.6</v>
      </c>
      <c r="GZ252">
        <v>38072.6</v>
      </c>
      <c r="HA252">
        <v>1.73433</v>
      </c>
      <c r="HB252">
        <v>1.52655</v>
      </c>
      <c r="HC252">
        <v>-0.0798032</v>
      </c>
      <c r="HD252">
        <v>0</v>
      </c>
      <c r="HE252">
        <v>34.9656</v>
      </c>
      <c r="HF252">
        <v>999.9</v>
      </c>
      <c r="HG252">
        <v>34.5</v>
      </c>
      <c r="HH252">
        <v>41.9</v>
      </c>
      <c r="HI252">
        <v>33.5111</v>
      </c>
      <c r="HJ252">
        <v>61.4356</v>
      </c>
      <c r="HK252">
        <v>24.4551</v>
      </c>
      <c r="HL252">
        <v>1</v>
      </c>
      <c r="HM252">
        <v>1.65403</v>
      </c>
      <c r="HN252">
        <v>9.28105</v>
      </c>
      <c r="HO252">
        <v>20.0564</v>
      </c>
      <c r="HP252">
        <v>5.20786</v>
      </c>
      <c r="HQ252">
        <v>11.9948</v>
      </c>
      <c r="HR252">
        <v>4.96005</v>
      </c>
      <c r="HS252">
        <v>3.27465</v>
      </c>
      <c r="HT252">
        <v>9999</v>
      </c>
      <c r="HU252">
        <v>9999</v>
      </c>
      <c r="HV252">
        <v>9999</v>
      </c>
      <c r="HW252">
        <v>156.9</v>
      </c>
      <c r="HX252">
        <v>1.86389</v>
      </c>
      <c r="HY252">
        <v>1.86019</v>
      </c>
      <c r="HZ252">
        <v>1.85852</v>
      </c>
      <c r="IA252">
        <v>1.85989</v>
      </c>
      <c r="IB252">
        <v>1.85981</v>
      </c>
      <c r="IC252">
        <v>1.85843</v>
      </c>
      <c r="ID252">
        <v>1.8576</v>
      </c>
      <c r="IE252">
        <v>1.85242</v>
      </c>
      <c r="IF252">
        <v>0</v>
      </c>
      <c r="IG252">
        <v>0</v>
      </c>
      <c r="IH252">
        <v>0</v>
      </c>
      <c r="II252">
        <v>0</v>
      </c>
      <c r="IJ252" t="s">
        <v>433</v>
      </c>
      <c r="IK252" t="s">
        <v>434</v>
      </c>
      <c r="IL252" t="s">
        <v>435</v>
      </c>
      <c r="IM252" t="s">
        <v>435</v>
      </c>
      <c r="IN252" t="s">
        <v>435</v>
      </c>
      <c r="IO252" t="s">
        <v>435</v>
      </c>
      <c r="IP252">
        <v>0</v>
      </c>
      <c r="IQ252">
        <v>100</v>
      </c>
      <c r="IR252">
        <v>100</v>
      </c>
      <c r="IS252">
        <v>-30.394</v>
      </c>
      <c r="IT252">
        <v>-4.289</v>
      </c>
      <c r="IU252">
        <v>-16.58608616744975</v>
      </c>
      <c r="IV252">
        <v>-0.02477319321892663</v>
      </c>
      <c r="IW252">
        <v>7.220195862635366E-06</v>
      </c>
      <c r="IX252">
        <v>-1.200035831751892E-09</v>
      </c>
      <c r="IY252">
        <v>-1.942583748468474</v>
      </c>
      <c r="IZ252">
        <v>-0.1467083373758089</v>
      </c>
      <c r="JA252">
        <v>0.003522864546959643</v>
      </c>
      <c r="JB252">
        <v>-3.696506598922489E-05</v>
      </c>
      <c r="JC252">
        <v>4</v>
      </c>
      <c r="JD252">
        <v>1987</v>
      </c>
      <c r="JE252">
        <v>1</v>
      </c>
      <c r="JF252">
        <v>38</v>
      </c>
      <c r="JG252">
        <v>26.8</v>
      </c>
      <c r="JH252">
        <v>26.9</v>
      </c>
      <c r="JI252">
        <v>1.8103</v>
      </c>
      <c r="JJ252">
        <v>2.69897</v>
      </c>
      <c r="JK252">
        <v>1.49658</v>
      </c>
      <c r="JL252">
        <v>2.39014</v>
      </c>
      <c r="JM252">
        <v>1.54785</v>
      </c>
      <c r="JN252">
        <v>2.41577</v>
      </c>
      <c r="JO252">
        <v>46.6202</v>
      </c>
      <c r="JP252">
        <v>13.0988</v>
      </c>
      <c r="JQ252">
        <v>18</v>
      </c>
      <c r="JR252">
        <v>509.132</v>
      </c>
      <c r="JS252">
        <v>384.052</v>
      </c>
      <c r="JT252">
        <v>26.2842</v>
      </c>
      <c r="JU252">
        <v>45.6613</v>
      </c>
      <c r="JV252">
        <v>29.9994</v>
      </c>
      <c r="JW252">
        <v>45.489</v>
      </c>
      <c r="JX252">
        <v>45.342</v>
      </c>
      <c r="JY252">
        <v>36.3441</v>
      </c>
      <c r="JZ252">
        <v>0</v>
      </c>
      <c r="KA252">
        <v>42.9507</v>
      </c>
      <c r="KB252">
        <v>21.2797</v>
      </c>
      <c r="KC252">
        <v>707.804</v>
      </c>
      <c r="KD252">
        <v>26.649</v>
      </c>
      <c r="KE252">
        <v>98.146</v>
      </c>
      <c r="KF252">
        <v>91.7398</v>
      </c>
    </row>
    <row r="253" spans="1:292">
      <c r="A253">
        <v>235</v>
      </c>
      <c r="B253">
        <v>1694366345</v>
      </c>
      <c r="C253">
        <v>7836</v>
      </c>
      <c r="D253" t="s">
        <v>907</v>
      </c>
      <c r="E253" t="s">
        <v>908</v>
      </c>
      <c r="F253">
        <v>5</v>
      </c>
      <c r="G253" t="s">
        <v>823</v>
      </c>
      <c r="H253">
        <v>1694366337.214286</v>
      </c>
      <c r="I253">
        <f>(J253)/1000</f>
        <v>0</v>
      </c>
      <c r="J253">
        <f>IF(DO253, AM253, AG253)</f>
        <v>0</v>
      </c>
      <c r="K253">
        <f>IF(DO253, AH253, AF253)</f>
        <v>0</v>
      </c>
      <c r="L253">
        <f>DQ253 - IF(AT253&gt;1, K253*DK253*100.0/(AV253*EE253), 0)</f>
        <v>0</v>
      </c>
      <c r="M253">
        <f>((S253-I253/2)*L253-K253)/(S253+I253/2)</f>
        <v>0</v>
      </c>
      <c r="N253">
        <f>M253*(DX253+DY253)/1000.0</f>
        <v>0</v>
      </c>
      <c r="O253">
        <f>(DQ253 - IF(AT253&gt;1, K253*DK253*100.0/(AV253*EE253), 0))*(DX253+DY253)/1000.0</f>
        <v>0</v>
      </c>
      <c r="P253">
        <f>2.0/((1/R253-1/Q253)+SIGN(R253)*SQRT((1/R253-1/Q253)*(1/R253-1/Q253) + 4*DL253/((DL253+1)*(DL253+1))*(2*1/R253*1/Q253-1/Q253*1/Q253)))</f>
        <v>0</v>
      </c>
      <c r="Q253">
        <f>IF(LEFT(DM253,1)&lt;&gt;"0",IF(LEFT(DM253,1)="1",3.0,DN253),$D$5+$E$5*(EE253*DX253/($K$5*1000))+$F$5*(EE253*DX253/($K$5*1000))*MAX(MIN(DK253,$J$5),$I$5)*MAX(MIN(DK253,$J$5),$I$5)+$G$5*MAX(MIN(DK253,$J$5),$I$5)*(EE253*DX253/($K$5*1000))+$H$5*(EE253*DX253/($K$5*1000))*(EE253*DX253/($K$5*1000)))</f>
        <v>0</v>
      </c>
      <c r="R253">
        <f>I253*(1000-(1000*0.61365*exp(17.502*V253/(240.97+V253))/(DX253+DY253)+DS253)/2)/(1000*0.61365*exp(17.502*V253/(240.97+V253))/(DX253+DY253)-DS253)</f>
        <v>0</v>
      </c>
      <c r="S253">
        <f>1/((DL253+1)/(P253/1.6)+1/(Q253/1.37)) + DL253/((DL253+1)/(P253/1.6) + DL253/(Q253/1.37))</f>
        <v>0</v>
      </c>
      <c r="T253">
        <f>(DG253*DJ253)</f>
        <v>0</v>
      </c>
      <c r="U253">
        <f>(DZ253+(T253+2*0.95*5.67E-8*(((DZ253+$B$9)+273)^4-(DZ253+273)^4)-44100*I253)/(1.84*29.3*Q253+8*0.95*5.67E-8*(DZ253+273)^3))</f>
        <v>0</v>
      </c>
      <c r="V253">
        <f>($C$9*EA253+$D$9*EB253+$E$9*U253)</f>
        <v>0</v>
      </c>
      <c r="W253">
        <f>0.61365*exp(17.502*V253/(240.97+V253))</f>
        <v>0</v>
      </c>
      <c r="X253">
        <f>(Y253/Z253*100)</f>
        <v>0</v>
      </c>
      <c r="Y253">
        <f>DS253*(DX253+DY253)/1000</f>
        <v>0</v>
      </c>
      <c r="Z253">
        <f>0.61365*exp(17.502*DZ253/(240.97+DZ253))</f>
        <v>0</v>
      </c>
      <c r="AA253">
        <f>(W253-DS253*(DX253+DY253)/1000)</f>
        <v>0</v>
      </c>
      <c r="AB253">
        <f>(-I253*44100)</f>
        <v>0</v>
      </c>
      <c r="AC253">
        <f>2*29.3*Q253*0.92*(DZ253-V253)</f>
        <v>0</v>
      </c>
      <c r="AD253">
        <f>2*0.95*5.67E-8*(((DZ253+$B$9)+273)^4-(V253+273)^4)</f>
        <v>0</v>
      </c>
      <c r="AE253">
        <f>T253+AD253+AB253+AC253</f>
        <v>0</v>
      </c>
      <c r="AF253">
        <f>DW253*AT253*(DR253-DQ253*(1000-AT253*DT253)/(1000-AT253*DS253))/(100*DK253)</f>
        <v>0</v>
      </c>
      <c r="AG253">
        <f>1000*DW253*AT253*(DS253-DT253)/(100*DK253*(1000-AT253*DS253))</f>
        <v>0</v>
      </c>
      <c r="AH253">
        <f>(AI253 - AJ253 - DX253*1E3/(8.314*(DZ253+273.15)) * AL253/DW253 * AK253) * DW253/(100*DK253) * (1000 - DT253)/1000</f>
        <v>0</v>
      </c>
      <c r="AI253">
        <v>709.4434156989671</v>
      </c>
      <c r="AJ253">
        <v>679.6977333333331</v>
      </c>
      <c r="AK253">
        <v>3.399664746721126</v>
      </c>
      <c r="AL253">
        <v>66.0925817181092</v>
      </c>
      <c r="AM253">
        <f>(AO253 - AN253 + DX253*1E3/(8.314*(DZ253+273.15)) * AQ253/DW253 * AP253) * DW253/(100*DK253) * 1000/(1000 - AO253)</f>
        <v>0</v>
      </c>
      <c r="AN253">
        <v>26.10184133292322</v>
      </c>
      <c r="AO253">
        <v>29.03243757575756</v>
      </c>
      <c r="AP253">
        <v>-0.01251561890459291</v>
      </c>
      <c r="AQ253">
        <v>101.3786649320936</v>
      </c>
      <c r="AR253">
        <v>0</v>
      </c>
      <c r="AS253">
        <v>0</v>
      </c>
      <c r="AT253">
        <f>IF(AR253*$H$15&gt;=AV253,1.0,(AV253/(AV253-AR253*$H$15)))</f>
        <v>0</v>
      </c>
      <c r="AU253">
        <f>(AT253-1)*100</f>
        <v>0</v>
      </c>
      <c r="AV253">
        <f>MAX(0,($B$15+$C$15*EE253)/(1+$D$15*EE253)*DX253/(DZ253+273)*$E$15)</f>
        <v>0</v>
      </c>
      <c r="AW253" t="s">
        <v>429</v>
      </c>
      <c r="AX253" t="s">
        <v>429</v>
      </c>
      <c r="AY253">
        <v>0</v>
      </c>
      <c r="AZ253">
        <v>0</v>
      </c>
      <c r="BA253">
        <f>1-AY253/AZ253</f>
        <v>0</v>
      </c>
      <c r="BB253">
        <v>0</v>
      </c>
      <c r="BC253" t="s">
        <v>429</v>
      </c>
      <c r="BD253" t="s">
        <v>429</v>
      </c>
      <c r="BE253">
        <v>0</v>
      </c>
      <c r="BF253">
        <v>0</v>
      </c>
      <c r="BG253">
        <f>1-BE253/BF253</f>
        <v>0</v>
      </c>
      <c r="BH253">
        <v>0.5</v>
      </c>
      <c r="BI253">
        <f>DH253</f>
        <v>0</v>
      </c>
      <c r="BJ253">
        <f>K253</f>
        <v>0</v>
      </c>
      <c r="BK253">
        <f>BG253*BH253*BI253</f>
        <v>0</v>
      </c>
      <c r="BL253">
        <f>(BJ253-BB253)/BI253</f>
        <v>0</v>
      </c>
      <c r="BM253">
        <f>(AZ253-BF253)/BF253</f>
        <v>0</v>
      </c>
      <c r="BN253">
        <f>AY253/(BA253+AY253/BF253)</f>
        <v>0</v>
      </c>
      <c r="BO253" t="s">
        <v>429</v>
      </c>
      <c r="BP253">
        <v>0</v>
      </c>
      <c r="BQ253">
        <f>IF(BP253&lt;&gt;0, BP253, BN253)</f>
        <v>0</v>
      </c>
      <c r="BR253">
        <f>1-BQ253/BF253</f>
        <v>0</v>
      </c>
      <c r="BS253">
        <f>(BF253-BE253)/(BF253-BQ253)</f>
        <v>0</v>
      </c>
      <c r="BT253">
        <f>(AZ253-BF253)/(AZ253-BQ253)</f>
        <v>0</v>
      </c>
      <c r="BU253">
        <f>(BF253-BE253)/(BF253-AY253)</f>
        <v>0</v>
      </c>
      <c r="BV253">
        <f>(AZ253-BF253)/(AZ253-AY253)</f>
        <v>0</v>
      </c>
      <c r="BW253">
        <f>(BS253*BQ253/BE253)</f>
        <v>0</v>
      </c>
      <c r="BX253">
        <f>(1-BW253)</f>
        <v>0</v>
      </c>
      <c r="DG253">
        <f>$B$13*EF253+$C$13*EG253+$F$13*ER253*(1-EU253)</f>
        <v>0</v>
      </c>
      <c r="DH253">
        <f>DG253*DI253</f>
        <v>0</v>
      </c>
      <c r="DI253">
        <f>($B$13*$D$11+$C$13*$D$11+$F$13*((FE253+EW253)/MAX(FE253+EW253+FF253, 0.1)*$I$11+FF253/MAX(FE253+EW253+FF253, 0.1)*$J$11))/($B$13+$C$13+$F$13)</f>
        <v>0</v>
      </c>
      <c r="DJ253">
        <f>($B$13*$K$11+$C$13*$K$11+$F$13*((FE253+EW253)/MAX(FE253+EW253+FF253, 0.1)*$P$11+FF253/MAX(FE253+EW253+FF253, 0.1)*$Q$11))/($B$13+$C$13+$F$13)</f>
        <v>0</v>
      </c>
      <c r="DK253">
        <v>1.37</v>
      </c>
      <c r="DL253">
        <v>0.5</v>
      </c>
      <c r="DM253" t="s">
        <v>430</v>
      </c>
      <c r="DN253">
        <v>2</v>
      </c>
      <c r="DO253" t="b">
        <v>1</v>
      </c>
      <c r="DP253">
        <v>1694366337.214286</v>
      </c>
      <c r="DQ253">
        <v>635.7988214285714</v>
      </c>
      <c r="DR253">
        <v>674.29975</v>
      </c>
      <c r="DS253">
        <v>29.10064285714286</v>
      </c>
      <c r="DT253">
        <v>26.15696071428572</v>
      </c>
      <c r="DU253">
        <v>666.0352499999999</v>
      </c>
      <c r="DV253">
        <v>33.39028928571428</v>
      </c>
      <c r="DW253">
        <v>500.0041071428571</v>
      </c>
      <c r="DX253">
        <v>84.42346428571429</v>
      </c>
      <c r="DY253">
        <v>0.1000201178571428</v>
      </c>
      <c r="DZ253">
        <v>32.43986071428571</v>
      </c>
      <c r="EA253">
        <v>33.67481428571428</v>
      </c>
      <c r="EB253">
        <v>999.9000000000002</v>
      </c>
      <c r="EC253">
        <v>0</v>
      </c>
      <c r="ED253">
        <v>0</v>
      </c>
      <c r="EE253">
        <v>9997.386071428573</v>
      </c>
      <c r="EF253">
        <v>0</v>
      </c>
      <c r="EG253">
        <v>975.2259642857142</v>
      </c>
      <c r="EH253">
        <v>-38.50089642857142</v>
      </c>
      <c r="EI253">
        <v>654.8550357142858</v>
      </c>
      <c r="EJ253">
        <v>692.4103214285714</v>
      </c>
      <c r="EK253">
        <v>2.943690000000001</v>
      </c>
      <c r="EL253">
        <v>674.29975</v>
      </c>
      <c r="EM253">
        <v>26.15696071428572</v>
      </c>
      <c r="EN253">
        <v>2.4567775</v>
      </c>
      <c r="EO253">
        <v>2.208261428571428</v>
      </c>
      <c r="EP253">
        <v>20.74294285714286</v>
      </c>
      <c r="EQ253">
        <v>19.02235</v>
      </c>
      <c r="ER253">
        <v>2000.001071428572</v>
      </c>
      <c r="ES253">
        <v>0.9800051071428568</v>
      </c>
      <c r="ET253">
        <v>0.01999479285714286</v>
      </c>
      <c r="EU253">
        <v>0</v>
      </c>
      <c r="EV253">
        <v>83.75653571428572</v>
      </c>
      <c r="EW253">
        <v>5.00078</v>
      </c>
      <c r="EX253">
        <v>3358.496785714286</v>
      </c>
      <c r="EY253">
        <v>16379.675</v>
      </c>
      <c r="EZ253">
        <v>52.20957142857143</v>
      </c>
      <c r="FA253">
        <v>53.27214285714285</v>
      </c>
      <c r="FB253">
        <v>52.7207857142857</v>
      </c>
      <c r="FC253">
        <v>52.49089285714285</v>
      </c>
      <c r="FD253">
        <v>52.39032142857143</v>
      </c>
      <c r="FE253">
        <v>1955.111071428571</v>
      </c>
      <c r="FF253">
        <v>39.89000000000001</v>
      </c>
      <c r="FG253">
        <v>0</v>
      </c>
      <c r="FH253">
        <v>1694366345</v>
      </c>
      <c r="FI253">
        <v>0</v>
      </c>
      <c r="FJ253">
        <v>83.76416399999999</v>
      </c>
      <c r="FK253">
        <v>0.1782384611291757</v>
      </c>
      <c r="FL253">
        <v>109.7669225314646</v>
      </c>
      <c r="FM253">
        <v>3356.664</v>
      </c>
      <c r="FN253">
        <v>15</v>
      </c>
      <c r="FO253">
        <v>1694364733.6</v>
      </c>
      <c r="FP253" t="s">
        <v>824</v>
      </c>
      <c r="FQ253">
        <v>1694364733.6</v>
      </c>
      <c r="FR253">
        <v>1694364725.1</v>
      </c>
      <c r="FS253">
        <v>3</v>
      </c>
      <c r="FT253">
        <v>-0.385</v>
      </c>
      <c r="FU253">
        <v>-0.17</v>
      </c>
      <c r="FV253">
        <v>-26.307</v>
      </c>
      <c r="FW253">
        <v>-4.28</v>
      </c>
      <c r="FX253">
        <v>420</v>
      </c>
      <c r="FY253">
        <v>29</v>
      </c>
      <c r="FZ253">
        <v>0.26</v>
      </c>
      <c r="GA253">
        <v>0.05</v>
      </c>
      <c r="GB253">
        <v>-38.38374634146341</v>
      </c>
      <c r="GC253">
        <v>-2.534406271777032</v>
      </c>
      <c r="GD253">
        <v>0.2662854511816322</v>
      </c>
      <c r="GE253">
        <v>0</v>
      </c>
      <c r="GF253">
        <v>2.941278536585366</v>
      </c>
      <c r="GG253">
        <v>0.1091924738675989</v>
      </c>
      <c r="GH253">
        <v>0.02311865781834734</v>
      </c>
      <c r="GI253">
        <v>1</v>
      </c>
      <c r="GJ253">
        <v>1</v>
      </c>
      <c r="GK253">
        <v>2</v>
      </c>
      <c r="GL253" t="s">
        <v>432</v>
      </c>
      <c r="GM253">
        <v>3.10629</v>
      </c>
      <c r="GN253">
        <v>2.75808</v>
      </c>
      <c r="GO253">
        <v>0.113824</v>
      </c>
      <c r="GP253">
        <v>0.114736</v>
      </c>
      <c r="GQ253">
        <v>0.123152</v>
      </c>
      <c r="GR253">
        <v>0.104509</v>
      </c>
      <c r="GS253">
        <v>22226.3</v>
      </c>
      <c r="GT253">
        <v>20921</v>
      </c>
      <c r="GU253">
        <v>25669.2</v>
      </c>
      <c r="GV253">
        <v>24012.4</v>
      </c>
      <c r="GW253">
        <v>36211.2</v>
      </c>
      <c r="GX253">
        <v>31529.2</v>
      </c>
      <c r="GY253">
        <v>44927.2</v>
      </c>
      <c r="GZ253">
        <v>38072.9</v>
      </c>
      <c r="HA253">
        <v>1.7345</v>
      </c>
      <c r="HB253">
        <v>1.52682</v>
      </c>
      <c r="HC253">
        <v>-0.08087610000000001</v>
      </c>
      <c r="HD253">
        <v>0</v>
      </c>
      <c r="HE253">
        <v>34.96</v>
      </c>
      <c r="HF253">
        <v>999.9</v>
      </c>
      <c r="HG253">
        <v>34.4</v>
      </c>
      <c r="HH253">
        <v>42</v>
      </c>
      <c r="HI253">
        <v>33.5873</v>
      </c>
      <c r="HJ253">
        <v>61.4456</v>
      </c>
      <c r="HK253">
        <v>24.5473</v>
      </c>
      <c r="HL253">
        <v>1</v>
      </c>
      <c r="HM253">
        <v>1.65322</v>
      </c>
      <c r="HN253">
        <v>9.28105</v>
      </c>
      <c r="HO253">
        <v>20.0564</v>
      </c>
      <c r="HP253">
        <v>5.20741</v>
      </c>
      <c r="HQ253">
        <v>11.9962</v>
      </c>
      <c r="HR253">
        <v>4.96015</v>
      </c>
      <c r="HS253">
        <v>3.27453</v>
      </c>
      <c r="HT253">
        <v>9999</v>
      </c>
      <c r="HU253">
        <v>9999</v>
      </c>
      <c r="HV253">
        <v>9999</v>
      </c>
      <c r="HW253">
        <v>156.9</v>
      </c>
      <c r="HX253">
        <v>1.86388</v>
      </c>
      <c r="HY253">
        <v>1.86018</v>
      </c>
      <c r="HZ253">
        <v>1.85853</v>
      </c>
      <c r="IA253">
        <v>1.85989</v>
      </c>
      <c r="IB253">
        <v>1.85983</v>
      </c>
      <c r="IC253">
        <v>1.85847</v>
      </c>
      <c r="ID253">
        <v>1.85759</v>
      </c>
      <c r="IE253">
        <v>1.85242</v>
      </c>
      <c r="IF253">
        <v>0</v>
      </c>
      <c r="IG253">
        <v>0</v>
      </c>
      <c r="IH253">
        <v>0</v>
      </c>
      <c r="II253">
        <v>0</v>
      </c>
      <c r="IJ253" t="s">
        <v>433</v>
      </c>
      <c r="IK253" t="s">
        <v>434</v>
      </c>
      <c r="IL253" t="s">
        <v>435</v>
      </c>
      <c r="IM253" t="s">
        <v>435</v>
      </c>
      <c r="IN253" t="s">
        <v>435</v>
      </c>
      <c r="IO253" t="s">
        <v>435</v>
      </c>
      <c r="IP253">
        <v>0</v>
      </c>
      <c r="IQ253">
        <v>100</v>
      </c>
      <c r="IR253">
        <v>100</v>
      </c>
      <c r="IS253">
        <v>-30.674</v>
      </c>
      <c r="IT253">
        <v>-4.287</v>
      </c>
      <c r="IU253">
        <v>-16.58608616744975</v>
      </c>
      <c r="IV253">
        <v>-0.02477319321892663</v>
      </c>
      <c r="IW253">
        <v>7.220195862635366E-06</v>
      </c>
      <c r="IX253">
        <v>-1.200035831751892E-09</v>
      </c>
      <c r="IY253">
        <v>-1.942583748468474</v>
      </c>
      <c r="IZ253">
        <v>-0.1467083373758089</v>
      </c>
      <c r="JA253">
        <v>0.003522864546959643</v>
      </c>
      <c r="JB253">
        <v>-3.696506598922489E-05</v>
      </c>
      <c r="JC253">
        <v>4</v>
      </c>
      <c r="JD253">
        <v>1987</v>
      </c>
      <c r="JE253">
        <v>1</v>
      </c>
      <c r="JF253">
        <v>38</v>
      </c>
      <c r="JG253">
        <v>26.9</v>
      </c>
      <c r="JH253">
        <v>27</v>
      </c>
      <c r="JI253">
        <v>1.84204</v>
      </c>
      <c r="JJ253">
        <v>2.70264</v>
      </c>
      <c r="JK253">
        <v>1.49658</v>
      </c>
      <c r="JL253">
        <v>2.38892</v>
      </c>
      <c r="JM253">
        <v>1.54785</v>
      </c>
      <c r="JN253">
        <v>2.40479</v>
      </c>
      <c r="JO253">
        <v>46.6202</v>
      </c>
      <c r="JP253">
        <v>13.1076</v>
      </c>
      <c r="JQ253">
        <v>18</v>
      </c>
      <c r="JR253">
        <v>509.196</v>
      </c>
      <c r="JS253">
        <v>384.171</v>
      </c>
      <c r="JT253">
        <v>26.279</v>
      </c>
      <c r="JU253">
        <v>45.6526</v>
      </c>
      <c r="JV253">
        <v>29.9993</v>
      </c>
      <c r="JW253">
        <v>45.4803</v>
      </c>
      <c r="JX253">
        <v>45.3322</v>
      </c>
      <c r="JY253">
        <v>36.9988</v>
      </c>
      <c r="JZ253">
        <v>0</v>
      </c>
      <c r="KA253">
        <v>42.9507</v>
      </c>
      <c r="KB253">
        <v>21.2666</v>
      </c>
      <c r="KC253">
        <v>721.1609999999999</v>
      </c>
      <c r="KD253">
        <v>26.6505</v>
      </c>
      <c r="KE253">
        <v>98.1476</v>
      </c>
      <c r="KF253">
        <v>91.74039999999999</v>
      </c>
    </row>
    <row r="254" spans="1:292">
      <c r="A254">
        <v>236</v>
      </c>
      <c r="B254">
        <v>1694366350</v>
      </c>
      <c r="C254">
        <v>7841</v>
      </c>
      <c r="D254" t="s">
        <v>909</v>
      </c>
      <c r="E254" t="s">
        <v>910</v>
      </c>
      <c r="F254">
        <v>5</v>
      </c>
      <c r="G254" t="s">
        <v>823</v>
      </c>
      <c r="H254">
        <v>1694366342.5</v>
      </c>
      <c r="I254">
        <f>(J254)/1000</f>
        <v>0</v>
      </c>
      <c r="J254">
        <f>IF(DO254, AM254, AG254)</f>
        <v>0</v>
      </c>
      <c r="K254">
        <f>IF(DO254, AH254, AF254)</f>
        <v>0</v>
      </c>
      <c r="L254">
        <f>DQ254 - IF(AT254&gt;1, K254*DK254*100.0/(AV254*EE254), 0)</f>
        <v>0</v>
      </c>
      <c r="M254">
        <f>((S254-I254/2)*L254-K254)/(S254+I254/2)</f>
        <v>0</v>
      </c>
      <c r="N254">
        <f>M254*(DX254+DY254)/1000.0</f>
        <v>0</v>
      </c>
      <c r="O254">
        <f>(DQ254 - IF(AT254&gt;1, K254*DK254*100.0/(AV254*EE254), 0))*(DX254+DY254)/1000.0</f>
        <v>0</v>
      </c>
      <c r="P254">
        <f>2.0/((1/R254-1/Q254)+SIGN(R254)*SQRT((1/R254-1/Q254)*(1/R254-1/Q254) + 4*DL254/((DL254+1)*(DL254+1))*(2*1/R254*1/Q254-1/Q254*1/Q254)))</f>
        <v>0</v>
      </c>
      <c r="Q254">
        <f>IF(LEFT(DM254,1)&lt;&gt;"0",IF(LEFT(DM254,1)="1",3.0,DN254),$D$5+$E$5*(EE254*DX254/($K$5*1000))+$F$5*(EE254*DX254/($K$5*1000))*MAX(MIN(DK254,$J$5),$I$5)*MAX(MIN(DK254,$J$5),$I$5)+$G$5*MAX(MIN(DK254,$J$5),$I$5)*(EE254*DX254/($K$5*1000))+$H$5*(EE254*DX254/($K$5*1000))*(EE254*DX254/($K$5*1000)))</f>
        <v>0</v>
      </c>
      <c r="R254">
        <f>I254*(1000-(1000*0.61365*exp(17.502*V254/(240.97+V254))/(DX254+DY254)+DS254)/2)/(1000*0.61365*exp(17.502*V254/(240.97+V254))/(DX254+DY254)-DS254)</f>
        <v>0</v>
      </c>
      <c r="S254">
        <f>1/((DL254+1)/(P254/1.6)+1/(Q254/1.37)) + DL254/((DL254+1)/(P254/1.6) + DL254/(Q254/1.37))</f>
        <v>0</v>
      </c>
      <c r="T254">
        <f>(DG254*DJ254)</f>
        <v>0</v>
      </c>
      <c r="U254">
        <f>(DZ254+(T254+2*0.95*5.67E-8*(((DZ254+$B$9)+273)^4-(DZ254+273)^4)-44100*I254)/(1.84*29.3*Q254+8*0.95*5.67E-8*(DZ254+273)^3))</f>
        <v>0</v>
      </c>
      <c r="V254">
        <f>($C$9*EA254+$D$9*EB254+$E$9*U254)</f>
        <v>0</v>
      </c>
      <c r="W254">
        <f>0.61365*exp(17.502*V254/(240.97+V254))</f>
        <v>0</v>
      </c>
      <c r="X254">
        <f>(Y254/Z254*100)</f>
        <v>0</v>
      </c>
      <c r="Y254">
        <f>DS254*(DX254+DY254)/1000</f>
        <v>0</v>
      </c>
      <c r="Z254">
        <f>0.61365*exp(17.502*DZ254/(240.97+DZ254))</f>
        <v>0</v>
      </c>
      <c r="AA254">
        <f>(W254-DS254*(DX254+DY254)/1000)</f>
        <v>0</v>
      </c>
      <c r="AB254">
        <f>(-I254*44100)</f>
        <v>0</v>
      </c>
      <c r="AC254">
        <f>2*29.3*Q254*0.92*(DZ254-V254)</f>
        <v>0</v>
      </c>
      <c r="AD254">
        <f>2*0.95*5.67E-8*(((DZ254+$B$9)+273)^4-(V254+273)^4)</f>
        <v>0</v>
      </c>
      <c r="AE254">
        <f>T254+AD254+AB254+AC254</f>
        <v>0</v>
      </c>
      <c r="AF254">
        <f>DW254*AT254*(DR254-DQ254*(1000-AT254*DT254)/(1000-AT254*DS254))/(100*DK254)</f>
        <v>0</v>
      </c>
      <c r="AG254">
        <f>1000*DW254*AT254*(DS254-DT254)/(100*DK254*(1000-AT254*DS254))</f>
        <v>0</v>
      </c>
      <c r="AH254">
        <f>(AI254 - AJ254 - DX254*1E3/(8.314*(DZ254+273.15)) * AL254/DW254 * AK254) * DW254/(100*DK254) * (1000 - DT254)/1000</f>
        <v>0</v>
      </c>
      <c r="AI254">
        <v>726.7632284585412</v>
      </c>
      <c r="AJ254">
        <v>696.6620363636365</v>
      </c>
      <c r="AK254">
        <v>3.389284318628409</v>
      </c>
      <c r="AL254">
        <v>66.0925817181092</v>
      </c>
      <c r="AM254">
        <f>(AO254 - AN254 + DX254*1E3/(8.314*(DZ254+273.15)) * AQ254/DW254 * AP254) * DW254/(100*DK254) * 1000/(1000 - AO254)</f>
        <v>0</v>
      </c>
      <c r="AN254">
        <v>26.10483731541143</v>
      </c>
      <c r="AO254">
        <v>28.99663151515153</v>
      </c>
      <c r="AP254">
        <v>-0.008418576293180586</v>
      </c>
      <c r="AQ254">
        <v>101.3786649320936</v>
      </c>
      <c r="AR254">
        <v>0</v>
      </c>
      <c r="AS254">
        <v>0</v>
      </c>
      <c r="AT254">
        <f>IF(AR254*$H$15&gt;=AV254,1.0,(AV254/(AV254-AR254*$H$15)))</f>
        <v>0</v>
      </c>
      <c r="AU254">
        <f>(AT254-1)*100</f>
        <v>0</v>
      </c>
      <c r="AV254">
        <f>MAX(0,($B$15+$C$15*EE254)/(1+$D$15*EE254)*DX254/(DZ254+273)*$E$15)</f>
        <v>0</v>
      </c>
      <c r="AW254" t="s">
        <v>429</v>
      </c>
      <c r="AX254" t="s">
        <v>429</v>
      </c>
      <c r="AY254">
        <v>0</v>
      </c>
      <c r="AZ254">
        <v>0</v>
      </c>
      <c r="BA254">
        <f>1-AY254/AZ254</f>
        <v>0</v>
      </c>
      <c r="BB254">
        <v>0</v>
      </c>
      <c r="BC254" t="s">
        <v>429</v>
      </c>
      <c r="BD254" t="s">
        <v>429</v>
      </c>
      <c r="BE254">
        <v>0</v>
      </c>
      <c r="BF254">
        <v>0</v>
      </c>
      <c r="BG254">
        <f>1-BE254/BF254</f>
        <v>0</v>
      </c>
      <c r="BH254">
        <v>0.5</v>
      </c>
      <c r="BI254">
        <f>DH254</f>
        <v>0</v>
      </c>
      <c r="BJ254">
        <f>K254</f>
        <v>0</v>
      </c>
      <c r="BK254">
        <f>BG254*BH254*BI254</f>
        <v>0</v>
      </c>
      <c r="BL254">
        <f>(BJ254-BB254)/BI254</f>
        <v>0</v>
      </c>
      <c r="BM254">
        <f>(AZ254-BF254)/BF254</f>
        <v>0</v>
      </c>
      <c r="BN254">
        <f>AY254/(BA254+AY254/BF254)</f>
        <v>0</v>
      </c>
      <c r="BO254" t="s">
        <v>429</v>
      </c>
      <c r="BP254">
        <v>0</v>
      </c>
      <c r="BQ254">
        <f>IF(BP254&lt;&gt;0, BP254, BN254)</f>
        <v>0</v>
      </c>
      <c r="BR254">
        <f>1-BQ254/BF254</f>
        <v>0</v>
      </c>
      <c r="BS254">
        <f>(BF254-BE254)/(BF254-BQ254)</f>
        <v>0</v>
      </c>
      <c r="BT254">
        <f>(AZ254-BF254)/(AZ254-BQ254)</f>
        <v>0</v>
      </c>
      <c r="BU254">
        <f>(BF254-BE254)/(BF254-AY254)</f>
        <v>0</v>
      </c>
      <c r="BV254">
        <f>(AZ254-BF254)/(AZ254-AY254)</f>
        <v>0</v>
      </c>
      <c r="BW254">
        <f>(BS254*BQ254/BE254)</f>
        <v>0</v>
      </c>
      <c r="BX254">
        <f>(1-BW254)</f>
        <v>0</v>
      </c>
      <c r="DG254">
        <f>$B$13*EF254+$C$13*EG254+$F$13*ER254*(1-EU254)</f>
        <v>0</v>
      </c>
      <c r="DH254">
        <f>DG254*DI254</f>
        <v>0</v>
      </c>
      <c r="DI254">
        <f>($B$13*$D$11+$C$13*$D$11+$F$13*((FE254+EW254)/MAX(FE254+EW254+FF254, 0.1)*$I$11+FF254/MAX(FE254+EW254+FF254, 0.1)*$J$11))/($B$13+$C$13+$F$13)</f>
        <v>0</v>
      </c>
      <c r="DJ254">
        <f>($B$13*$K$11+$C$13*$K$11+$F$13*((FE254+EW254)/MAX(FE254+EW254+FF254, 0.1)*$P$11+FF254/MAX(FE254+EW254+FF254, 0.1)*$Q$11))/($B$13+$C$13+$F$13)</f>
        <v>0</v>
      </c>
      <c r="DK254">
        <v>1.37</v>
      </c>
      <c r="DL254">
        <v>0.5</v>
      </c>
      <c r="DM254" t="s">
        <v>430</v>
      </c>
      <c r="DN254">
        <v>2</v>
      </c>
      <c r="DO254" t="b">
        <v>1</v>
      </c>
      <c r="DP254">
        <v>1694366342.5</v>
      </c>
      <c r="DQ254">
        <v>653.306925925926</v>
      </c>
      <c r="DR254">
        <v>692.0526666666667</v>
      </c>
      <c r="DS254">
        <v>29.05711851851852</v>
      </c>
      <c r="DT254">
        <v>26.11647777777778</v>
      </c>
      <c r="DU254">
        <v>683.8402222222222</v>
      </c>
      <c r="DV254">
        <v>33.34517037037037</v>
      </c>
      <c r="DW254">
        <v>499.9940740740741</v>
      </c>
      <c r="DX254">
        <v>84.42317037037036</v>
      </c>
      <c r="DY254">
        <v>0.09993678148148145</v>
      </c>
      <c r="DZ254">
        <v>32.43144814814815</v>
      </c>
      <c r="EA254">
        <v>33.66317407407408</v>
      </c>
      <c r="EB254">
        <v>999.9000000000001</v>
      </c>
      <c r="EC254">
        <v>0</v>
      </c>
      <c r="ED254">
        <v>0</v>
      </c>
      <c r="EE254">
        <v>9998.957407407406</v>
      </c>
      <c r="EF254">
        <v>0</v>
      </c>
      <c r="EG254">
        <v>972.9522592592592</v>
      </c>
      <c r="EH254">
        <v>-38.74568518518518</v>
      </c>
      <c r="EI254">
        <v>672.8576666666667</v>
      </c>
      <c r="EJ254">
        <v>710.611</v>
      </c>
      <c r="EK254">
        <v>2.940655555555555</v>
      </c>
      <c r="EL254">
        <v>692.0526666666667</v>
      </c>
      <c r="EM254">
        <v>26.11647777777778</v>
      </c>
      <c r="EN254">
        <v>2.453094074074074</v>
      </c>
      <c r="EO254">
        <v>2.204835925925926</v>
      </c>
      <c r="EP254">
        <v>20.71857777777777</v>
      </c>
      <c r="EQ254">
        <v>18.99748888888889</v>
      </c>
      <c r="ER254">
        <v>2000.001851851852</v>
      </c>
      <c r="ES254">
        <v>0.9800049999999998</v>
      </c>
      <c r="ET254">
        <v>0.0199949</v>
      </c>
      <c r="EU254">
        <v>0</v>
      </c>
      <c r="EV254">
        <v>83.74371481481479</v>
      </c>
      <c r="EW254">
        <v>5.00078</v>
      </c>
      <c r="EX254">
        <v>3365.888148148149</v>
      </c>
      <c r="EY254">
        <v>16379.68148148148</v>
      </c>
      <c r="EZ254">
        <v>52.19888888888889</v>
      </c>
      <c r="FA254">
        <v>53.27066666666666</v>
      </c>
      <c r="FB254">
        <v>52.71974074074074</v>
      </c>
      <c r="FC254">
        <v>52.48133333333334</v>
      </c>
      <c r="FD254">
        <v>52.39792592592593</v>
      </c>
      <c r="FE254">
        <v>1955.111851851852</v>
      </c>
      <c r="FF254">
        <v>39.89000000000001</v>
      </c>
      <c r="FG254">
        <v>0</v>
      </c>
      <c r="FH254">
        <v>1694366349.8</v>
      </c>
      <c r="FI254">
        <v>0</v>
      </c>
      <c r="FJ254">
        <v>83.74747600000001</v>
      </c>
      <c r="FK254">
        <v>-0.830807700934812</v>
      </c>
      <c r="FL254">
        <v>-14.9030770225472</v>
      </c>
      <c r="FM254">
        <v>3365.83</v>
      </c>
      <c r="FN254">
        <v>15</v>
      </c>
      <c r="FO254">
        <v>1694364733.6</v>
      </c>
      <c r="FP254" t="s">
        <v>824</v>
      </c>
      <c r="FQ254">
        <v>1694364733.6</v>
      </c>
      <c r="FR254">
        <v>1694364725.1</v>
      </c>
      <c r="FS254">
        <v>3</v>
      </c>
      <c r="FT254">
        <v>-0.385</v>
      </c>
      <c r="FU254">
        <v>-0.17</v>
      </c>
      <c r="FV254">
        <v>-26.307</v>
      </c>
      <c r="FW254">
        <v>-4.28</v>
      </c>
      <c r="FX254">
        <v>420</v>
      </c>
      <c r="FY254">
        <v>29</v>
      </c>
      <c r="FZ254">
        <v>0.26</v>
      </c>
      <c r="GA254">
        <v>0.05</v>
      </c>
      <c r="GB254">
        <v>-38.60191707317073</v>
      </c>
      <c r="GC254">
        <v>-2.53447944250877</v>
      </c>
      <c r="GD254">
        <v>0.2651326008810879</v>
      </c>
      <c r="GE254">
        <v>0</v>
      </c>
      <c r="GF254">
        <v>2.934389512195122</v>
      </c>
      <c r="GG254">
        <v>-0.04111317073170826</v>
      </c>
      <c r="GH254">
        <v>0.02804141622943268</v>
      </c>
      <c r="GI254">
        <v>1</v>
      </c>
      <c r="GJ254">
        <v>1</v>
      </c>
      <c r="GK254">
        <v>2</v>
      </c>
      <c r="GL254" t="s">
        <v>432</v>
      </c>
      <c r="GM254">
        <v>3.1063</v>
      </c>
      <c r="GN254">
        <v>2.75822</v>
      </c>
      <c r="GO254">
        <v>0.115728</v>
      </c>
      <c r="GP254">
        <v>0.116617</v>
      </c>
      <c r="GQ254">
        <v>0.123066</v>
      </c>
      <c r="GR254">
        <v>0.104513</v>
      </c>
      <c r="GS254">
        <v>22178.8</v>
      </c>
      <c r="GT254">
        <v>20876.8</v>
      </c>
      <c r="GU254">
        <v>25669.5</v>
      </c>
      <c r="GV254">
        <v>24012.6</v>
      </c>
      <c r="GW254">
        <v>36215</v>
      </c>
      <c r="GX254">
        <v>31529.4</v>
      </c>
      <c r="GY254">
        <v>44927.3</v>
      </c>
      <c r="GZ254">
        <v>38073.2</v>
      </c>
      <c r="HA254">
        <v>1.73452</v>
      </c>
      <c r="HB254">
        <v>1.527</v>
      </c>
      <c r="HC254">
        <v>-0.0811815</v>
      </c>
      <c r="HD254">
        <v>0</v>
      </c>
      <c r="HE254">
        <v>34.9542</v>
      </c>
      <c r="HF254">
        <v>999.9</v>
      </c>
      <c r="HG254">
        <v>34.4</v>
      </c>
      <c r="HH254">
        <v>42</v>
      </c>
      <c r="HI254">
        <v>33.5884</v>
      </c>
      <c r="HJ254">
        <v>61.4556</v>
      </c>
      <c r="HK254">
        <v>24.6234</v>
      </c>
      <c r="HL254">
        <v>1</v>
      </c>
      <c r="HM254">
        <v>1.65253</v>
      </c>
      <c r="HN254">
        <v>9.28105</v>
      </c>
      <c r="HO254">
        <v>20.0563</v>
      </c>
      <c r="HP254">
        <v>5.20726</v>
      </c>
      <c r="HQ254">
        <v>11.9954</v>
      </c>
      <c r="HR254">
        <v>4.9603</v>
      </c>
      <c r="HS254">
        <v>3.2746</v>
      </c>
      <c r="HT254">
        <v>9999</v>
      </c>
      <c r="HU254">
        <v>9999</v>
      </c>
      <c r="HV254">
        <v>9999</v>
      </c>
      <c r="HW254">
        <v>156.9</v>
      </c>
      <c r="HX254">
        <v>1.86386</v>
      </c>
      <c r="HY254">
        <v>1.86018</v>
      </c>
      <c r="HZ254">
        <v>1.85852</v>
      </c>
      <c r="IA254">
        <v>1.85989</v>
      </c>
      <c r="IB254">
        <v>1.8598</v>
      </c>
      <c r="IC254">
        <v>1.85845</v>
      </c>
      <c r="ID254">
        <v>1.8576</v>
      </c>
      <c r="IE254">
        <v>1.85242</v>
      </c>
      <c r="IF254">
        <v>0</v>
      </c>
      <c r="IG254">
        <v>0</v>
      </c>
      <c r="IH254">
        <v>0</v>
      </c>
      <c r="II254">
        <v>0</v>
      </c>
      <c r="IJ254" t="s">
        <v>433</v>
      </c>
      <c r="IK254" t="s">
        <v>434</v>
      </c>
      <c r="IL254" t="s">
        <v>435</v>
      </c>
      <c r="IM254" t="s">
        <v>435</v>
      </c>
      <c r="IN254" t="s">
        <v>435</v>
      </c>
      <c r="IO254" t="s">
        <v>435</v>
      </c>
      <c r="IP254">
        <v>0</v>
      </c>
      <c r="IQ254">
        <v>100</v>
      </c>
      <c r="IR254">
        <v>100</v>
      </c>
      <c r="IS254">
        <v>-30.95</v>
      </c>
      <c r="IT254">
        <v>-4.2858</v>
      </c>
      <c r="IU254">
        <v>-16.58608616744975</v>
      </c>
      <c r="IV254">
        <v>-0.02477319321892663</v>
      </c>
      <c r="IW254">
        <v>7.220195862635366E-06</v>
      </c>
      <c r="IX254">
        <v>-1.200035831751892E-09</v>
      </c>
      <c r="IY254">
        <v>-1.942583748468474</v>
      </c>
      <c r="IZ254">
        <v>-0.1467083373758089</v>
      </c>
      <c r="JA254">
        <v>0.003522864546959643</v>
      </c>
      <c r="JB254">
        <v>-3.696506598922489E-05</v>
      </c>
      <c r="JC254">
        <v>4</v>
      </c>
      <c r="JD254">
        <v>1987</v>
      </c>
      <c r="JE254">
        <v>1</v>
      </c>
      <c r="JF254">
        <v>38</v>
      </c>
      <c r="JG254">
        <v>26.9</v>
      </c>
      <c r="JH254">
        <v>27.1</v>
      </c>
      <c r="JI254">
        <v>1.87866</v>
      </c>
      <c r="JJ254">
        <v>2.7002</v>
      </c>
      <c r="JK254">
        <v>1.49658</v>
      </c>
      <c r="JL254">
        <v>2.38892</v>
      </c>
      <c r="JM254">
        <v>1.54785</v>
      </c>
      <c r="JN254">
        <v>2.44995</v>
      </c>
      <c r="JO254">
        <v>46.6202</v>
      </c>
      <c r="JP254">
        <v>13.0901</v>
      </c>
      <c r="JQ254">
        <v>18</v>
      </c>
      <c r="JR254">
        <v>509.165</v>
      </c>
      <c r="JS254">
        <v>384.247</v>
      </c>
      <c r="JT254">
        <v>26.2737</v>
      </c>
      <c r="JU254">
        <v>45.6445</v>
      </c>
      <c r="JV254">
        <v>29.9993</v>
      </c>
      <c r="JW254">
        <v>45.4724</v>
      </c>
      <c r="JX254">
        <v>45.3261</v>
      </c>
      <c r="JY254">
        <v>37.7095</v>
      </c>
      <c r="JZ254">
        <v>0</v>
      </c>
      <c r="KA254">
        <v>42.9507</v>
      </c>
      <c r="KB254">
        <v>21.2564</v>
      </c>
      <c r="KC254">
        <v>741.197</v>
      </c>
      <c r="KD254">
        <v>26.6788</v>
      </c>
      <c r="KE254">
        <v>98.14830000000001</v>
      </c>
      <c r="KF254">
        <v>91.7411</v>
      </c>
    </row>
    <row r="255" spans="1:292">
      <c r="A255">
        <v>237</v>
      </c>
      <c r="B255">
        <v>1694366355</v>
      </c>
      <c r="C255">
        <v>7846</v>
      </c>
      <c r="D255" t="s">
        <v>911</v>
      </c>
      <c r="E255" t="s">
        <v>912</v>
      </c>
      <c r="F255">
        <v>5</v>
      </c>
      <c r="G255" t="s">
        <v>823</v>
      </c>
      <c r="H255">
        <v>1694366347.214286</v>
      </c>
      <c r="I255">
        <f>(J255)/1000</f>
        <v>0</v>
      </c>
      <c r="J255">
        <f>IF(DO255, AM255, AG255)</f>
        <v>0</v>
      </c>
      <c r="K255">
        <f>IF(DO255, AH255, AF255)</f>
        <v>0</v>
      </c>
      <c r="L255">
        <f>DQ255 - IF(AT255&gt;1, K255*DK255*100.0/(AV255*EE255), 0)</f>
        <v>0</v>
      </c>
      <c r="M255">
        <f>((S255-I255/2)*L255-K255)/(S255+I255/2)</f>
        <v>0</v>
      </c>
      <c r="N255">
        <f>M255*(DX255+DY255)/1000.0</f>
        <v>0</v>
      </c>
      <c r="O255">
        <f>(DQ255 - IF(AT255&gt;1, K255*DK255*100.0/(AV255*EE255), 0))*(DX255+DY255)/1000.0</f>
        <v>0</v>
      </c>
      <c r="P255">
        <f>2.0/((1/R255-1/Q255)+SIGN(R255)*SQRT((1/R255-1/Q255)*(1/R255-1/Q255) + 4*DL255/((DL255+1)*(DL255+1))*(2*1/R255*1/Q255-1/Q255*1/Q255)))</f>
        <v>0</v>
      </c>
      <c r="Q255">
        <f>IF(LEFT(DM255,1)&lt;&gt;"0",IF(LEFT(DM255,1)="1",3.0,DN255),$D$5+$E$5*(EE255*DX255/($K$5*1000))+$F$5*(EE255*DX255/($K$5*1000))*MAX(MIN(DK255,$J$5),$I$5)*MAX(MIN(DK255,$J$5),$I$5)+$G$5*MAX(MIN(DK255,$J$5),$I$5)*(EE255*DX255/($K$5*1000))+$H$5*(EE255*DX255/($K$5*1000))*(EE255*DX255/($K$5*1000)))</f>
        <v>0</v>
      </c>
      <c r="R255">
        <f>I255*(1000-(1000*0.61365*exp(17.502*V255/(240.97+V255))/(DX255+DY255)+DS255)/2)/(1000*0.61365*exp(17.502*V255/(240.97+V255))/(DX255+DY255)-DS255)</f>
        <v>0</v>
      </c>
      <c r="S255">
        <f>1/((DL255+1)/(P255/1.6)+1/(Q255/1.37)) + DL255/((DL255+1)/(P255/1.6) + DL255/(Q255/1.37))</f>
        <v>0</v>
      </c>
      <c r="T255">
        <f>(DG255*DJ255)</f>
        <v>0</v>
      </c>
      <c r="U255">
        <f>(DZ255+(T255+2*0.95*5.67E-8*(((DZ255+$B$9)+273)^4-(DZ255+273)^4)-44100*I255)/(1.84*29.3*Q255+8*0.95*5.67E-8*(DZ255+273)^3))</f>
        <v>0</v>
      </c>
      <c r="V255">
        <f>($C$9*EA255+$D$9*EB255+$E$9*U255)</f>
        <v>0</v>
      </c>
      <c r="W255">
        <f>0.61365*exp(17.502*V255/(240.97+V255))</f>
        <v>0</v>
      </c>
      <c r="X255">
        <f>(Y255/Z255*100)</f>
        <v>0</v>
      </c>
      <c r="Y255">
        <f>DS255*(DX255+DY255)/1000</f>
        <v>0</v>
      </c>
      <c r="Z255">
        <f>0.61365*exp(17.502*DZ255/(240.97+DZ255))</f>
        <v>0</v>
      </c>
      <c r="AA255">
        <f>(W255-DS255*(DX255+DY255)/1000)</f>
        <v>0</v>
      </c>
      <c r="AB255">
        <f>(-I255*44100)</f>
        <v>0</v>
      </c>
      <c r="AC255">
        <f>2*29.3*Q255*0.92*(DZ255-V255)</f>
        <v>0</v>
      </c>
      <c r="AD255">
        <f>2*0.95*5.67E-8*(((DZ255+$B$9)+273)^4-(V255+273)^4)</f>
        <v>0</v>
      </c>
      <c r="AE255">
        <f>T255+AD255+AB255+AC255</f>
        <v>0</v>
      </c>
      <c r="AF255">
        <f>DW255*AT255*(DR255-DQ255*(1000-AT255*DT255)/(1000-AT255*DS255))/(100*DK255)</f>
        <v>0</v>
      </c>
      <c r="AG255">
        <f>1000*DW255*AT255*(DS255-DT255)/(100*DK255*(1000-AT255*DS255))</f>
        <v>0</v>
      </c>
      <c r="AH255">
        <f>(AI255 - AJ255 - DX255*1E3/(8.314*(DZ255+273.15)) * AL255/DW255 * AK255) * DW255/(100*DK255) * (1000 - DT255)/1000</f>
        <v>0</v>
      </c>
      <c r="AI255">
        <v>743.8846023500115</v>
      </c>
      <c r="AJ255">
        <v>713.6698606060605</v>
      </c>
      <c r="AK255">
        <v>3.398225900036235</v>
      </c>
      <c r="AL255">
        <v>66.0925817181092</v>
      </c>
      <c r="AM255">
        <f>(AO255 - AN255 + DX255*1E3/(8.314*(DZ255+273.15)) * AQ255/DW255 * AP255) * DW255/(100*DK255) * 1000/(1000 - AO255)</f>
        <v>0</v>
      </c>
      <c r="AN255">
        <v>26.10767689060789</v>
      </c>
      <c r="AO255">
        <v>28.9727612121212</v>
      </c>
      <c r="AP255">
        <v>-0.005161895395254146</v>
      </c>
      <c r="AQ255">
        <v>101.3786649320936</v>
      </c>
      <c r="AR255">
        <v>0</v>
      </c>
      <c r="AS255">
        <v>0</v>
      </c>
      <c r="AT255">
        <f>IF(AR255*$H$15&gt;=AV255,1.0,(AV255/(AV255-AR255*$H$15)))</f>
        <v>0</v>
      </c>
      <c r="AU255">
        <f>(AT255-1)*100</f>
        <v>0</v>
      </c>
      <c r="AV255">
        <f>MAX(0,($B$15+$C$15*EE255)/(1+$D$15*EE255)*DX255/(DZ255+273)*$E$15)</f>
        <v>0</v>
      </c>
      <c r="AW255" t="s">
        <v>429</v>
      </c>
      <c r="AX255" t="s">
        <v>429</v>
      </c>
      <c r="AY255">
        <v>0</v>
      </c>
      <c r="AZ255">
        <v>0</v>
      </c>
      <c r="BA255">
        <f>1-AY255/AZ255</f>
        <v>0</v>
      </c>
      <c r="BB255">
        <v>0</v>
      </c>
      <c r="BC255" t="s">
        <v>429</v>
      </c>
      <c r="BD255" t="s">
        <v>429</v>
      </c>
      <c r="BE255">
        <v>0</v>
      </c>
      <c r="BF255">
        <v>0</v>
      </c>
      <c r="BG255">
        <f>1-BE255/BF255</f>
        <v>0</v>
      </c>
      <c r="BH255">
        <v>0.5</v>
      </c>
      <c r="BI255">
        <f>DH255</f>
        <v>0</v>
      </c>
      <c r="BJ255">
        <f>K255</f>
        <v>0</v>
      </c>
      <c r="BK255">
        <f>BG255*BH255*BI255</f>
        <v>0</v>
      </c>
      <c r="BL255">
        <f>(BJ255-BB255)/BI255</f>
        <v>0</v>
      </c>
      <c r="BM255">
        <f>(AZ255-BF255)/BF255</f>
        <v>0</v>
      </c>
      <c r="BN255">
        <f>AY255/(BA255+AY255/BF255)</f>
        <v>0</v>
      </c>
      <c r="BO255" t="s">
        <v>429</v>
      </c>
      <c r="BP255">
        <v>0</v>
      </c>
      <c r="BQ255">
        <f>IF(BP255&lt;&gt;0, BP255, BN255)</f>
        <v>0</v>
      </c>
      <c r="BR255">
        <f>1-BQ255/BF255</f>
        <v>0</v>
      </c>
      <c r="BS255">
        <f>(BF255-BE255)/(BF255-BQ255)</f>
        <v>0</v>
      </c>
      <c r="BT255">
        <f>(AZ255-BF255)/(AZ255-BQ255)</f>
        <v>0</v>
      </c>
      <c r="BU255">
        <f>(BF255-BE255)/(BF255-AY255)</f>
        <v>0</v>
      </c>
      <c r="BV255">
        <f>(AZ255-BF255)/(AZ255-AY255)</f>
        <v>0</v>
      </c>
      <c r="BW255">
        <f>(BS255*BQ255/BE255)</f>
        <v>0</v>
      </c>
      <c r="BX255">
        <f>(1-BW255)</f>
        <v>0</v>
      </c>
      <c r="DG255">
        <f>$B$13*EF255+$C$13*EG255+$F$13*ER255*(1-EU255)</f>
        <v>0</v>
      </c>
      <c r="DH255">
        <f>DG255*DI255</f>
        <v>0</v>
      </c>
      <c r="DI255">
        <f>($B$13*$D$11+$C$13*$D$11+$F$13*((FE255+EW255)/MAX(FE255+EW255+FF255, 0.1)*$I$11+FF255/MAX(FE255+EW255+FF255, 0.1)*$J$11))/($B$13+$C$13+$F$13)</f>
        <v>0</v>
      </c>
      <c r="DJ255">
        <f>($B$13*$K$11+$C$13*$K$11+$F$13*((FE255+EW255)/MAX(FE255+EW255+FF255, 0.1)*$P$11+FF255/MAX(FE255+EW255+FF255, 0.1)*$Q$11))/($B$13+$C$13+$F$13)</f>
        <v>0</v>
      </c>
      <c r="DK255">
        <v>1.37</v>
      </c>
      <c r="DL255">
        <v>0.5</v>
      </c>
      <c r="DM255" t="s">
        <v>430</v>
      </c>
      <c r="DN255">
        <v>2</v>
      </c>
      <c r="DO255" t="b">
        <v>1</v>
      </c>
      <c r="DP255">
        <v>1694366347.214286</v>
      </c>
      <c r="DQ255">
        <v>668.9161428571427</v>
      </c>
      <c r="DR255">
        <v>707.8259285714286</v>
      </c>
      <c r="DS255">
        <v>29.01723571428571</v>
      </c>
      <c r="DT255">
        <v>26.10529285714286</v>
      </c>
      <c r="DU255">
        <v>699.7112499999999</v>
      </c>
      <c r="DV255">
        <v>33.30383571428571</v>
      </c>
      <c r="DW255">
        <v>499.9999642857142</v>
      </c>
      <c r="DX255">
        <v>84.42272857142858</v>
      </c>
      <c r="DY255">
        <v>0.1000479178571428</v>
      </c>
      <c r="DZ255">
        <v>32.42061785714286</v>
      </c>
      <c r="EA255">
        <v>33.65198214285714</v>
      </c>
      <c r="EB255">
        <v>999.9000000000002</v>
      </c>
      <c r="EC255">
        <v>0</v>
      </c>
      <c r="ED255">
        <v>0</v>
      </c>
      <c r="EE255">
        <v>10001.45</v>
      </c>
      <c r="EF255">
        <v>0</v>
      </c>
      <c r="EG255">
        <v>979.1130357142856</v>
      </c>
      <c r="EH255">
        <v>-38.909775</v>
      </c>
      <c r="EI255">
        <v>688.9058214285714</v>
      </c>
      <c r="EJ255">
        <v>726.7992857142857</v>
      </c>
      <c r="EK255">
        <v>2.911951785714286</v>
      </c>
      <c r="EL255">
        <v>707.8259285714286</v>
      </c>
      <c r="EM255">
        <v>26.10529285714286</v>
      </c>
      <c r="EN255">
        <v>2.449714285714285</v>
      </c>
      <c r="EO255">
        <v>2.203880714285714</v>
      </c>
      <c r="EP255">
        <v>20.69619285714286</v>
      </c>
      <c r="EQ255">
        <v>18.99054285714286</v>
      </c>
      <c r="ER255">
        <v>2000.004285714285</v>
      </c>
      <c r="ES255">
        <v>0.9800049999999997</v>
      </c>
      <c r="ET255">
        <v>0.0199949</v>
      </c>
      <c r="EU255">
        <v>0</v>
      </c>
      <c r="EV255">
        <v>83.67145714285714</v>
      </c>
      <c r="EW255">
        <v>5.00078</v>
      </c>
      <c r="EX255">
        <v>3364.300357142857</v>
      </c>
      <c r="EY255">
        <v>16379.69285714286</v>
      </c>
      <c r="EZ255">
        <v>52.17839285714285</v>
      </c>
      <c r="FA255">
        <v>53.26107142857143</v>
      </c>
      <c r="FB255">
        <v>52.71639285714286</v>
      </c>
      <c r="FC255">
        <v>52.47303571428571</v>
      </c>
      <c r="FD255">
        <v>52.40160714285714</v>
      </c>
      <c r="FE255">
        <v>1955.114285714285</v>
      </c>
      <c r="FF255">
        <v>39.89000000000001</v>
      </c>
      <c r="FG255">
        <v>0</v>
      </c>
      <c r="FH255">
        <v>1694366355.2</v>
      </c>
      <c r="FI255">
        <v>0</v>
      </c>
      <c r="FJ255">
        <v>83.63211153846154</v>
      </c>
      <c r="FK255">
        <v>-1.238396584063992</v>
      </c>
      <c r="FL255">
        <v>-25.46119657342905</v>
      </c>
      <c r="FM255">
        <v>3364.056153846154</v>
      </c>
      <c r="FN255">
        <v>15</v>
      </c>
      <c r="FO255">
        <v>1694364733.6</v>
      </c>
      <c r="FP255" t="s">
        <v>824</v>
      </c>
      <c r="FQ255">
        <v>1694364733.6</v>
      </c>
      <c r="FR255">
        <v>1694364725.1</v>
      </c>
      <c r="FS255">
        <v>3</v>
      </c>
      <c r="FT255">
        <v>-0.385</v>
      </c>
      <c r="FU255">
        <v>-0.17</v>
      </c>
      <c r="FV255">
        <v>-26.307</v>
      </c>
      <c r="FW255">
        <v>-4.28</v>
      </c>
      <c r="FX255">
        <v>420</v>
      </c>
      <c r="FY255">
        <v>29</v>
      </c>
      <c r="FZ255">
        <v>0.26</v>
      </c>
      <c r="GA255">
        <v>0.05</v>
      </c>
      <c r="GB255">
        <v>-38.76964146341464</v>
      </c>
      <c r="GC255">
        <v>-2.466131707317198</v>
      </c>
      <c r="GD255">
        <v>0.2591964421010798</v>
      </c>
      <c r="GE255">
        <v>0</v>
      </c>
      <c r="GF255">
        <v>2.926313170731707</v>
      </c>
      <c r="GG255">
        <v>-0.2667951219512174</v>
      </c>
      <c r="GH255">
        <v>0.03633935697774819</v>
      </c>
      <c r="GI255">
        <v>1</v>
      </c>
      <c r="GJ255">
        <v>1</v>
      </c>
      <c r="GK255">
        <v>2</v>
      </c>
      <c r="GL255" t="s">
        <v>432</v>
      </c>
      <c r="GM255">
        <v>3.10627</v>
      </c>
      <c r="GN255">
        <v>2.75805</v>
      </c>
      <c r="GO255">
        <v>0.117605</v>
      </c>
      <c r="GP255">
        <v>0.11849</v>
      </c>
      <c r="GQ255">
        <v>0.123008</v>
      </c>
      <c r="GR255">
        <v>0.104521</v>
      </c>
      <c r="GS255">
        <v>22132</v>
      </c>
      <c r="GT255">
        <v>20832.6</v>
      </c>
      <c r="GU255">
        <v>25669.8</v>
      </c>
      <c r="GV255">
        <v>24012.8</v>
      </c>
      <c r="GW255">
        <v>36218.1</v>
      </c>
      <c r="GX255">
        <v>31529.6</v>
      </c>
      <c r="GY255">
        <v>44928</v>
      </c>
      <c r="GZ255">
        <v>38073.5</v>
      </c>
      <c r="HA255">
        <v>1.73465</v>
      </c>
      <c r="HB255">
        <v>1.527</v>
      </c>
      <c r="HC255">
        <v>-0.08137519999999999</v>
      </c>
      <c r="HD255">
        <v>0</v>
      </c>
      <c r="HE255">
        <v>34.9486</v>
      </c>
      <c r="HF255">
        <v>999.9</v>
      </c>
      <c r="HG255">
        <v>34.4</v>
      </c>
      <c r="HH255">
        <v>42</v>
      </c>
      <c r="HI255">
        <v>33.59</v>
      </c>
      <c r="HJ255">
        <v>61.6456</v>
      </c>
      <c r="HK255">
        <v>24.6354</v>
      </c>
      <c r="HL255">
        <v>1</v>
      </c>
      <c r="HM255">
        <v>1.65208</v>
      </c>
      <c r="HN255">
        <v>9.28105</v>
      </c>
      <c r="HO255">
        <v>20.0557</v>
      </c>
      <c r="HP255">
        <v>5.20396</v>
      </c>
      <c r="HQ255">
        <v>11.9948</v>
      </c>
      <c r="HR255">
        <v>4.95935</v>
      </c>
      <c r="HS255">
        <v>3.27403</v>
      </c>
      <c r="HT255">
        <v>9999</v>
      </c>
      <c r="HU255">
        <v>9999</v>
      </c>
      <c r="HV255">
        <v>9999</v>
      </c>
      <c r="HW255">
        <v>156.9</v>
      </c>
      <c r="HX255">
        <v>1.86388</v>
      </c>
      <c r="HY255">
        <v>1.86019</v>
      </c>
      <c r="HZ255">
        <v>1.85852</v>
      </c>
      <c r="IA255">
        <v>1.85989</v>
      </c>
      <c r="IB255">
        <v>1.85982</v>
      </c>
      <c r="IC255">
        <v>1.85846</v>
      </c>
      <c r="ID255">
        <v>1.85758</v>
      </c>
      <c r="IE255">
        <v>1.85242</v>
      </c>
      <c r="IF255">
        <v>0</v>
      </c>
      <c r="IG255">
        <v>0</v>
      </c>
      <c r="IH255">
        <v>0</v>
      </c>
      <c r="II255">
        <v>0</v>
      </c>
      <c r="IJ255" t="s">
        <v>433</v>
      </c>
      <c r="IK255" t="s">
        <v>434</v>
      </c>
      <c r="IL255" t="s">
        <v>435</v>
      </c>
      <c r="IM255" t="s">
        <v>435</v>
      </c>
      <c r="IN255" t="s">
        <v>435</v>
      </c>
      <c r="IO255" t="s">
        <v>435</v>
      </c>
      <c r="IP255">
        <v>0</v>
      </c>
      <c r="IQ255">
        <v>100</v>
      </c>
      <c r="IR255">
        <v>100</v>
      </c>
      <c r="IS255">
        <v>-31.223</v>
      </c>
      <c r="IT255">
        <v>-4.2849</v>
      </c>
      <c r="IU255">
        <v>-16.58608616744975</v>
      </c>
      <c r="IV255">
        <v>-0.02477319321892663</v>
      </c>
      <c r="IW255">
        <v>7.220195862635366E-06</v>
      </c>
      <c r="IX255">
        <v>-1.200035831751892E-09</v>
      </c>
      <c r="IY255">
        <v>-1.942583748468474</v>
      </c>
      <c r="IZ255">
        <v>-0.1467083373758089</v>
      </c>
      <c r="JA255">
        <v>0.003522864546959643</v>
      </c>
      <c r="JB255">
        <v>-3.696506598922489E-05</v>
      </c>
      <c r="JC255">
        <v>4</v>
      </c>
      <c r="JD255">
        <v>1987</v>
      </c>
      <c r="JE255">
        <v>1</v>
      </c>
      <c r="JF255">
        <v>38</v>
      </c>
      <c r="JG255">
        <v>27</v>
      </c>
      <c r="JH255">
        <v>27.2</v>
      </c>
      <c r="JI255">
        <v>1.9104</v>
      </c>
      <c r="JJ255">
        <v>2.69287</v>
      </c>
      <c r="JK255">
        <v>1.49658</v>
      </c>
      <c r="JL255">
        <v>2.38892</v>
      </c>
      <c r="JM255">
        <v>1.54785</v>
      </c>
      <c r="JN255">
        <v>2.48657</v>
      </c>
      <c r="JO255">
        <v>46.6496</v>
      </c>
      <c r="JP255">
        <v>13.1076</v>
      </c>
      <c r="JQ255">
        <v>18</v>
      </c>
      <c r="JR255">
        <v>509.198</v>
      </c>
      <c r="JS255">
        <v>384.206</v>
      </c>
      <c r="JT255">
        <v>26.2671</v>
      </c>
      <c r="JU255">
        <v>45.6364</v>
      </c>
      <c r="JV255">
        <v>29.9996</v>
      </c>
      <c r="JW255">
        <v>45.4643</v>
      </c>
      <c r="JX255">
        <v>45.3176</v>
      </c>
      <c r="JY255">
        <v>38.3543</v>
      </c>
      <c r="JZ255">
        <v>0</v>
      </c>
      <c r="KA255">
        <v>42.9507</v>
      </c>
      <c r="KB255">
        <v>21.2291</v>
      </c>
      <c r="KC255">
        <v>754.554</v>
      </c>
      <c r="KD255">
        <v>26.6339</v>
      </c>
      <c r="KE255">
        <v>98.14960000000001</v>
      </c>
      <c r="KF255">
        <v>91.7418</v>
      </c>
    </row>
    <row r="256" spans="1:292">
      <c r="A256">
        <v>238</v>
      </c>
      <c r="B256">
        <v>1694366360</v>
      </c>
      <c r="C256">
        <v>7851</v>
      </c>
      <c r="D256" t="s">
        <v>913</v>
      </c>
      <c r="E256" t="s">
        <v>914</v>
      </c>
      <c r="F256">
        <v>5</v>
      </c>
      <c r="G256" t="s">
        <v>823</v>
      </c>
      <c r="H256">
        <v>1694366352.5</v>
      </c>
      <c r="I256">
        <f>(J256)/1000</f>
        <v>0</v>
      </c>
      <c r="J256">
        <f>IF(DO256, AM256, AG256)</f>
        <v>0</v>
      </c>
      <c r="K256">
        <f>IF(DO256, AH256, AF256)</f>
        <v>0</v>
      </c>
      <c r="L256">
        <f>DQ256 - IF(AT256&gt;1, K256*DK256*100.0/(AV256*EE256), 0)</f>
        <v>0</v>
      </c>
      <c r="M256">
        <f>((S256-I256/2)*L256-K256)/(S256+I256/2)</f>
        <v>0</v>
      </c>
      <c r="N256">
        <f>M256*(DX256+DY256)/1000.0</f>
        <v>0</v>
      </c>
      <c r="O256">
        <f>(DQ256 - IF(AT256&gt;1, K256*DK256*100.0/(AV256*EE256), 0))*(DX256+DY256)/1000.0</f>
        <v>0</v>
      </c>
      <c r="P256">
        <f>2.0/((1/R256-1/Q256)+SIGN(R256)*SQRT((1/R256-1/Q256)*(1/R256-1/Q256) + 4*DL256/((DL256+1)*(DL256+1))*(2*1/R256*1/Q256-1/Q256*1/Q256)))</f>
        <v>0</v>
      </c>
      <c r="Q256">
        <f>IF(LEFT(DM256,1)&lt;&gt;"0",IF(LEFT(DM256,1)="1",3.0,DN256),$D$5+$E$5*(EE256*DX256/($K$5*1000))+$F$5*(EE256*DX256/($K$5*1000))*MAX(MIN(DK256,$J$5),$I$5)*MAX(MIN(DK256,$J$5),$I$5)+$G$5*MAX(MIN(DK256,$J$5),$I$5)*(EE256*DX256/($K$5*1000))+$H$5*(EE256*DX256/($K$5*1000))*(EE256*DX256/($K$5*1000)))</f>
        <v>0</v>
      </c>
      <c r="R256">
        <f>I256*(1000-(1000*0.61365*exp(17.502*V256/(240.97+V256))/(DX256+DY256)+DS256)/2)/(1000*0.61365*exp(17.502*V256/(240.97+V256))/(DX256+DY256)-DS256)</f>
        <v>0</v>
      </c>
      <c r="S256">
        <f>1/((DL256+1)/(P256/1.6)+1/(Q256/1.37)) + DL256/((DL256+1)/(P256/1.6) + DL256/(Q256/1.37))</f>
        <v>0</v>
      </c>
      <c r="T256">
        <f>(DG256*DJ256)</f>
        <v>0</v>
      </c>
      <c r="U256">
        <f>(DZ256+(T256+2*0.95*5.67E-8*(((DZ256+$B$9)+273)^4-(DZ256+273)^4)-44100*I256)/(1.84*29.3*Q256+8*0.95*5.67E-8*(DZ256+273)^3))</f>
        <v>0</v>
      </c>
      <c r="V256">
        <f>($C$9*EA256+$D$9*EB256+$E$9*U256)</f>
        <v>0</v>
      </c>
      <c r="W256">
        <f>0.61365*exp(17.502*V256/(240.97+V256))</f>
        <v>0</v>
      </c>
      <c r="X256">
        <f>(Y256/Z256*100)</f>
        <v>0</v>
      </c>
      <c r="Y256">
        <f>DS256*(DX256+DY256)/1000</f>
        <v>0</v>
      </c>
      <c r="Z256">
        <f>0.61365*exp(17.502*DZ256/(240.97+DZ256))</f>
        <v>0</v>
      </c>
      <c r="AA256">
        <f>(W256-DS256*(DX256+DY256)/1000)</f>
        <v>0</v>
      </c>
      <c r="AB256">
        <f>(-I256*44100)</f>
        <v>0</v>
      </c>
      <c r="AC256">
        <f>2*29.3*Q256*0.92*(DZ256-V256)</f>
        <v>0</v>
      </c>
      <c r="AD256">
        <f>2*0.95*5.67E-8*(((DZ256+$B$9)+273)^4-(V256+273)^4)</f>
        <v>0</v>
      </c>
      <c r="AE256">
        <f>T256+AD256+AB256+AC256</f>
        <v>0</v>
      </c>
      <c r="AF256">
        <f>DW256*AT256*(DR256-DQ256*(1000-AT256*DT256)/(1000-AT256*DS256))/(100*DK256)</f>
        <v>0</v>
      </c>
      <c r="AG256">
        <f>1000*DW256*AT256*(DS256-DT256)/(100*DK256*(1000-AT256*DS256))</f>
        <v>0</v>
      </c>
      <c r="AH256">
        <f>(AI256 - AJ256 - DX256*1E3/(8.314*(DZ256+273.15)) * AL256/DW256 * AK256) * DW256/(100*DK256) * (1000 - DT256)/1000</f>
        <v>0</v>
      </c>
      <c r="AI256">
        <v>761.2053994089613</v>
      </c>
      <c r="AJ256">
        <v>730.7708545454547</v>
      </c>
      <c r="AK256">
        <v>3.411298838736292</v>
      </c>
      <c r="AL256">
        <v>66.0925817181092</v>
      </c>
      <c r="AM256">
        <f>(AO256 - AN256 + DX256*1E3/(8.314*(DZ256+273.15)) * AQ256/DW256 * AP256) * DW256/(100*DK256) * 1000/(1000 - AO256)</f>
        <v>0</v>
      </c>
      <c r="AN256">
        <v>26.1116963947636</v>
      </c>
      <c r="AO256">
        <v>28.94977515151514</v>
      </c>
      <c r="AP256">
        <v>-0.001351994019447876</v>
      </c>
      <c r="AQ256">
        <v>101.3786649320936</v>
      </c>
      <c r="AR256">
        <v>0</v>
      </c>
      <c r="AS256">
        <v>0</v>
      </c>
      <c r="AT256">
        <f>IF(AR256*$H$15&gt;=AV256,1.0,(AV256/(AV256-AR256*$H$15)))</f>
        <v>0</v>
      </c>
      <c r="AU256">
        <f>(AT256-1)*100</f>
        <v>0</v>
      </c>
      <c r="AV256">
        <f>MAX(0,($B$15+$C$15*EE256)/(1+$D$15*EE256)*DX256/(DZ256+273)*$E$15)</f>
        <v>0</v>
      </c>
      <c r="AW256" t="s">
        <v>429</v>
      </c>
      <c r="AX256" t="s">
        <v>429</v>
      </c>
      <c r="AY256">
        <v>0</v>
      </c>
      <c r="AZ256">
        <v>0</v>
      </c>
      <c r="BA256">
        <f>1-AY256/AZ256</f>
        <v>0</v>
      </c>
      <c r="BB256">
        <v>0</v>
      </c>
      <c r="BC256" t="s">
        <v>429</v>
      </c>
      <c r="BD256" t="s">
        <v>429</v>
      </c>
      <c r="BE256">
        <v>0</v>
      </c>
      <c r="BF256">
        <v>0</v>
      </c>
      <c r="BG256">
        <f>1-BE256/BF256</f>
        <v>0</v>
      </c>
      <c r="BH256">
        <v>0.5</v>
      </c>
      <c r="BI256">
        <f>DH256</f>
        <v>0</v>
      </c>
      <c r="BJ256">
        <f>K256</f>
        <v>0</v>
      </c>
      <c r="BK256">
        <f>BG256*BH256*BI256</f>
        <v>0</v>
      </c>
      <c r="BL256">
        <f>(BJ256-BB256)/BI256</f>
        <v>0</v>
      </c>
      <c r="BM256">
        <f>(AZ256-BF256)/BF256</f>
        <v>0</v>
      </c>
      <c r="BN256">
        <f>AY256/(BA256+AY256/BF256)</f>
        <v>0</v>
      </c>
      <c r="BO256" t="s">
        <v>429</v>
      </c>
      <c r="BP256">
        <v>0</v>
      </c>
      <c r="BQ256">
        <f>IF(BP256&lt;&gt;0, BP256, BN256)</f>
        <v>0</v>
      </c>
      <c r="BR256">
        <f>1-BQ256/BF256</f>
        <v>0</v>
      </c>
      <c r="BS256">
        <f>(BF256-BE256)/(BF256-BQ256)</f>
        <v>0</v>
      </c>
      <c r="BT256">
        <f>(AZ256-BF256)/(AZ256-BQ256)</f>
        <v>0</v>
      </c>
      <c r="BU256">
        <f>(BF256-BE256)/(BF256-AY256)</f>
        <v>0</v>
      </c>
      <c r="BV256">
        <f>(AZ256-BF256)/(AZ256-AY256)</f>
        <v>0</v>
      </c>
      <c r="BW256">
        <f>(BS256*BQ256/BE256)</f>
        <v>0</v>
      </c>
      <c r="BX256">
        <f>(1-BW256)</f>
        <v>0</v>
      </c>
      <c r="DG256">
        <f>$B$13*EF256+$C$13*EG256+$F$13*ER256*(1-EU256)</f>
        <v>0</v>
      </c>
      <c r="DH256">
        <f>DG256*DI256</f>
        <v>0</v>
      </c>
      <c r="DI256">
        <f>($B$13*$D$11+$C$13*$D$11+$F$13*((FE256+EW256)/MAX(FE256+EW256+FF256, 0.1)*$I$11+FF256/MAX(FE256+EW256+FF256, 0.1)*$J$11))/($B$13+$C$13+$F$13)</f>
        <v>0</v>
      </c>
      <c r="DJ256">
        <f>($B$13*$K$11+$C$13*$K$11+$F$13*((FE256+EW256)/MAX(FE256+EW256+FF256, 0.1)*$P$11+FF256/MAX(FE256+EW256+FF256, 0.1)*$Q$11))/($B$13+$C$13+$F$13)</f>
        <v>0</v>
      </c>
      <c r="DK256">
        <v>1.37</v>
      </c>
      <c r="DL256">
        <v>0.5</v>
      </c>
      <c r="DM256" t="s">
        <v>430</v>
      </c>
      <c r="DN256">
        <v>2</v>
      </c>
      <c r="DO256" t="b">
        <v>1</v>
      </c>
      <c r="DP256">
        <v>1694366352.5</v>
      </c>
      <c r="DQ256">
        <v>686.4107037037038</v>
      </c>
      <c r="DR256">
        <v>725.5830370370371</v>
      </c>
      <c r="DS256">
        <v>28.98349259259259</v>
      </c>
      <c r="DT256">
        <v>26.10791481481481</v>
      </c>
      <c r="DU256">
        <v>717.4967407407408</v>
      </c>
      <c r="DV256">
        <v>33.26887407407407</v>
      </c>
      <c r="DW256">
        <v>499.9767407407408</v>
      </c>
      <c r="DX256">
        <v>84.42227777777778</v>
      </c>
      <c r="DY256">
        <v>0.09995561481481481</v>
      </c>
      <c r="DZ256">
        <v>32.40551851851852</v>
      </c>
      <c r="EA256">
        <v>33.63665185185185</v>
      </c>
      <c r="EB256">
        <v>999.9000000000001</v>
      </c>
      <c r="EC256">
        <v>0</v>
      </c>
      <c r="ED256">
        <v>0</v>
      </c>
      <c r="EE256">
        <v>10012.15481481481</v>
      </c>
      <c r="EF256">
        <v>0</v>
      </c>
      <c r="EG256">
        <v>974.7772962962963</v>
      </c>
      <c r="EH256">
        <v>-39.17226296296297</v>
      </c>
      <c r="EI256">
        <v>706.8988888888889</v>
      </c>
      <c r="EJ256">
        <v>745.0343703703703</v>
      </c>
      <c r="EK256">
        <v>2.875594074074074</v>
      </c>
      <c r="EL256">
        <v>725.5830370370371</v>
      </c>
      <c r="EM256">
        <v>26.10791481481481</v>
      </c>
      <c r="EN256">
        <v>2.446852222222223</v>
      </c>
      <c r="EO256">
        <v>2.204089259259259</v>
      </c>
      <c r="EP256">
        <v>20.67722592592593</v>
      </c>
      <c r="EQ256">
        <v>18.99206666666667</v>
      </c>
      <c r="ER256">
        <v>2000.011481481481</v>
      </c>
      <c r="ES256">
        <v>0.9800049999999998</v>
      </c>
      <c r="ET256">
        <v>0.0199949</v>
      </c>
      <c r="EU256">
        <v>0</v>
      </c>
      <c r="EV256">
        <v>83.59193333333334</v>
      </c>
      <c r="EW256">
        <v>5.00078</v>
      </c>
      <c r="EX256">
        <v>3361.846666666667</v>
      </c>
      <c r="EY256">
        <v>16379.74444444445</v>
      </c>
      <c r="EZ256">
        <v>52.16414814814814</v>
      </c>
      <c r="FA256">
        <v>53.25688888888889</v>
      </c>
      <c r="FB256">
        <v>52.73140740740741</v>
      </c>
      <c r="FC256">
        <v>52.45596296296296</v>
      </c>
      <c r="FD256">
        <v>52.38862962962963</v>
      </c>
      <c r="FE256">
        <v>1955.121481481481</v>
      </c>
      <c r="FF256">
        <v>39.89000000000001</v>
      </c>
      <c r="FG256">
        <v>0</v>
      </c>
      <c r="FH256">
        <v>1694366360</v>
      </c>
      <c r="FI256">
        <v>0</v>
      </c>
      <c r="FJ256">
        <v>83.57250769230768</v>
      </c>
      <c r="FK256">
        <v>-1.034946995854777</v>
      </c>
      <c r="FL256">
        <v>-32.92410250625976</v>
      </c>
      <c r="FM256">
        <v>3361.764230769231</v>
      </c>
      <c r="FN256">
        <v>15</v>
      </c>
      <c r="FO256">
        <v>1694364733.6</v>
      </c>
      <c r="FP256" t="s">
        <v>824</v>
      </c>
      <c r="FQ256">
        <v>1694364733.6</v>
      </c>
      <c r="FR256">
        <v>1694364725.1</v>
      </c>
      <c r="FS256">
        <v>3</v>
      </c>
      <c r="FT256">
        <v>-0.385</v>
      </c>
      <c r="FU256">
        <v>-0.17</v>
      </c>
      <c r="FV256">
        <v>-26.307</v>
      </c>
      <c r="FW256">
        <v>-4.28</v>
      </c>
      <c r="FX256">
        <v>420</v>
      </c>
      <c r="FY256">
        <v>29</v>
      </c>
      <c r="FZ256">
        <v>0.26</v>
      </c>
      <c r="GA256">
        <v>0.05</v>
      </c>
      <c r="GB256">
        <v>-39.01201</v>
      </c>
      <c r="GC256">
        <v>-2.860493808630305</v>
      </c>
      <c r="GD256">
        <v>0.2800708926325616</v>
      </c>
      <c r="GE256">
        <v>0</v>
      </c>
      <c r="GF256">
        <v>2.89959875</v>
      </c>
      <c r="GG256">
        <v>-0.4238799624765568</v>
      </c>
      <c r="GH256">
        <v>0.04145441931733573</v>
      </c>
      <c r="GI256">
        <v>1</v>
      </c>
      <c r="GJ256">
        <v>1</v>
      </c>
      <c r="GK256">
        <v>2</v>
      </c>
      <c r="GL256" t="s">
        <v>432</v>
      </c>
      <c r="GM256">
        <v>3.1064</v>
      </c>
      <c r="GN256">
        <v>2.75828</v>
      </c>
      <c r="GO256">
        <v>0.119474</v>
      </c>
      <c r="GP256">
        <v>0.120343</v>
      </c>
      <c r="GQ256">
        <v>0.12295</v>
      </c>
      <c r="GR256">
        <v>0.104513</v>
      </c>
      <c r="GS256">
        <v>22085.4</v>
      </c>
      <c r="GT256">
        <v>20789.2</v>
      </c>
      <c r="GU256">
        <v>25670.1</v>
      </c>
      <c r="GV256">
        <v>24013.1</v>
      </c>
      <c r="GW256">
        <v>36220.9</v>
      </c>
      <c r="GX256">
        <v>31530.3</v>
      </c>
      <c r="GY256">
        <v>44928.3</v>
      </c>
      <c r="GZ256">
        <v>38073.8</v>
      </c>
      <c r="HA256">
        <v>1.73503</v>
      </c>
      <c r="HB256">
        <v>1.52708</v>
      </c>
      <c r="HC256">
        <v>-0.0817031</v>
      </c>
      <c r="HD256">
        <v>0</v>
      </c>
      <c r="HE256">
        <v>34.9405</v>
      </c>
      <c r="HF256">
        <v>999.9</v>
      </c>
      <c r="HG256">
        <v>34.4</v>
      </c>
      <c r="HH256">
        <v>42</v>
      </c>
      <c r="HI256">
        <v>33.5908</v>
      </c>
      <c r="HJ256">
        <v>61.4156</v>
      </c>
      <c r="HK256">
        <v>24.5192</v>
      </c>
      <c r="HL256">
        <v>1</v>
      </c>
      <c r="HM256">
        <v>1.65125</v>
      </c>
      <c r="HN256">
        <v>9.28105</v>
      </c>
      <c r="HO256">
        <v>20.0561</v>
      </c>
      <c r="HP256">
        <v>5.20681</v>
      </c>
      <c r="HQ256">
        <v>11.9962</v>
      </c>
      <c r="HR256">
        <v>4.95985</v>
      </c>
      <c r="HS256">
        <v>3.27428</v>
      </c>
      <c r="HT256">
        <v>9999</v>
      </c>
      <c r="HU256">
        <v>9999</v>
      </c>
      <c r="HV256">
        <v>9999</v>
      </c>
      <c r="HW256">
        <v>156.9</v>
      </c>
      <c r="HX256">
        <v>1.86387</v>
      </c>
      <c r="HY256">
        <v>1.8602</v>
      </c>
      <c r="HZ256">
        <v>1.85852</v>
      </c>
      <c r="IA256">
        <v>1.85989</v>
      </c>
      <c r="IB256">
        <v>1.85984</v>
      </c>
      <c r="IC256">
        <v>1.85844</v>
      </c>
      <c r="ID256">
        <v>1.85759</v>
      </c>
      <c r="IE256">
        <v>1.8524</v>
      </c>
      <c r="IF256">
        <v>0</v>
      </c>
      <c r="IG256">
        <v>0</v>
      </c>
      <c r="IH256">
        <v>0</v>
      </c>
      <c r="II256">
        <v>0</v>
      </c>
      <c r="IJ256" t="s">
        <v>433</v>
      </c>
      <c r="IK256" t="s">
        <v>434</v>
      </c>
      <c r="IL256" t="s">
        <v>435</v>
      </c>
      <c r="IM256" t="s">
        <v>435</v>
      </c>
      <c r="IN256" t="s">
        <v>435</v>
      </c>
      <c r="IO256" t="s">
        <v>435</v>
      </c>
      <c r="IP256">
        <v>0</v>
      </c>
      <c r="IQ256">
        <v>100</v>
      </c>
      <c r="IR256">
        <v>100</v>
      </c>
      <c r="IS256">
        <v>-31.495</v>
      </c>
      <c r="IT256">
        <v>-4.2841</v>
      </c>
      <c r="IU256">
        <v>-16.58608616744975</v>
      </c>
      <c r="IV256">
        <v>-0.02477319321892663</v>
      </c>
      <c r="IW256">
        <v>7.220195862635366E-06</v>
      </c>
      <c r="IX256">
        <v>-1.200035831751892E-09</v>
      </c>
      <c r="IY256">
        <v>-1.942583748468474</v>
      </c>
      <c r="IZ256">
        <v>-0.1467083373758089</v>
      </c>
      <c r="JA256">
        <v>0.003522864546959643</v>
      </c>
      <c r="JB256">
        <v>-3.696506598922489E-05</v>
      </c>
      <c r="JC256">
        <v>4</v>
      </c>
      <c r="JD256">
        <v>1987</v>
      </c>
      <c r="JE256">
        <v>1</v>
      </c>
      <c r="JF256">
        <v>38</v>
      </c>
      <c r="JG256">
        <v>27.1</v>
      </c>
      <c r="JH256">
        <v>27.2</v>
      </c>
      <c r="JI256">
        <v>1.9458</v>
      </c>
      <c r="JJ256">
        <v>2.69165</v>
      </c>
      <c r="JK256">
        <v>1.49658</v>
      </c>
      <c r="JL256">
        <v>2.38892</v>
      </c>
      <c r="JM256">
        <v>1.54785</v>
      </c>
      <c r="JN256">
        <v>2.48291</v>
      </c>
      <c r="JO256">
        <v>46.6496</v>
      </c>
      <c r="JP256">
        <v>13.0901</v>
      </c>
      <c r="JQ256">
        <v>18</v>
      </c>
      <c r="JR256">
        <v>509.403</v>
      </c>
      <c r="JS256">
        <v>384.217</v>
      </c>
      <c r="JT256">
        <v>26.2583</v>
      </c>
      <c r="JU256">
        <v>45.6276</v>
      </c>
      <c r="JV256">
        <v>29.9995</v>
      </c>
      <c r="JW256">
        <v>45.4569</v>
      </c>
      <c r="JX256">
        <v>45.3102</v>
      </c>
      <c r="JY256">
        <v>39.0542</v>
      </c>
      <c r="JZ256">
        <v>0</v>
      </c>
      <c r="KA256">
        <v>42.9507</v>
      </c>
      <c r="KB256">
        <v>21.2003</v>
      </c>
      <c r="KC256">
        <v>774.59</v>
      </c>
      <c r="KD256">
        <v>26.6335</v>
      </c>
      <c r="KE256">
        <v>98.1504</v>
      </c>
      <c r="KF256">
        <v>91.7428</v>
      </c>
    </row>
    <row r="257" spans="1:292">
      <c r="A257">
        <v>239</v>
      </c>
      <c r="B257">
        <v>1694366365</v>
      </c>
      <c r="C257">
        <v>7856</v>
      </c>
      <c r="D257" t="s">
        <v>915</v>
      </c>
      <c r="E257" t="s">
        <v>916</v>
      </c>
      <c r="F257">
        <v>5</v>
      </c>
      <c r="G257" t="s">
        <v>823</v>
      </c>
      <c r="H257">
        <v>1694366357.214286</v>
      </c>
      <c r="I257">
        <f>(J257)/1000</f>
        <v>0</v>
      </c>
      <c r="J257">
        <f>IF(DO257, AM257, AG257)</f>
        <v>0</v>
      </c>
      <c r="K257">
        <f>IF(DO257, AH257, AF257)</f>
        <v>0</v>
      </c>
      <c r="L257">
        <f>DQ257 - IF(AT257&gt;1, K257*DK257*100.0/(AV257*EE257), 0)</f>
        <v>0</v>
      </c>
      <c r="M257">
        <f>((S257-I257/2)*L257-K257)/(S257+I257/2)</f>
        <v>0</v>
      </c>
      <c r="N257">
        <f>M257*(DX257+DY257)/1000.0</f>
        <v>0</v>
      </c>
      <c r="O257">
        <f>(DQ257 - IF(AT257&gt;1, K257*DK257*100.0/(AV257*EE257), 0))*(DX257+DY257)/1000.0</f>
        <v>0</v>
      </c>
      <c r="P257">
        <f>2.0/((1/R257-1/Q257)+SIGN(R257)*SQRT((1/R257-1/Q257)*(1/R257-1/Q257) + 4*DL257/((DL257+1)*(DL257+1))*(2*1/R257*1/Q257-1/Q257*1/Q257)))</f>
        <v>0</v>
      </c>
      <c r="Q257">
        <f>IF(LEFT(DM257,1)&lt;&gt;"0",IF(LEFT(DM257,1)="1",3.0,DN257),$D$5+$E$5*(EE257*DX257/($K$5*1000))+$F$5*(EE257*DX257/($K$5*1000))*MAX(MIN(DK257,$J$5),$I$5)*MAX(MIN(DK257,$J$5),$I$5)+$G$5*MAX(MIN(DK257,$J$5),$I$5)*(EE257*DX257/($K$5*1000))+$H$5*(EE257*DX257/($K$5*1000))*(EE257*DX257/($K$5*1000)))</f>
        <v>0</v>
      </c>
      <c r="R257">
        <f>I257*(1000-(1000*0.61365*exp(17.502*V257/(240.97+V257))/(DX257+DY257)+DS257)/2)/(1000*0.61365*exp(17.502*V257/(240.97+V257))/(DX257+DY257)-DS257)</f>
        <v>0</v>
      </c>
      <c r="S257">
        <f>1/((DL257+1)/(P257/1.6)+1/(Q257/1.37)) + DL257/((DL257+1)/(P257/1.6) + DL257/(Q257/1.37))</f>
        <v>0</v>
      </c>
      <c r="T257">
        <f>(DG257*DJ257)</f>
        <v>0</v>
      </c>
      <c r="U257">
        <f>(DZ257+(T257+2*0.95*5.67E-8*(((DZ257+$B$9)+273)^4-(DZ257+273)^4)-44100*I257)/(1.84*29.3*Q257+8*0.95*5.67E-8*(DZ257+273)^3))</f>
        <v>0</v>
      </c>
      <c r="V257">
        <f>($C$9*EA257+$D$9*EB257+$E$9*U257)</f>
        <v>0</v>
      </c>
      <c r="W257">
        <f>0.61365*exp(17.502*V257/(240.97+V257))</f>
        <v>0</v>
      </c>
      <c r="X257">
        <f>(Y257/Z257*100)</f>
        <v>0</v>
      </c>
      <c r="Y257">
        <f>DS257*(DX257+DY257)/1000</f>
        <v>0</v>
      </c>
      <c r="Z257">
        <f>0.61365*exp(17.502*DZ257/(240.97+DZ257))</f>
        <v>0</v>
      </c>
      <c r="AA257">
        <f>(W257-DS257*(DX257+DY257)/1000)</f>
        <v>0</v>
      </c>
      <c r="AB257">
        <f>(-I257*44100)</f>
        <v>0</v>
      </c>
      <c r="AC257">
        <f>2*29.3*Q257*0.92*(DZ257-V257)</f>
        <v>0</v>
      </c>
      <c r="AD257">
        <f>2*0.95*5.67E-8*(((DZ257+$B$9)+273)^4-(V257+273)^4)</f>
        <v>0</v>
      </c>
      <c r="AE257">
        <f>T257+AD257+AB257+AC257</f>
        <v>0</v>
      </c>
      <c r="AF257">
        <f>DW257*AT257*(DR257-DQ257*(1000-AT257*DT257)/(1000-AT257*DS257))/(100*DK257)</f>
        <v>0</v>
      </c>
      <c r="AG257">
        <f>1000*DW257*AT257*(DS257-DT257)/(100*DK257*(1000-AT257*DS257))</f>
        <v>0</v>
      </c>
      <c r="AH257">
        <f>(AI257 - AJ257 - DX257*1E3/(8.314*(DZ257+273.15)) * AL257/DW257 * AK257) * DW257/(100*DK257) * (1000 - DT257)/1000</f>
        <v>0</v>
      </c>
      <c r="AI257">
        <v>778.4878768461641</v>
      </c>
      <c r="AJ257">
        <v>747.8668727272725</v>
      </c>
      <c r="AK257">
        <v>3.408222527148509</v>
      </c>
      <c r="AL257">
        <v>66.0925817181092</v>
      </c>
      <c r="AM257">
        <f>(AO257 - AN257 + DX257*1E3/(8.314*(DZ257+273.15)) * AQ257/DW257 * AP257) * DW257/(100*DK257) * 1000/(1000 - AO257)</f>
        <v>0</v>
      </c>
      <c r="AN257">
        <v>26.1039508447875</v>
      </c>
      <c r="AO257">
        <v>28.93240545454545</v>
      </c>
      <c r="AP257">
        <v>-0.001237258288406062</v>
      </c>
      <c r="AQ257">
        <v>101.3786649320936</v>
      </c>
      <c r="AR257">
        <v>0</v>
      </c>
      <c r="AS257">
        <v>0</v>
      </c>
      <c r="AT257">
        <f>IF(AR257*$H$15&gt;=AV257,1.0,(AV257/(AV257-AR257*$H$15)))</f>
        <v>0</v>
      </c>
      <c r="AU257">
        <f>(AT257-1)*100</f>
        <v>0</v>
      </c>
      <c r="AV257">
        <f>MAX(0,($B$15+$C$15*EE257)/(1+$D$15*EE257)*DX257/(DZ257+273)*$E$15)</f>
        <v>0</v>
      </c>
      <c r="AW257" t="s">
        <v>429</v>
      </c>
      <c r="AX257" t="s">
        <v>429</v>
      </c>
      <c r="AY257">
        <v>0</v>
      </c>
      <c r="AZ257">
        <v>0</v>
      </c>
      <c r="BA257">
        <f>1-AY257/AZ257</f>
        <v>0</v>
      </c>
      <c r="BB257">
        <v>0</v>
      </c>
      <c r="BC257" t="s">
        <v>429</v>
      </c>
      <c r="BD257" t="s">
        <v>429</v>
      </c>
      <c r="BE257">
        <v>0</v>
      </c>
      <c r="BF257">
        <v>0</v>
      </c>
      <c r="BG257">
        <f>1-BE257/BF257</f>
        <v>0</v>
      </c>
      <c r="BH257">
        <v>0.5</v>
      </c>
      <c r="BI257">
        <f>DH257</f>
        <v>0</v>
      </c>
      <c r="BJ257">
        <f>K257</f>
        <v>0</v>
      </c>
      <c r="BK257">
        <f>BG257*BH257*BI257</f>
        <v>0</v>
      </c>
      <c r="BL257">
        <f>(BJ257-BB257)/BI257</f>
        <v>0</v>
      </c>
      <c r="BM257">
        <f>(AZ257-BF257)/BF257</f>
        <v>0</v>
      </c>
      <c r="BN257">
        <f>AY257/(BA257+AY257/BF257)</f>
        <v>0</v>
      </c>
      <c r="BO257" t="s">
        <v>429</v>
      </c>
      <c r="BP257">
        <v>0</v>
      </c>
      <c r="BQ257">
        <f>IF(BP257&lt;&gt;0, BP257, BN257)</f>
        <v>0</v>
      </c>
      <c r="BR257">
        <f>1-BQ257/BF257</f>
        <v>0</v>
      </c>
      <c r="BS257">
        <f>(BF257-BE257)/(BF257-BQ257)</f>
        <v>0</v>
      </c>
      <c r="BT257">
        <f>(AZ257-BF257)/(AZ257-BQ257)</f>
        <v>0</v>
      </c>
      <c r="BU257">
        <f>(BF257-BE257)/(BF257-AY257)</f>
        <v>0</v>
      </c>
      <c r="BV257">
        <f>(AZ257-BF257)/(AZ257-AY257)</f>
        <v>0</v>
      </c>
      <c r="BW257">
        <f>(BS257*BQ257/BE257)</f>
        <v>0</v>
      </c>
      <c r="BX257">
        <f>(1-BW257)</f>
        <v>0</v>
      </c>
      <c r="DG257">
        <f>$B$13*EF257+$C$13*EG257+$F$13*ER257*(1-EU257)</f>
        <v>0</v>
      </c>
      <c r="DH257">
        <f>DG257*DI257</f>
        <v>0</v>
      </c>
      <c r="DI257">
        <f>($B$13*$D$11+$C$13*$D$11+$F$13*((FE257+EW257)/MAX(FE257+EW257+FF257, 0.1)*$I$11+FF257/MAX(FE257+EW257+FF257, 0.1)*$J$11))/($B$13+$C$13+$F$13)</f>
        <v>0</v>
      </c>
      <c r="DJ257">
        <f>($B$13*$K$11+$C$13*$K$11+$F$13*((FE257+EW257)/MAX(FE257+EW257+FF257, 0.1)*$P$11+FF257/MAX(FE257+EW257+FF257, 0.1)*$Q$11))/($B$13+$C$13+$F$13)</f>
        <v>0</v>
      </c>
      <c r="DK257">
        <v>1.37</v>
      </c>
      <c r="DL257">
        <v>0.5</v>
      </c>
      <c r="DM257" t="s">
        <v>430</v>
      </c>
      <c r="DN257">
        <v>2</v>
      </c>
      <c r="DO257" t="b">
        <v>1</v>
      </c>
      <c r="DP257">
        <v>1694366357.214286</v>
      </c>
      <c r="DQ257">
        <v>702.0425714285714</v>
      </c>
      <c r="DR257">
        <v>741.4147142857144</v>
      </c>
      <c r="DS257">
        <v>28.96148928571429</v>
      </c>
      <c r="DT257">
        <v>26.10729642857143</v>
      </c>
      <c r="DU257">
        <v>733.385857142857</v>
      </c>
      <c r="DV257">
        <v>33.246075</v>
      </c>
      <c r="DW257">
        <v>499.9820714285714</v>
      </c>
      <c r="DX257">
        <v>84.42140357142857</v>
      </c>
      <c r="DY257">
        <v>0.09994623571428572</v>
      </c>
      <c r="DZ257">
        <v>32.39381785714286</v>
      </c>
      <c r="EA257">
        <v>33.62657857142857</v>
      </c>
      <c r="EB257">
        <v>999.9000000000002</v>
      </c>
      <c r="EC257">
        <v>0</v>
      </c>
      <c r="ED257">
        <v>0</v>
      </c>
      <c r="EE257">
        <v>10019.30357142857</v>
      </c>
      <c r="EF257">
        <v>0</v>
      </c>
      <c r="EG257">
        <v>968.2278928571429</v>
      </c>
      <c r="EH257">
        <v>-39.37211785714287</v>
      </c>
      <c r="EI257">
        <v>722.9809999999999</v>
      </c>
      <c r="EJ257">
        <v>761.29</v>
      </c>
      <c r="EK257">
        <v>2.854205714285714</v>
      </c>
      <c r="EL257">
        <v>741.4147142857144</v>
      </c>
      <c r="EM257">
        <v>26.10729642857143</v>
      </c>
      <c r="EN257">
        <v>2.444969285714286</v>
      </c>
      <c r="EO257">
        <v>2.204013928571428</v>
      </c>
      <c r="EP257">
        <v>20.66472857142857</v>
      </c>
      <c r="EQ257">
        <v>18.99152142857143</v>
      </c>
      <c r="ER257">
        <v>2000.017857142857</v>
      </c>
      <c r="ES257">
        <v>0.9800049999999997</v>
      </c>
      <c r="ET257">
        <v>0.0199949</v>
      </c>
      <c r="EU257">
        <v>0</v>
      </c>
      <c r="EV257">
        <v>83.52874642857144</v>
      </c>
      <c r="EW257">
        <v>5.00078</v>
      </c>
      <c r="EX257">
        <v>3352.295357142857</v>
      </c>
      <c r="EY257">
        <v>16379.8</v>
      </c>
      <c r="EZ257">
        <v>52.14699999999998</v>
      </c>
      <c r="FA257">
        <v>53.24546428571428</v>
      </c>
      <c r="FB257">
        <v>52.7365</v>
      </c>
      <c r="FC257">
        <v>52.4575</v>
      </c>
      <c r="FD257">
        <v>52.38589285714285</v>
      </c>
      <c r="FE257">
        <v>1955.127857142857</v>
      </c>
      <c r="FF257">
        <v>39.89000000000001</v>
      </c>
      <c r="FG257">
        <v>0</v>
      </c>
      <c r="FH257">
        <v>1694366364.8</v>
      </c>
      <c r="FI257">
        <v>0</v>
      </c>
      <c r="FJ257">
        <v>83.50678846153846</v>
      </c>
      <c r="FK257">
        <v>-0.7383965659200702</v>
      </c>
      <c r="FL257">
        <v>-140.7432479704269</v>
      </c>
      <c r="FM257">
        <v>3352.673076923077</v>
      </c>
      <c r="FN257">
        <v>15</v>
      </c>
      <c r="FO257">
        <v>1694364733.6</v>
      </c>
      <c r="FP257" t="s">
        <v>824</v>
      </c>
      <c r="FQ257">
        <v>1694364733.6</v>
      </c>
      <c r="FR257">
        <v>1694364725.1</v>
      </c>
      <c r="FS257">
        <v>3</v>
      </c>
      <c r="FT257">
        <v>-0.385</v>
      </c>
      <c r="FU257">
        <v>-0.17</v>
      </c>
      <c r="FV257">
        <v>-26.307</v>
      </c>
      <c r="FW257">
        <v>-4.28</v>
      </c>
      <c r="FX257">
        <v>420</v>
      </c>
      <c r="FY257">
        <v>29</v>
      </c>
      <c r="FZ257">
        <v>0.26</v>
      </c>
      <c r="GA257">
        <v>0.05</v>
      </c>
      <c r="GB257">
        <v>-39.25784146341464</v>
      </c>
      <c r="GC257">
        <v>-2.664602090592432</v>
      </c>
      <c r="GD257">
        <v>0.2672461475919459</v>
      </c>
      <c r="GE257">
        <v>0</v>
      </c>
      <c r="GF257">
        <v>2.86842756097561</v>
      </c>
      <c r="GG257">
        <v>-0.2835919860627131</v>
      </c>
      <c r="GH257">
        <v>0.02848411673628451</v>
      </c>
      <c r="GI257">
        <v>1</v>
      </c>
      <c r="GJ257">
        <v>1</v>
      </c>
      <c r="GK257">
        <v>2</v>
      </c>
      <c r="GL257" t="s">
        <v>432</v>
      </c>
      <c r="GM257">
        <v>3.10624</v>
      </c>
      <c r="GN257">
        <v>2.75836</v>
      </c>
      <c r="GO257">
        <v>0.121317</v>
      </c>
      <c r="GP257">
        <v>0.122155</v>
      </c>
      <c r="GQ257">
        <v>0.122903</v>
      </c>
      <c r="GR257">
        <v>0.104498</v>
      </c>
      <c r="GS257">
        <v>22039.3</v>
      </c>
      <c r="GT257">
        <v>20746.4</v>
      </c>
      <c r="GU257">
        <v>25670.3</v>
      </c>
      <c r="GV257">
        <v>24013.2</v>
      </c>
      <c r="GW257">
        <v>36223.2</v>
      </c>
      <c r="GX257">
        <v>31531.4</v>
      </c>
      <c r="GY257">
        <v>44928.7</v>
      </c>
      <c r="GZ257">
        <v>38074.3</v>
      </c>
      <c r="HA257">
        <v>1.73487</v>
      </c>
      <c r="HB257">
        <v>1.52723</v>
      </c>
      <c r="HC257">
        <v>-0.0820681</v>
      </c>
      <c r="HD257">
        <v>0</v>
      </c>
      <c r="HE257">
        <v>34.9317</v>
      </c>
      <c r="HF257">
        <v>999.9</v>
      </c>
      <c r="HG257">
        <v>34.3</v>
      </c>
      <c r="HH257">
        <v>42</v>
      </c>
      <c r="HI257">
        <v>33.4915</v>
      </c>
      <c r="HJ257">
        <v>61.5156</v>
      </c>
      <c r="HK257">
        <v>24.4832</v>
      </c>
      <c r="HL257">
        <v>1</v>
      </c>
      <c r="HM257">
        <v>1.6508</v>
      </c>
      <c r="HN257">
        <v>9.28105</v>
      </c>
      <c r="HO257">
        <v>20.0561</v>
      </c>
      <c r="HP257">
        <v>5.20696</v>
      </c>
      <c r="HQ257">
        <v>11.9957</v>
      </c>
      <c r="HR257">
        <v>4.95985</v>
      </c>
      <c r="HS257">
        <v>3.27443</v>
      </c>
      <c r="HT257">
        <v>9999</v>
      </c>
      <c r="HU257">
        <v>9999</v>
      </c>
      <c r="HV257">
        <v>9999</v>
      </c>
      <c r="HW257">
        <v>156.9</v>
      </c>
      <c r="HX257">
        <v>1.86387</v>
      </c>
      <c r="HY257">
        <v>1.8602</v>
      </c>
      <c r="HZ257">
        <v>1.85852</v>
      </c>
      <c r="IA257">
        <v>1.85988</v>
      </c>
      <c r="IB257">
        <v>1.85979</v>
      </c>
      <c r="IC257">
        <v>1.85844</v>
      </c>
      <c r="ID257">
        <v>1.85759</v>
      </c>
      <c r="IE257">
        <v>1.85238</v>
      </c>
      <c r="IF257">
        <v>0</v>
      </c>
      <c r="IG257">
        <v>0</v>
      </c>
      <c r="IH257">
        <v>0</v>
      </c>
      <c r="II257">
        <v>0</v>
      </c>
      <c r="IJ257" t="s">
        <v>433</v>
      </c>
      <c r="IK257" t="s">
        <v>434</v>
      </c>
      <c r="IL257" t="s">
        <v>435</v>
      </c>
      <c r="IM257" t="s">
        <v>435</v>
      </c>
      <c r="IN257" t="s">
        <v>435</v>
      </c>
      <c r="IO257" t="s">
        <v>435</v>
      </c>
      <c r="IP257">
        <v>0</v>
      </c>
      <c r="IQ257">
        <v>100</v>
      </c>
      <c r="IR257">
        <v>100</v>
      </c>
      <c r="IS257">
        <v>-31.764</v>
      </c>
      <c r="IT257">
        <v>-4.2834</v>
      </c>
      <c r="IU257">
        <v>-16.58608616744975</v>
      </c>
      <c r="IV257">
        <v>-0.02477319321892663</v>
      </c>
      <c r="IW257">
        <v>7.220195862635366E-06</v>
      </c>
      <c r="IX257">
        <v>-1.200035831751892E-09</v>
      </c>
      <c r="IY257">
        <v>-1.942583748468474</v>
      </c>
      <c r="IZ257">
        <v>-0.1467083373758089</v>
      </c>
      <c r="JA257">
        <v>0.003522864546959643</v>
      </c>
      <c r="JB257">
        <v>-3.696506598922489E-05</v>
      </c>
      <c r="JC257">
        <v>4</v>
      </c>
      <c r="JD257">
        <v>1987</v>
      </c>
      <c r="JE257">
        <v>1</v>
      </c>
      <c r="JF257">
        <v>38</v>
      </c>
      <c r="JG257">
        <v>27.2</v>
      </c>
      <c r="JH257">
        <v>27.3</v>
      </c>
      <c r="JI257">
        <v>1.97754</v>
      </c>
      <c r="JJ257">
        <v>2.69165</v>
      </c>
      <c r="JK257">
        <v>1.49658</v>
      </c>
      <c r="JL257">
        <v>2.38892</v>
      </c>
      <c r="JM257">
        <v>1.54785</v>
      </c>
      <c r="JN257">
        <v>2.43774</v>
      </c>
      <c r="JO257">
        <v>46.6496</v>
      </c>
      <c r="JP257">
        <v>13.0901</v>
      </c>
      <c r="JQ257">
        <v>18</v>
      </c>
      <c r="JR257">
        <v>509.258</v>
      </c>
      <c r="JS257">
        <v>384.272</v>
      </c>
      <c r="JT257">
        <v>26.2491</v>
      </c>
      <c r="JU257">
        <v>45.6196</v>
      </c>
      <c r="JV257">
        <v>29.9995</v>
      </c>
      <c r="JW257">
        <v>45.4495</v>
      </c>
      <c r="JX257">
        <v>45.3029</v>
      </c>
      <c r="JY257">
        <v>39.6909</v>
      </c>
      <c r="JZ257">
        <v>0</v>
      </c>
      <c r="KA257">
        <v>42.9507</v>
      </c>
      <c r="KB257">
        <v>21.1813</v>
      </c>
      <c r="KC257">
        <v>787.951</v>
      </c>
      <c r="KD257">
        <v>26.6479</v>
      </c>
      <c r="KE257">
        <v>98.15130000000001</v>
      </c>
      <c r="KF257">
        <v>91.7435</v>
      </c>
    </row>
    <row r="258" spans="1:292">
      <c r="A258">
        <v>240</v>
      </c>
      <c r="B258">
        <v>1694366370</v>
      </c>
      <c r="C258">
        <v>7861</v>
      </c>
      <c r="D258" t="s">
        <v>917</v>
      </c>
      <c r="E258" t="s">
        <v>918</v>
      </c>
      <c r="F258">
        <v>5</v>
      </c>
      <c r="G258" t="s">
        <v>823</v>
      </c>
      <c r="H258">
        <v>1694366362.5</v>
      </c>
      <c r="I258">
        <f>(J258)/1000</f>
        <v>0</v>
      </c>
      <c r="J258">
        <f>IF(DO258, AM258, AG258)</f>
        <v>0</v>
      </c>
      <c r="K258">
        <f>IF(DO258, AH258, AF258)</f>
        <v>0</v>
      </c>
      <c r="L258">
        <f>DQ258 - IF(AT258&gt;1, K258*DK258*100.0/(AV258*EE258), 0)</f>
        <v>0</v>
      </c>
      <c r="M258">
        <f>((S258-I258/2)*L258-K258)/(S258+I258/2)</f>
        <v>0</v>
      </c>
      <c r="N258">
        <f>M258*(DX258+DY258)/1000.0</f>
        <v>0</v>
      </c>
      <c r="O258">
        <f>(DQ258 - IF(AT258&gt;1, K258*DK258*100.0/(AV258*EE258), 0))*(DX258+DY258)/1000.0</f>
        <v>0</v>
      </c>
      <c r="P258">
        <f>2.0/((1/R258-1/Q258)+SIGN(R258)*SQRT((1/R258-1/Q258)*(1/R258-1/Q258) + 4*DL258/((DL258+1)*(DL258+1))*(2*1/R258*1/Q258-1/Q258*1/Q258)))</f>
        <v>0</v>
      </c>
      <c r="Q258">
        <f>IF(LEFT(DM258,1)&lt;&gt;"0",IF(LEFT(DM258,1)="1",3.0,DN258),$D$5+$E$5*(EE258*DX258/($K$5*1000))+$F$5*(EE258*DX258/($K$5*1000))*MAX(MIN(DK258,$J$5),$I$5)*MAX(MIN(DK258,$J$5),$I$5)+$G$5*MAX(MIN(DK258,$J$5),$I$5)*(EE258*DX258/($K$5*1000))+$H$5*(EE258*DX258/($K$5*1000))*(EE258*DX258/($K$5*1000)))</f>
        <v>0</v>
      </c>
      <c r="R258">
        <f>I258*(1000-(1000*0.61365*exp(17.502*V258/(240.97+V258))/(DX258+DY258)+DS258)/2)/(1000*0.61365*exp(17.502*V258/(240.97+V258))/(DX258+DY258)-DS258)</f>
        <v>0</v>
      </c>
      <c r="S258">
        <f>1/((DL258+1)/(P258/1.6)+1/(Q258/1.37)) + DL258/((DL258+1)/(P258/1.6) + DL258/(Q258/1.37))</f>
        <v>0</v>
      </c>
      <c r="T258">
        <f>(DG258*DJ258)</f>
        <v>0</v>
      </c>
      <c r="U258">
        <f>(DZ258+(T258+2*0.95*5.67E-8*(((DZ258+$B$9)+273)^4-(DZ258+273)^4)-44100*I258)/(1.84*29.3*Q258+8*0.95*5.67E-8*(DZ258+273)^3))</f>
        <v>0</v>
      </c>
      <c r="V258">
        <f>($C$9*EA258+$D$9*EB258+$E$9*U258)</f>
        <v>0</v>
      </c>
      <c r="W258">
        <f>0.61365*exp(17.502*V258/(240.97+V258))</f>
        <v>0</v>
      </c>
      <c r="X258">
        <f>(Y258/Z258*100)</f>
        <v>0</v>
      </c>
      <c r="Y258">
        <f>DS258*(DX258+DY258)/1000</f>
        <v>0</v>
      </c>
      <c r="Z258">
        <f>0.61365*exp(17.502*DZ258/(240.97+DZ258))</f>
        <v>0</v>
      </c>
      <c r="AA258">
        <f>(W258-DS258*(DX258+DY258)/1000)</f>
        <v>0</v>
      </c>
      <c r="AB258">
        <f>(-I258*44100)</f>
        <v>0</v>
      </c>
      <c r="AC258">
        <f>2*29.3*Q258*0.92*(DZ258-V258)</f>
        <v>0</v>
      </c>
      <c r="AD258">
        <f>2*0.95*5.67E-8*(((DZ258+$B$9)+273)^4-(V258+273)^4)</f>
        <v>0</v>
      </c>
      <c r="AE258">
        <f>T258+AD258+AB258+AC258</f>
        <v>0</v>
      </c>
      <c r="AF258">
        <f>DW258*AT258*(DR258-DQ258*(1000-AT258*DT258)/(1000-AT258*DS258))/(100*DK258)</f>
        <v>0</v>
      </c>
      <c r="AG258">
        <f>1000*DW258*AT258*(DS258-DT258)/(100*DK258*(1000-AT258*DS258))</f>
        <v>0</v>
      </c>
      <c r="AH258">
        <f>(AI258 - AJ258 - DX258*1E3/(8.314*(DZ258+273.15)) * AL258/DW258 * AK258) * DW258/(100*DK258) * (1000 - DT258)/1000</f>
        <v>0</v>
      </c>
      <c r="AI258">
        <v>795.7899667803177</v>
      </c>
      <c r="AJ258">
        <v>765.0051636363638</v>
      </c>
      <c r="AK258">
        <v>3.430512967164185</v>
      </c>
      <c r="AL258">
        <v>66.0925817181092</v>
      </c>
      <c r="AM258">
        <f>(AO258 - AN258 + DX258*1E3/(8.314*(DZ258+273.15)) * AQ258/DW258 * AP258) * DW258/(100*DK258) * 1000/(1000 - AO258)</f>
        <v>0</v>
      </c>
      <c r="AN258">
        <v>26.09764244955954</v>
      </c>
      <c r="AO258">
        <v>28.91384484848484</v>
      </c>
      <c r="AP258">
        <v>-0.0005712146413702539</v>
      </c>
      <c r="AQ258">
        <v>101.3786649320936</v>
      </c>
      <c r="AR258">
        <v>0</v>
      </c>
      <c r="AS258">
        <v>0</v>
      </c>
      <c r="AT258">
        <f>IF(AR258*$H$15&gt;=AV258,1.0,(AV258/(AV258-AR258*$H$15)))</f>
        <v>0</v>
      </c>
      <c r="AU258">
        <f>(AT258-1)*100</f>
        <v>0</v>
      </c>
      <c r="AV258">
        <f>MAX(0,($B$15+$C$15*EE258)/(1+$D$15*EE258)*DX258/(DZ258+273)*$E$15)</f>
        <v>0</v>
      </c>
      <c r="AW258" t="s">
        <v>429</v>
      </c>
      <c r="AX258" t="s">
        <v>429</v>
      </c>
      <c r="AY258">
        <v>0</v>
      </c>
      <c r="AZ258">
        <v>0</v>
      </c>
      <c r="BA258">
        <f>1-AY258/AZ258</f>
        <v>0</v>
      </c>
      <c r="BB258">
        <v>0</v>
      </c>
      <c r="BC258" t="s">
        <v>429</v>
      </c>
      <c r="BD258" t="s">
        <v>429</v>
      </c>
      <c r="BE258">
        <v>0</v>
      </c>
      <c r="BF258">
        <v>0</v>
      </c>
      <c r="BG258">
        <f>1-BE258/BF258</f>
        <v>0</v>
      </c>
      <c r="BH258">
        <v>0.5</v>
      </c>
      <c r="BI258">
        <f>DH258</f>
        <v>0</v>
      </c>
      <c r="BJ258">
        <f>K258</f>
        <v>0</v>
      </c>
      <c r="BK258">
        <f>BG258*BH258*BI258</f>
        <v>0</v>
      </c>
      <c r="BL258">
        <f>(BJ258-BB258)/BI258</f>
        <v>0</v>
      </c>
      <c r="BM258">
        <f>(AZ258-BF258)/BF258</f>
        <v>0</v>
      </c>
      <c r="BN258">
        <f>AY258/(BA258+AY258/BF258)</f>
        <v>0</v>
      </c>
      <c r="BO258" t="s">
        <v>429</v>
      </c>
      <c r="BP258">
        <v>0</v>
      </c>
      <c r="BQ258">
        <f>IF(BP258&lt;&gt;0, BP258, BN258)</f>
        <v>0</v>
      </c>
      <c r="BR258">
        <f>1-BQ258/BF258</f>
        <v>0</v>
      </c>
      <c r="BS258">
        <f>(BF258-BE258)/(BF258-BQ258)</f>
        <v>0</v>
      </c>
      <c r="BT258">
        <f>(AZ258-BF258)/(AZ258-BQ258)</f>
        <v>0</v>
      </c>
      <c r="BU258">
        <f>(BF258-BE258)/(BF258-AY258)</f>
        <v>0</v>
      </c>
      <c r="BV258">
        <f>(AZ258-BF258)/(AZ258-AY258)</f>
        <v>0</v>
      </c>
      <c r="BW258">
        <f>(BS258*BQ258/BE258)</f>
        <v>0</v>
      </c>
      <c r="BX258">
        <f>(1-BW258)</f>
        <v>0</v>
      </c>
      <c r="DG258">
        <f>$B$13*EF258+$C$13*EG258+$F$13*ER258*(1-EU258)</f>
        <v>0</v>
      </c>
      <c r="DH258">
        <f>DG258*DI258</f>
        <v>0</v>
      </c>
      <c r="DI258">
        <f>($B$13*$D$11+$C$13*$D$11+$F$13*((FE258+EW258)/MAX(FE258+EW258+FF258, 0.1)*$I$11+FF258/MAX(FE258+EW258+FF258, 0.1)*$J$11))/($B$13+$C$13+$F$13)</f>
        <v>0</v>
      </c>
      <c r="DJ258">
        <f>($B$13*$K$11+$C$13*$K$11+$F$13*((FE258+EW258)/MAX(FE258+EW258+FF258, 0.1)*$P$11+FF258/MAX(FE258+EW258+FF258, 0.1)*$Q$11))/($B$13+$C$13+$F$13)</f>
        <v>0</v>
      </c>
      <c r="DK258">
        <v>1.37</v>
      </c>
      <c r="DL258">
        <v>0.5</v>
      </c>
      <c r="DM258" t="s">
        <v>430</v>
      </c>
      <c r="DN258">
        <v>2</v>
      </c>
      <c r="DO258" t="b">
        <v>1</v>
      </c>
      <c r="DP258">
        <v>1694366362.5</v>
      </c>
      <c r="DQ258">
        <v>719.6059259259259</v>
      </c>
      <c r="DR258">
        <v>759.2161851851852</v>
      </c>
      <c r="DS258">
        <v>28.94041481481482</v>
      </c>
      <c r="DT258">
        <v>26.10365925925926</v>
      </c>
      <c r="DU258">
        <v>751.2355925925926</v>
      </c>
      <c r="DV258">
        <v>33.22422962962963</v>
      </c>
      <c r="DW258">
        <v>500.0058148148148</v>
      </c>
      <c r="DX258">
        <v>84.42018888888889</v>
      </c>
      <c r="DY258">
        <v>0.1000428777777778</v>
      </c>
      <c r="DZ258">
        <v>32.38328148148148</v>
      </c>
      <c r="EA258">
        <v>33.61332962962963</v>
      </c>
      <c r="EB258">
        <v>999.9000000000001</v>
      </c>
      <c r="EC258">
        <v>0</v>
      </c>
      <c r="ED258">
        <v>0</v>
      </c>
      <c r="EE258">
        <v>10015.4325925926</v>
      </c>
      <c r="EF258">
        <v>0</v>
      </c>
      <c r="EG258">
        <v>963.6110740740741</v>
      </c>
      <c r="EH258">
        <v>-39.61027037037037</v>
      </c>
      <c r="EI258">
        <v>741.0521111111111</v>
      </c>
      <c r="EJ258">
        <v>779.5656296296297</v>
      </c>
      <c r="EK258">
        <v>2.836762592592592</v>
      </c>
      <c r="EL258">
        <v>759.2161851851852</v>
      </c>
      <c r="EM258">
        <v>26.10365925925926</v>
      </c>
      <c r="EN258">
        <v>2.443154444444445</v>
      </c>
      <c r="EO258">
        <v>2.203674814814815</v>
      </c>
      <c r="EP258">
        <v>20.65268518518519</v>
      </c>
      <c r="EQ258">
        <v>18.98905925925926</v>
      </c>
      <c r="ER258">
        <v>2000.001851851852</v>
      </c>
      <c r="ES258">
        <v>0.9800046666666665</v>
      </c>
      <c r="ET258">
        <v>0.01999522592592593</v>
      </c>
      <c r="EU258">
        <v>0</v>
      </c>
      <c r="EV258">
        <v>83.45140000000002</v>
      </c>
      <c r="EW258">
        <v>5.00078</v>
      </c>
      <c r="EX258">
        <v>3339.69925925926</v>
      </c>
      <c r="EY258">
        <v>16379.67037037037</v>
      </c>
      <c r="EZ258">
        <v>52.13848148148146</v>
      </c>
      <c r="FA258">
        <v>53.243</v>
      </c>
      <c r="FB258">
        <v>52.74988888888888</v>
      </c>
      <c r="FC258">
        <v>52.44433333333333</v>
      </c>
      <c r="FD258">
        <v>52.36540740740741</v>
      </c>
      <c r="FE258">
        <v>1955.111851851852</v>
      </c>
      <c r="FF258">
        <v>39.89000000000001</v>
      </c>
      <c r="FG258">
        <v>0</v>
      </c>
      <c r="FH258">
        <v>1694366370.2</v>
      </c>
      <c r="FI258">
        <v>0</v>
      </c>
      <c r="FJ258">
        <v>83.436808</v>
      </c>
      <c r="FK258">
        <v>-0.7194999931011117</v>
      </c>
      <c r="FL258">
        <v>-189.8292308153133</v>
      </c>
      <c r="FM258">
        <v>3339.2584</v>
      </c>
      <c r="FN258">
        <v>15</v>
      </c>
      <c r="FO258">
        <v>1694364733.6</v>
      </c>
      <c r="FP258" t="s">
        <v>824</v>
      </c>
      <c r="FQ258">
        <v>1694364733.6</v>
      </c>
      <c r="FR258">
        <v>1694364725.1</v>
      </c>
      <c r="FS258">
        <v>3</v>
      </c>
      <c r="FT258">
        <v>-0.385</v>
      </c>
      <c r="FU258">
        <v>-0.17</v>
      </c>
      <c r="FV258">
        <v>-26.307</v>
      </c>
      <c r="FW258">
        <v>-4.28</v>
      </c>
      <c r="FX258">
        <v>420</v>
      </c>
      <c r="FY258">
        <v>29</v>
      </c>
      <c r="FZ258">
        <v>0.26</v>
      </c>
      <c r="GA258">
        <v>0.05</v>
      </c>
      <c r="GB258">
        <v>-39.47524878048781</v>
      </c>
      <c r="GC258">
        <v>-2.640468292682899</v>
      </c>
      <c r="GD258">
        <v>0.2648669957268025</v>
      </c>
      <c r="GE258">
        <v>0</v>
      </c>
      <c r="GF258">
        <v>2.847823170731707</v>
      </c>
      <c r="GG258">
        <v>-0.1987080836236933</v>
      </c>
      <c r="GH258">
        <v>0.02003871197835178</v>
      </c>
      <c r="GI258">
        <v>1</v>
      </c>
      <c r="GJ258">
        <v>1</v>
      </c>
      <c r="GK258">
        <v>2</v>
      </c>
      <c r="GL258" t="s">
        <v>432</v>
      </c>
      <c r="GM258">
        <v>3.10628</v>
      </c>
      <c r="GN258">
        <v>2.75817</v>
      </c>
      <c r="GO258">
        <v>0.123151</v>
      </c>
      <c r="GP258">
        <v>0.12397</v>
      </c>
      <c r="GQ258">
        <v>0.122856</v>
      </c>
      <c r="GR258">
        <v>0.104477</v>
      </c>
      <c r="GS258">
        <v>21993.5</v>
      </c>
      <c r="GT258">
        <v>20703.6</v>
      </c>
      <c r="GU258">
        <v>25670.6</v>
      </c>
      <c r="GV258">
        <v>24013.3</v>
      </c>
      <c r="GW258">
        <v>36225.5</v>
      </c>
      <c r="GX258">
        <v>31532.4</v>
      </c>
      <c r="GY258">
        <v>44929</v>
      </c>
      <c r="GZ258">
        <v>38074.5</v>
      </c>
      <c r="HA258">
        <v>1.73533</v>
      </c>
      <c r="HB258">
        <v>1.52727</v>
      </c>
      <c r="HC258">
        <v>-0.0825152</v>
      </c>
      <c r="HD258">
        <v>0</v>
      </c>
      <c r="HE258">
        <v>34.9223</v>
      </c>
      <c r="HF258">
        <v>999.9</v>
      </c>
      <c r="HG258">
        <v>34.3</v>
      </c>
      <c r="HH258">
        <v>42</v>
      </c>
      <c r="HI258">
        <v>33.4914</v>
      </c>
      <c r="HJ258">
        <v>61.2556</v>
      </c>
      <c r="HK258">
        <v>24.5072</v>
      </c>
      <c r="HL258">
        <v>1</v>
      </c>
      <c r="HM258">
        <v>1.65027</v>
      </c>
      <c r="HN258">
        <v>9.28105</v>
      </c>
      <c r="HO258">
        <v>20.056</v>
      </c>
      <c r="HP258">
        <v>5.20636</v>
      </c>
      <c r="HQ258">
        <v>11.996</v>
      </c>
      <c r="HR258">
        <v>4.95995</v>
      </c>
      <c r="HS258">
        <v>3.2743</v>
      </c>
      <c r="HT258">
        <v>9999</v>
      </c>
      <c r="HU258">
        <v>9999</v>
      </c>
      <c r="HV258">
        <v>9999</v>
      </c>
      <c r="HW258">
        <v>156.9</v>
      </c>
      <c r="HX258">
        <v>1.86386</v>
      </c>
      <c r="HY258">
        <v>1.8602</v>
      </c>
      <c r="HZ258">
        <v>1.85853</v>
      </c>
      <c r="IA258">
        <v>1.85988</v>
      </c>
      <c r="IB258">
        <v>1.85982</v>
      </c>
      <c r="IC258">
        <v>1.85844</v>
      </c>
      <c r="ID258">
        <v>1.85758</v>
      </c>
      <c r="IE258">
        <v>1.8524</v>
      </c>
      <c r="IF258">
        <v>0</v>
      </c>
      <c r="IG258">
        <v>0</v>
      </c>
      <c r="IH258">
        <v>0</v>
      </c>
      <c r="II258">
        <v>0</v>
      </c>
      <c r="IJ258" t="s">
        <v>433</v>
      </c>
      <c r="IK258" t="s">
        <v>434</v>
      </c>
      <c r="IL258" t="s">
        <v>435</v>
      </c>
      <c r="IM258" t="s">
        <v>435</v>
      </c>
      <c r="IN258" t="s">
        <v>435</v>
      </c>
      <c r="IO258" t="s">
        <v>435</v>
      </c>
      <c r="IP258">
        <v>0</v>
      </c>
      <c r="IQ258">
        <v>100</v>
      </c>
      <c r="IR258">
        <v>100</v>
      </c>
      <c r="IS258">
        <v>-32.032</v>
      </c>
      <c r="IT258">
        <v>-4.2828</v>
      </c>
      <c r="IU258">
        <v>-16.58608616744975</v>
      </c>
      <c r="IV258">
        <v>-0.02477319321892663</v>
      </c>
      <c r="IW258">
        <v>7.220195862635366E-06</v>
      </c>
      <c r="IX258">
        <v>-1.200035831751892E-09</v>
      </c>
      <c r="IY258">
        <v>-1.942583748468474</v>
      </c>
      <c r="IZ258">
        <v>-0.1467083373758089</v>
      </c>
      <c r="JA258">
        <v>0.003522864546959643</v>
      </c>
      <c r="JB258">
        <v>-3.696506598922489E-05</v>
      </c>
      <c r="JC258">
        <v>4</v>
      </c>
      <c r="JD258">
        <v>1987</v>
      </c>
      <c r="JE258">
        <v>1</v>
      </c>
      <c r="JF258">
        <v>38</v>
      </c>
      <c r="JG258">
        <v>27.3</v>
      </c>
      <c r="JH258">
        <v>27.4</v>
      </c>
      <c r="JI258">
        <v>2.01172</v>
      </c>
      <c r="JJ258">
        <v>2.70386</v>
      </c>
      <c r="JK258">
        <v>1.49658</v>
      </c>
      <c r="JL258">
        <v>2.38892</v>
      </c>
      <c r="JM258">
        <v>1.54907</v>
      </c>
      <c r="JN258">
        <v>2.38159</v>
      </c>
      <c r="JO258">
        <v>46.6496</v>
      </c>
      <c r="JP258">
        <v>12.9938</v>
      </c>
      <c r="JQ258">
        <v>18</v>
      </c>
      <c r="JR258">
        <v>509.506</v>
      </c>
      <c r="JS258">
        <v>384.267</v>
      </c>
      <c r="JT258">
        <v>26.2416</v>
      </c>
      <c r="JU258">
        <v>45.6114</v>
      </c>
      <c r="JV258">
        <v>29.9996</v>
      </c>
      <c r="JW258">
        <v>45.4409</v>
      </c>
      <c r="JX258">
        <v>45.2956</v>
      </c>
      <c r="JY258">
        <v>40.3836</v>
      </c>
      <c r="JZ258">
        <v>0</v>
      </c>
      <c r="KA258">
        <v>42.5778</v>
      </c>
      <c r="KB258">
        <v>21.1689</v>
      </c>
      <c r="KC258">
        <v>807.989</v>
      </c>
      <c r="KD258">
        <v>26.6488</v>
      </c>
      <c r="KE258">
        <v>98.152</v>
      </c>
      <c r="KF258">
        <v>91.744</v>
      </c>
    </row>
    <row r="259" spans="1:292">
      <c r="A259">
        <v>241</v>
      </c>
      <c r="B259">
        <v>1694366375</v>
      </c>
      <c r="C259">
        <v>7866</v>
      </c>
      <c r="D259" t="s">
        <v>919</v>
      </c>
      <c r="E259" t="s">
        <v>920</v>
      </c>
      <c r="F259">
        <v>5</v>
      </c>
      <c r="G259" t="s">
        <v>823</v>
      </c>
      <c r="H259">
        <v>1694366367.214286</v>
      </c>
      <c r="I259">
        <f>(J259)/1000</f>
        <v>0</v>
      </c>
      <c r="J259">
        <f>IF(DO259, AM259, AG259)</f>
        <v>0</v>
      </c>
      <c r="K259">
        <f>IF(DO259, AH259, AF259)</f>
        <v>0</v>
      </c>
      <c r="L259">
        <f>DQ259 - IF(AT259&gt;1, K259*DK259*100.0/(AV259*EE259), 0)</f>
        <v>0</v>
      </c>
      <c r="M259">
        <f>((S259-I259/2)*L259-K259)/(S259+I259/2)</f>
        <v>0</v>
      </c>
      <c r="N259">
        <f>M259*(DX259+DY259)/1000.0</f>
        <v>0</v>
      </c>
      <c r="O259">
        <f>(DQ259 - IF(AT259&gt;1, K259*DK259*100.0/(AV259*EE259), 0))*(DX259+DY259)/1000.0</f>
        <v>0</v>
      </c>
      <c r="P259">
        <f>2.0/((1/R259-1/Q259)+SIGN(R259)*SQRT((1/R259-1/Q259)*(1/R259-1/Q259) + 4*DL259/((DL259+1)*(DL259+1))*(2*1/R259*1/Q259-1/Q259*1/Q259)))</f>
        <v>0</v>
      </c>
      <c r="Q259">
        <f>IF(LEFT(DM259,1)&lt;&gt;"0",IF(LEFT(DM259,1)="1",3.0,DN259),$D$5+$E$5*(EE259*DX259/($K$5*1000))+$F$5*(EE259*DX259/($K$5*1000))*MAX(MIN(DK259,$J$5),$I$5)*MAX(MIN(DK259,$J$5),$I$5)+$G$5*MAX(MIN(DK259,$J$5),$I$5)*(EE259*DX259/($K$5*1000))+$H$5*(EE259*DX259/($K$5*1000))*(EE259*DX259/($K$5*1000)))</f>
        <v>0</v>
      </c>
      <c r="R259">
        <f>I259*(1000-(1000*0.61365*exp(17.502*V259/(240.97+V259))/(DX259+DY259)+DS259)/2)/(1000*0.61365*exp(17.502*V259/(240.97+V259))/(DX259+DY259)-DS259)</f>
        <v>0</v>
      </c>
      <c r="S259">
        <f>1/((DL259+1)/(P259/1.6)+1/(Q259/1.37)) + DL259/((DL259+1)/(P259/1.6) + DL259/(Q259/1.37))</f>
        <v>0</v>
      </c>
      <c r="T259">
        <f>(DG259*DJ259)</f>
        <v>0</v>
      </c>
      <c r="U259">
        <f>(DZ259+(T259+2*0.95*5.67E-8*(((DZ259+$B$9)+273)^4-(DZ259+273)^4)-44100*I259)/(1.84*29.3*Q259+8*0.95*5.67E-8*(DZ259+273)^3))</f>
        <v>0</v>
      </c>
      <c r="V259">
        <f>($C$9*EA259+$D$9*EB259+$E$9*U259)</f>
        <v>0</v>
      </c>
      <c r="W259">
        <f>0.61365*exp(17.502*V259/(240.97+V259))</f>
        <v>0</v>
      </c>
      <c r="X259">
        <f>(Y259/Z259*100)</f>
        <v>0</v>
      </c>
      <c r="Y259">
        <f>DS259*(DX259+DY259)/1000</f>
        <v>0</v>
      </c>
      <c r="Z259">
        <f>0.61365*exp(17.502*DZ259/(240.97+DZ259))</f>
        <v>0</v>
      </c>
      <c r="AA259">
        <f>(W259-DS259*(DX259+DY259)/1000)</f>
        <v>0</v>
      </c>
      <c r="AB259">
        <f>(-I259*44100)</f>
        <v>0</v>
      </c>
      <c r="AC259">
        <f>2*29.3*Q259*0.92*(DZ259-V259)</f>
        <v>0</v>
      </c>
      <c r="AD259">
        <f>2*0.95*5.67E-8*(((DZ259+$B$9)+273)^4-(V259+273)^4)</f>
        <v>0</v>
      </c>
      <c r="AE259">
        <f>T259+AD259+AB259+AC259</f>
        <v>0</v>
      </c>
      <c r="AF259">
        <f>DW259*AT259*(DR259-DQ259*(1000-AT259*DT259)/(1000-AT259*DS259))/(100*DK259)</f>
        <v>0</v>
      </c>
      <c r="AG259">
        <f>1000*DW259*AT259*(DS259-DT259)/(100*DK259*(1000-AT259*DS259))</f>
        <v>0</v>
      </c>
      <c r="AH259">
        <f>(AI259 - AJ259 - DX259*1E3/(8.314*(DZ259+273.15)) * AL259/DW259 * AK259) * DW259/(100*DK259) * (1000 - DT259)/1000</f>
        <v>0</v>
      </c>
      <c r="AI259">
        <v>812.8822527849626</v>
      </c>
      <c r="AJ259">
        <v>782.0674606060605</v>
      </c>
      <c r="AK259">
        <v>3.406444139518152</v>
      </c>
      <c r="AL259">
        <v>66.0925817181092</v>
      </c>
      <c r="AM259">
        <f>(AO259 - AN259 + DX259*1E3/(8.314*(DZ259+273.15)) * AQ259/DW259 * AP259) * DW259/(100*DK259) * 1000/(1000 - AO259)</f>
        <v>0</v>
      </c>
      <c r="AN259">
        <v>26.08753207694318</v>
      </c>
      <c r="AO259">
        <v>28.88999878787878</v>
      </c>
      <c r="AP259">
        <v>-0.001896322412749077</v>
      </c>
      <c r="AQ259">
        <v>101.3786649320936</v>
      </c>
      <c r="AR259">
        <v>0</v>
      </c>
      <c r="AS259">
        <v>0</v>
      </c>
      <c r="AT259">
        <f>IF(AR259*$H$15&gt;=AV259,1.0,(AV259/(AV259-AR259*$H$15)))</f>
        <v>0</v>
      </c>
      <c r="AU259">
        <f>(AT259-1)*100</f>
        <v>0</v>
      </c>
      <c r="AV259">
        <f>MAX(0,($B$15+$C$15*EE259)/(1+$D$15*EE259)*DX259/(DZ259+273)*$E$15)</f>
        <v>0</v>
      </c>
      <c r="AW259" t="s">
        <v>429</v>
      </c>
      <c r="AX259" t="s">
        <v>429</v>
      </c>
      <c r="AY259">
        <v>0</v>
      </c>
      <c r="AZ259">
        <v>0</v>
      </c>
      <c r="BA259">
        <f>1-AY259/AZ259</f>
        <v>0</v>
      </c>
      <c r="BB259">
        <v>0</v>
      </c>
      <c r="BC259" t="s">
        <v>429</v>
      </c>
      <c r="BD259" t="s">
        <v>429</v>
      </c>
      <c r="BE259">
        <v>0</v>
      </c>
      <c r="BF259">
        <v>0</v>
      </c>
      <c r="BG259">
        <f>1-BE259/BF259</f>
        <v>0</v>
      </c>
      <c r="BH259">
        <v>0.5</v>
      </c>
      <c r="BI259">
        <f>DH259</f>
        <v>0</v>
      </c>
      <c r="BJ259">
        <f>K259</f>
        <v>0</v>
      </c>
      <c r="BK259">
        <f>BG259*BH259*BI259</f>
        <v>0</v>
      </c>
      <c r="BL259">
        <f>(BJ259-BB259)/BI259</f>
        <v>0</v>
      </c>
      <c r="BM259">
        <f>(AZ259-BF259)/BF259</f>
        <v>0</v>
      </c>
      <c r="BN259">
        <f>AY259/(BA259+AY259/BF259)</f>
        <v>0</v>
      </c>
      <c r="BO259" t="s">
        <v>429</v>
      </c>
      <c r="BP259">
        <v>0</v>
      </c>
      <c r="BQ259">
        <f>IF(BP259&lt;&gt;0, BP259, BN259)</f>
        <v>0</v>
      </c>
      <c r="BR259">
        <f>1-BQ259/BF259</f>
        <v>0</v>
      </c>
      <c r="BS259">
        <f>(BF259-BE259)/(BF259-BQ259)</f>
        <v>0</v>
      </c>
      <c r="BT259">
        <f>(AZ259-BF259)/(AZ259-BQ259)</f>
        <v>0</v>
      </c>
      <c r="BU259">
        <f>(BF259-BE259)/(BF259-AY259)</f>
        <v>0</v>
      </c>
      <c r="BV259">
        <f>(AZ259-BF259)/(AZ259-AY259)</f>
        <v>0</v>
      </c>
      <c r="BW259">
        <f>(BS259*BQ259/BE259)</f>
        <v>0</v>
      </c>
      <c r="BX259">
        <f>(1-BW259)</f>
        <v>0</v>
      </c>
      <c r="DG259">
        <f>$B$13*EF259+$C$13*EG259+$F$13*ER259*(1-EU259)</f>
        <v>0</v>
      </c>
      <c r="DH259">
        <f>DG259*DI259</f>
        <v>0</v>
      </c>
      <c r="DI259">
        <f>($B$13*$D$11+$C$13*$D$11+$F$13*((FE259+EW259)/MAX(FE259+EW259+FF259, 0.1)*$I$11+FF259/MAX(FE259+EW259+FF259, 0.1)*$J$11))/($B$13+$C$13+$F$13)</f>
        <v>0</v>
      </c>
      <c r="DJ259">
        <f>($B$13*$K$11+$C$13*$K$11+$F$13*((FE259+EW259)/MAX(FE259+EW259+FF259, 0.1)*$P$11+FF259/MAX(FE259+EW259+FF259, 0.1)*$Q$11))/($B$13+$C$13+$F$13)</f>
        <v>0</v>
      </c>
      <c r="DK259">
        <v>1.37</v>
      </c>
      <c r="DL259">
        <v>0.5</v>
      </c>
      <c r="DM259" t="s">
        <v>430</v>
      </c>
      <c r="DN259">
        <v>2</v>
      </c>
      <c r="DO259" t="b">
        <v>1</v>
      </c>
      <c r="DP259">
        <v>1694366367.214286</v>
      </c>
      <c r="DQ259">
        <v>735.2763214285715</v>
      </c>
      <c r="DR259">
        <v>775.0343928571428</v>
      </c>
      <c r="DS259">
        <v>28.92161428571428</v>
      </c>
      <c r="DT259">
        <v>26.09153571428572</v>
      </c>
      <c r="DU259">
        <v>767.1588214285714</v>
      </c>
      <c r="DV259">
        <v>33.20474285714286</v>
      </c>
      <c r="DW259">
        <v>500.0088571428572</v>
      </c>
      <c r="DX259">
        <v>84.42029285714285</v>
      </c>
      <c r="DY259">
        <v>0.09999699285714288</v>
      </c>
      <c r="DZ259">
        <v>32.37676785714285</v>
      </c>
      <c r="EA259">
        <v>33.60053214285714</v>
      </c>
      <c r="EB259">
        <v>999.9000000000002</v>
      </c>
      <c r="EC259">
        <v>0</v>
      </c>
      <c r="ED259">
        <v>0</v>
      </c>
      <c r="EE259">
        <v>10009.83142857143</v>
      </c>
      <c r="EF259">
        <v>0</v>
      </c>
      <c r="EG259">
        <v>964.7612857142857</v>
      </c>
      <c r="EH259">
        <v>-39.75811071428571</v>
      </c>
      <c r="EI259">
        <v>757.1747857142857</v>
      </c>
      <c r="EJ259">
        <v>795.79775</v>
      </c>
      <c r="EK259">
        <v>2.830083571428571</v>
      </c>
      <c r="EL259">
        <v>775.0343928571428</v>
      </c>
      <c r="EM259">
        <v>26.09153571428572</v>
      </c>
      <c r="EN259">
        <v>2.441570357142858</v>
      </c>
      <c r="EO259">
        <v>2.202654285714286</v>
      </c>
      <c r="EP259">
        <v>20.64216428571428</v>
      </c>
      <c r="EQ259">
        <v>18.98162857142857</v>
      </c>
      <c r="ER259">
        <v>2000.006071428571</v>
      </c>
      <c r="ES259">
        <v>0.9800044642857141</v>
      </c>
      <c r="ET259">
        <v>0.01999543571428572</v>
      </c>
      <c r="EU259">
        <v>0</v>
      </c>
      <c r="EV259">
        <v>83.31823571428572</v>
      </c>
      <c r="EW259">
        <v>5.00078</v>
      </c>
      <c r="EX259">
        <v>3328.224285714286</v>
      </c>
      <c r="EY259">
        <v>16379.70714285715</v>
      </c>
      <c r="EZ259">
        <v>52.13124999999999</v>
      </c>
      <c r="FA259">
        <v>53.23875</v>
      </c>
      <c r="FB259">
        <v>52.73414285714284</v>
      </c>
      <c r="FC259">
        <v>52.44178571428572</v>
      </c>
      <c r="FD259">
        <v>52.35014285714284</v>
      </c>
      <c r="FE259">
        <v>1955.116071428571</v>
      </c>
      <c r="FF259">
        <v>39.89000000000001</v>
      </c>
      <c r="FG259">
        <v>0</v>
      </c>
      <c r="FH259">
        <v>1694366375</v>
      </c>
      <c r="FI259">
        <v>0</v>
      </c>
      <c r="FJ259">
        <v>83.32742400000001</v>
      </c>
      <c r="FK259">
        <v>-1.30353076109467</v>
      </c>
      <c r="FL259">
        <v>-82.83846151867981</v>
      </c>
      <c r="FM259">
        <v>3327.3772</v>
      </c>
      <c r="FN259">
        <v>15</v>
      </c>
      <c r="FO259">
        <v>1694364733.6</v>
      </c>
      <c r="FP259" t="s">
        <v>824</v>
      </c>
      <c r="FQ259">
        <v>1694364733.6</v>
      </c>
      <c r="FR259">
        <v>1694364725.1</v>
      </c>
      <c r="FS259">
        <v>3</v>
      </c>
      <c r="FT259">
        <v>-0.385</v>
      </c>
      <c r="FU259">
        <v>-0.17</v>
      </c>
      <c r="FV259">
        <v>-26.307</v>
      </c>
      <c r="FW259">
        <v>-4.28</v>
      </c>
      <c r="FX259">
        <v>420</v>
      </c>
      <c r="FY259">
        <v>29</v>
      </c>
      <c r="FZ259">
        <v>0.26</v>
      </c>
      <c r="GA259">
        <v>0.05</v>
      </c>
      <c r="GB259">
        <v>-39.66251951219512</v>
      </c>
      <c r="GC259">
        <v>-1.946368641114997</v>
      </c>
      <c r="GD259">
        <v>0.1989343539468488</v>
      </c>
      <c r="GE259">
        <v>0</v>
      </c>
      <c r="GF259">
        <v>2.835505853658537</v>
      </c>
      <c r="GG259">
        <v>-0.0976323344947731</v>
      </c>
      <c r="GH259">
        <v>0.01379971756084425</v>
      </c>
      <c r="GI259">
        <v>1</v>
      </c>
      <c r="GJ259">
        <v>1</v>
      </c>
      <c r="GK259">
        <v>2</v>
      </c>
      <c r="GL259" t="s">
        <v>432</v>
      </c>
      <c r="GM259">
        <v>3.10615</v>
      </c>
      <c r="GN259">
        <v>2.75797</v>
      </c>
      <c r="GO259">
        <v>0.124959</v>
      </c>
      <c r="GP259">
        <v>0.125748</v>
      </c>
      <c r="GQ259">
        <v>0.122795</v>
      </c>
      <c r="GR259">
        <v>0.104274</v>
      </c>
      <c r="GS259">
        <v>21948.5</v>
      </c>
      <c r="GT259">
        <v>20662</v>
      </c>
      <c r="GU259">
        <v>25671</v>
      </c>
      <c r="GV259">
        <v>24013.8</v>
      </c>
      <c r="GW259">
        <v>36228.5</v>
      </c>
      <c r="GX259">
        <v>31540</v>
      </c>
      <c r="GY259">
        <v>44929.5</v>
      </c>
      <c r="GZ259">
        <v>38074.9</v>
      </c>
      <c r="HA259">
        <v>1.73472</v>
      </c>
      <c r="HB259">
        <v>1.5273</v>
      </c>
      <c r="HC259">
        <v>-0.0817254</v>
      </c>
      <c r="HD259">
        <v>0</v>
      </c>
      <c r="HE259">
        <v>34.9143</v>
      </c>
      <c r="HF259">
        <v>999.9</v>
      </c>
      <c r="HG259">
        <v>34.3</v>
      </c>
      <c r="HH259">
        <v>42</v>
      </c>
      <c r="HI259">
        <v>33.489</v>
      </c>
      <c r="HJ259">
        <v>61.4456</v>
      </c>
      <c r="HK259">
        <v>24.6595</v>
      </c>
      <c r="HL259">
        <v>1</v>
      </c>
      <c r="HM259">
        <v>1.64963</v>
      </c>
      <c r="HN259">
        <v>9.28105</v>
      </c>
      <c r="HO259">
        <v>20.056</v>
      </c>
      <c r="HP259">
        <v>5.20606</v>
      </c>
      <c r="HQ259">
        <v>11.996</v>
      </c>
      <c r="HR259">
        <v>4.95965</v>
      </c>
      <c r="HS259">
        <v>3.27428</v>
      </c>
      <c r="HT259">
        <v>9999</v>
      </c>
      <c r="HU259">
        <v>9999</v>
      </c>
      <c r="HV259">
        <v>9999</v>
      </c>
      <c r="HW259">
        <v>156.9</v>
      </c>
      <c r="HX259">
        <v>1.86387</v>
      </c>
      <c r="HY259">
        <v>1.8602</v>
      </c>
      <c r="HZ259">
        <v>1.85852</v>
      </c>
      <c r="IA259">
        <v>1.85988</v>
      </c>
      <c r="IB259">
        <v>1.85983</v>
      </c>
      <c r="IC259">
        <v>1.85846</v>
      </c>
      <c r="ID259">
        <v>1.85756</v>
      </c>
      <c r="IE259">
        <v>1.85242</v>
      </c>
      <c r="IF259">
        <v>0</v>
      </c>
      <c r="IG259">
        <v>0</v>
      </c>
      <c r="IH259">
        <v>0</v>
      </c>
      <c r="II259">
        <v>0</v>
      </c>
      <c r="IJ259" t="s">
        <v>433</v>
      </c>
      <c r="IK259" t="s">
        <v>434</v>
      </c>
      <c r="IL259" t="s">
        <v>435</v>
      </c>
      <c r="IM259" t="s">
        <v>435</v>
      </c>
      <c r="IN259" t="s">
        <v>435</v>
      </c>
      <c r="IO259" t="s">
        <v>435</v>
      </c>
      <c r="IP259">
        <v>0</v>
      </c>
      <c r="IQ259">
        <v>100</v>
      </c>
      <c r="IR259">
        <v>100</v>
      </c>
      <c r="IS259">
        <v>-32.296</v>
      </c>
      <c r="IT259">
        <v>-4.2818</v>
      </c>
      <c r="IU259">
        <v>-16.58608616744975</v>
      </c>
      <c r="IV259">
        <v>-0.02477319321892663</v>
      </c>
      <c r="IW259">
        <v>7.220195862635366E-06</v>
      </c>
      <c r="IX259">
        <v>-1.200035831751892E-09</v>
      </c>
      <c r="IY259">
        <v>-1.942583748468474</v>
      </c>
      <c r="IZ259">
        <v>-0.1467083373758089</v>
      </c>
      <c r="JA259">
        <v>0.003522864546959643</v>
      </c>
      <c r="JB259">
        <v>-3.696506598922489E-05</v>
      </c>
      <c r="JC259">
        <v>4</v>
      </c>
      <c r="JD259">
        <v>1987</v>
      </c>
      <c r="JE259">
        <v>1</v>
      </c>
      <c r="JF259">
        <v>38</v>
      </c>
      <c r="JG259">
        <v>27.4</v>
      </c>
      <c r="JH259">
        <v>27.5</v>
      </c>
      <c r="JI259">
        <v>2.04346</v>
      </c>
      <c r="JJ259">
        <v>2.69165</v>
      </c>
      <c r="JK259">
        <v>1.49658</v>
      </c>
      <c r="JL259">
        <v>2.38892</v>
      </c>
      <c r="JM259">
        <v>1.54785</v>
      </c>
      <c r="JN259">
        <v>2.45361</v>
      </c>
      <c r="JO259">
        <v>46.6496</v>
      </c>
      <c r="JP259">
        <v>13.0988</v>
      </c>
      <c r="JQ259">
        <v>18</v>
      </c>
      <c r="JR259">
        <v>509.059</v>
      </c>
      <c r="JS259">
        <v>384.247</v>
      </c>
      <c r="JT259">
        <v>26.2326</v>
      </c>
      <c r="JU259">
        <v>45.6039</v>
      </c>
      <c r="JV259">
        <v>29.9996</v>
      </c>
      <c r="JW259">
        <v>45.4335</v>
      </c>
      <c r="JX259">
        <v>45.2883</v>
      </c>
      <c r="JY259">
        <v>41.0162</v>
      </c>
      <c r="JZ259">
        <v>0</v>
      </c>
      <c r="KA259">
        <v>42.5778</v>
      </c>
      <c r="KB259">
        <v>21.1565</v>
      </c>
      <c r="KC259">
        <v>821.346</v>
      </c>
      <c r="KD259">
        <v>26.6488</v>
      </c>
      <c r="KE259">
        <v>98.1532</v>
      </c>
      <c r="KF259">
        <v>91.7454</v>
      </c>
    </row>
    <row r="260" spans="1:292">
      <c r="A260">
        <v>242</v>
      </c>
      <c r="B260">
        <v>1694366380</v>
      </c>
      <c r="C260">
        <v>7871</v>
      </c>
      <c r="D260" t="s">
        <v>921</v>
      </c>
      <c r="E260" t="s">
        <v>922</v>
      </c>
      <c r="F260">
        <v>5</v>
      </c>
      <c r="G260" t="s">
        <v>823</v>
      </c>
      <c r="H260">
        <v>1694366372.5</v>
      </c>
      <c r="I260">
        <f>(J260)/1000</f>
        <v>0</v>
      </c>
      <c r="J260">
        <f>IF(DO260, AM260, AG260)</f>
        <v>0</v>
      </c>
      <c r="K260">
        <f>IF(DO260, AH260, AF260)</f>
        <v>0</v>
      </c>
      <c r="L260">
        <f>DQ260 - IF(AT260&gt;1, K260*DK260*100.0/(AV260*EE260), 0)</f>
        <v>0</v>
      </c>
      <c r="M260">
        <f>((S260-I260/2)*L260-K260)/(S260+I260/2)</f>
        <v>0</v>
      </c>
      <c r="N260">
        <f>M260*(DX260+DY260)/1000.0</f>
        <v>0</v>
      </c>
      <c r="O260">
        <f>(DQ260 - IF(AT260&gt;1, K260*DK260*100.0/(AV260*EE260), 0))*(DX260+DY260)/1000.0</f>
        <v>0</v>
      </c>
      <c r="P260">
        <f>2.0/((1/R260-1/Q260)+SIGN(R260)*SQRT((1/R260-1/Q260)*(1/R260-1/Q260) + 4*DL260/((DL260+1)*(DL260+1))*(2*1/R260*1/Q260-1/Q260*1/Q260)))</f>
        <v>0</v>
      </c>
      <c r="Q260">
        <f>IF(LEFT(DM260,1)&lt;&gt;"0",IF(LEFT(DM260,1)="1",3.0,DN260),$D$5+$E$5*(EE260*DX260/($K$5*1000))+$F$5*(EE260*DX260/($K$5*1000))*MAX(MIN(DK260,$J$5),$I$5)*MAX(MIN(DK260,$J$5),$I$5)+$G$5*MAX(MIN(DK260,$J$5),$I$5)*(EE260*DX260/($K$5*1000))+$H$5*(EE260*DX260/($K$5*1000))*(EE260*DX260/($K$5*1000)))</f>
        <v>0</v>
      </c>
      <c r="R260">
        <f>I260*(1000-(1000*0.61365*exp(17.502*V260/(240.97+V260))/(DX260+DY260)+DS260)/2)/(1000*0.61365*exp(17.502*V260/(240.97+V260))/(DX260+DY260)-DS260)</f>
        <v>0</v>
      </c>
      <c r="S260">
        <f>1/((DL260+1)/(P260/1.6)+1/(Q260/1.37)) + DL260/((DL260+1)/(P260/1.6) + DL260/(Q260/1.37))</f>
        <v>0</v>
      </c>
      <c r="T260">
        <f>(DG260*DJ260)</f>
        <v>0</v>
      </c>
      <c r="U260">
        <f>(DZ260+(T260+2*0.95*5.67E-8*(((DZ260+$B$9)+273)^4-(DZ260+273)^4)-44100*I260)/(1.84*29.3*Q260+8*0.95*5.67E-8*(DZ260+273)^3))</f>
        <v>0</v>
      </c>
      <c r="V260">
        <f>($C$9*EA260+$D$9*EB260+$E$9*U260)</f>
        <v>0</v>
      </c>
      <c r="W260">
        <f>0.61365*exp(17.502*V260/(240.97+V260))</f>
        <v>0</v>
      </c>
      <c r="X260">
        <f>(Y260/Z260*100)</f>
        <v>0</v>
      </c>
      <c r="Y260">
        <f>DS260*(DX260+DY260)/1000</f>
        <v>0</v>
      </c>
      <c r="Z260">
        <f>0.61365*exp(17.502*DZ260/(240.97+DZ260))</f>
        <v>0</v>
      </c>
      <c r="AA260">
        <f>(W260-DS260*(DX260+DY260)/1000)</f>
        <v>0</v>
      </c>
      <c r="AB260">
        <f>(-I260*44100)</f>
        <v>0</v>
      </c>
      <c r="AC260">
        <f>2*29.3*Q260*0.92*(DZ260-V260)</f>
        <v>0</v>
      </c>
      <c r="AD260">
        <f>2*0.95*5.67E-8*(((DZ260+$B$9)+273)^4-(V260+273)^4)</f>
        <v>0</v>
      </c>
      <c r="AE260">
        <f>T260+AD260+AB260+AC260</f>
        <v>0</v>
      </c>
      <c r="AF260">
        <f>DW260*AT260*(DR260-DQ260*(1000-AT260*DT260)/(1000-AT260*DS260))/(100*DK260)</f>
        <v>0</v>
      </c>
      <c r="AG260">
        <f>1000*DW260*AT260*(DS260-DT260)/(100*DK260*(1000-AT260*DS260))</f>
        <v>0</v>
      </c>
      <c r="AH260">
        <f>(AI260 - AJ260 - DX260*1E3/(8.314*(DZ260+273.15)) * AL260/DW260 * AK260) * DW260/(100*DK260) * (1000 - DT260)/1000</f>
        <v>0</v>
      </c>
      <c r="AI260">
        <v>830.0402640429015</v>
      </c>
      <c r="AJ260">
        <v>799.1319818181819</v>
      </c>
      <c r="AK260">
        <v>3.41635287511128</v>
      </c>
      <c r="AL260">
        <v>66.0925817181092</v>
      </c>
      <c r="AM260">
        <f>(AO260 - AN260 + DX260*1E3/(8.314*(DZ260+273.15)) * AQ260/DW260 * AP260) * DW260/(100*DK260) * 1000/(1000 - AO260)</f>
        <v>0</v>
      </c>
      <c r="AN260">
        <v>25.98512270139493</v>
      </c>
      <c r="AO260">
        <v>28.83769939393939</v>
      </c>
      <c r="AP260">
        <v>-0.01054571896902263</v>
      </c>
      <c r="AQ260">
        <v>101.3786649320936</v>
      </c>
      <c r="AR260">
        <v>0</v>
      </c>
      <c r="AS260">
        <v>0</v>
      </c>
      <c r="AT260">
        <f>IF(AR260*$H$15&gt;=AV260,1.0,(AV260/(AV260-AR260*$H$15)))</f>
        <v>0</v>
      </c>
      <c r="AU260">
        <f>(AT260-1)*100</f>
        <v>0</v>
      </c>
      <c r="AV260">
        <f>MAX(0,($B$15+$C$15*EE260)/(1+$D$15*EE260)*DX260/(DZ260+273)*$E$15)</f>
        <v>0</v>
      </c>
      <c r="AW260" t="s">
        <v>429</v>
      </c>
      <c r="AX260" t="s">
        <v>429</v>
      </c>
      <c r="AY260">
        <v>0</v>
      </c>
      <c r="AZ260">
        <v>0</v>
      </c>
      <c r="BA260">
        <f>1-AY260/AZ260</f>
        <v>0</v>
      </c>
      <c r="BB260">
        <v>0</v>
      </c>
      <c r="BC260" t="s">
        <v>429</v>
      </c>
      <c r="BD260" t="s">
        <v>429</v>
      </c>
      <c r="BE260">
        <v>0</v>
      </c>
      <c r="BF260">
        <v>0</v>
      </c>
      <c r="BG260">
        <f>1-BE260/BF260</f>
        <v>0</v>
      </c>
      <c r="BH260">
        <v>0.5</v>
      </c>
      <c r="BI260">
        <f>DH260</f>
        <v>0</v>
      </c>
      <c r="BJ260">
        <f>K260</f>
        <v>0</v>
      </c>
      <c r="BK260">
        <f>BG260*BH260*BI260</f>
        <v>0</v>
      </c>
      <c r="BL260">
        <f>(BJ260-BB260)/BI260</f>
        <v>0</v>
      </c>
      <c r="BM260">
        <f>(AZ260-BF260)/BF260</f>
        <v>0</v>
      </c>
      <c r="BN260">
        <f>AY260/(BA260+AY260/BF260)</f>
        <v>0</v>
      </c>
      <c r="BO260" t="s">
        <v>429</v>
      </c>
      <c r="BP260">
        <v>0</v>
      </c>
      <c r="BQ260">
        <f>IF(BP260&lt;&gt;0, BP260, BN260)</f>
        <v>0</v>
      </c>
      <c r="BR260">
        <f>1-BQ260/BF260</f>
        <v>0</v>
      </c>
      <c r="BS260">
        <f>(BF260-BE260)/(BF260-BQ260)</f>
        <v>0</v>
      </c>
      <c r="BT260">
        <f>(AZ260-BF260)/(AZ260-BQ260)</f>
        <v>0</v>
      </c>
      <c r="BU260">
        <f>(BF260-BE260)/(BF260-AY260)</f>
        <v>0</v>
      </c>
      <c r="BV260">
        <f>(AZ260-BF260)/(AZ260-AY260)</f>
        <v>0</v>
      </c>
      <c r="BW260">
        <f>(BS260*BQ260/BE260)</f>
        <v>0</v>
      </c>
      <c r="BX260">
        <f>(1-BW260)</f>
        <v>0</v>
      </c>
      <c r="DG260">
        <f>$B$13*EF260+$C$13*EG260+$F$13*ER260*(1-EU260)</f>
        <v>0</v>
      </c>
      <c r="DH260">
        <f>DG260*DI260</f>
        <v>0</v>
      </c>
      <c r="DI260">
        <f>($B$13*$D$11+$C$13*$D$11+$F$13*((FE260+EW260)/MAX(FE260+EW260+FF260, 0.1)*$I$11+FF260/MAX(FE260+EW260+FF260, 0.1)*$J$11))/($B$13+$C$13+$F$13)</f>
        <v>0</v>
      </c>
      <c r="DJ260">
        <f>($B$13*$K$11+$C$13*$K$11+$F$13*((FE260+EW260)/MAX(FE260+EW260+FF260, 0.1)*$P$11+FF260/MAX(FE260+EW260+FF260, 0.1)*$Q$11))/($B$13+$C$13+$F$13)</f>
        <v>0</v>
      </c>
      <c r="DK260">
        <v>1.37</v>
      </c>
      <c r="DL260">
        <v>0.5</v>
      </c>
      <c r="DM260" t="s">
        <v>430</v>
      </c>
      <c r="DN260">
        <v>2</v>
      </c>
      <c r="DO260" t="b">
        <v>1</v>
      </c>
      <c r="DP260">
        <v>1694366372.5</v>
      </c>
      <c r="DQ260">
        <v>752.8345555555555</v>
      </c>
      <c r="DR260">
        <v>792.769074074074</v>
      </c>
      <c r="DS260">
        <v>28.89385925925926</v>
      </c>
      <c r="DT260">
        <v>26.05144074074074</v>
      </c>
      <c r="DU260">
        <v>784.9977777777777</v>
      </c>
      <c r="DV260">
        <v>33.17598148148148</v>
      </c>
      <c r="DW260">
        <v>500.0043333333332</v>
      </c>
      <c r="DX260">
        <v>84.42114814814813</v>
      </c>
      <c r="DY260">
        <v>0.1000088111111111</v>
      </c>
      <c r="DZ260">
        <v>32.36855555555556</v>
      </c>
      <c r="EA260">
        <v>33.5884037037037</v>
      </c>
      <c r="EB260">
        <v>999.9000000000001</v>
      </c>
      <c r="EC260">
        <v>0</v>
      </c>
      <c r="ED260">
        <v>0</v>
      </c>
      <c r="EE260">
        <v>10004.89925925926</v>
      </c>
      <c r="EF260">
        <v>0</v>
      </c>
      <c r="EG260">
        <v>973.1791111111111</v>
      </c>
      <c r="EH260">
        <v>-39.93455925925927</v>
      </c>
      <c r="EI260">
        <v>775.2337037037038</v>
      </c>
      <c r="EJ260">
        <v>813.9735555555555</v>
      </c>
      <c r="EK260">
        <v>2.842417037037037</v>
      </c>
      <c r="EL260">
        <v>792.769074074074</v>
      </c>
      <c r="EM260">
        <v>26.05144074074074</v>
      </c>
      <c r="EN260">
        <v>2.439251481481481</v>
      </c>
      <c r="EO260">
        <v>2.199291851851852</v>
      </c>
      <c r="EP260">
        <v>20.62674074074074</v>
      </c>
      <c r="EQ260">
        <v>18.95712592592593</v>
      </c>
      <c r="ER260">
        <v>2000.016296296296</v>
      </c>
      <c r="ES260">
        <v>0.9800043333333333</v>
      </c>
      <c r="ET260">
        <v>0.01999557777777778</v>
      </c>
      <c r="EU260">
        <v>0</v>
      </c>
      <c r="EV260">
        <v>83.27522592592594</v>
      </c>
      <c r="EW260">
        <v>5.00078</v>
      </c>
      <c r="EX260">
        <v>3324.888888888888</v>
      </c>
      <c r="EY260">
        <v>16379.78518518519</v>
      </c>
      <c r="EZ260">
        <v>52.13381481481479</v>
      </c>
      <c r="FA260">
        <v>53.24066666666666</v>
      </c>
      <c r="FB260">
        <v>52.72892592592593</v>
      </c>
      <c r="FC260">
        <v>52.43966666666667</v>
      </c>
      <c r="FD260">
        <v>52.33533333333334</v>
      </c>
      <c r="FE260">
        <v>1955.126296296296</v>
      </c>
      <c r="FF260">
        <v>39.89000000000001</v>
      </c>
      <c r="FG260">
        <v>0</v>
      </c>
      <c r="FH260">
        <v>1694366379.8</v>
      </c>
      <c r="FI260">
        <v>0</v>
      </c>
      <c r="FJ260">
        <v>83.292888</v>
      </c>
      <c r="FK260">
        <v>-0.2146000090023694</v>
      </c>
      <c r="FL260">
        <v>2.542307710592653</v>
      </c>
      <c r="FM260">
        <v>3325.0456</v>
      </c>
      <c r="FN260">
        <v>15</v>
      </c>
      <c r="FO260">
        <v>1694364733.6</v>
      </c>
      <c r="FP260" t="s">
        <v>824</v>
      </c>
      <c r="FQ260">
        <v>1694364733.6</v>
      </c>
      <c r="FR260">
        <v>1694364725.1</v>
      </c>
      <c r="FS260">
        <v>3</v>
      </c>
      <c r="FT260">
        <v>-0.385</v>
      </c>
      <c r="FU260">
        <v>-0.17</v>
      </c>
      <c r="FV260">
        <v>-26.307</v>
      </c>
      <c r="FW260">
        <v>-4.28</v>
      </c>
      <c r="FX260">
        <v>420</v>
      </c>
      <c r="FY260">
        <v>29</v>
      </c>
      <c r="FZ260">
        <v>0.26</v>
      </c>
      <c r="GA260">
        <v>0.05</v>
      </c>
      <c r="GB260">
        <v>-39.83475121951219</v>
      </c>
      <c r="GC260">
        <v>-1.817140766550621</v>
      </c>
      <c r="GD260">
        <v>0.1853729215918241</v>
      </c>
      <c r="GE260">
        <v>0</v>
      </c>
      <c r="GF260">
        <v>2.840789268292683</v>
      </c>
      <c r="GG260">
        <v>0.1187958188153315</v>
      </c>
      <c r="GH260">
        <v>0.02138256930764662</v>
      </c>
      <c r="GI260">
        <v>1</v>
      </c>
      <c r="GJ260">
        <v>1</v>
      </c>
      <c r="GK260">
        <v>2</v>
      </c>
      <c r="GL260" t="s">
        <v>432</v>
      </c>
      <c r="GM260">
        <v>3.10627</v>
      </c>
      <c r="GN260">
        <v>2.75805</v>
      </c>
      <c r="GO260">
        <v>0.126743</v>
      </c>
      <c r="GP260">
        <v>0.127517</v>
      </c>
      <c r="GQ260">
        <v>0.122658</v>
      </c>
      <c r="GR260">
        <v>0.104157</v>
      </c>
      <c r="GS260">
        <v>21903.8</v>
      </c>
      <c r="GT260">
        <v>20620.2</v>
      </c>
      <c r="GU260">
        <v>25671.1</v>
      </c>
      <c r="GV260">
        <v>24013.8</v>
      </c>
      <c r="GW260">
        <v>36234.6</v>
      </c>
      <c r="GX260">
        <v>31544.6</v>
      </c>
      <c r="GY260">
        <v>44929.9</v>
      </c>
      <c r="GZ260">
        <v>38075.4</v>
      </c>
      <c r="HA260">
        <v>1.7349</v>
      </c>
      <c r="HB260">
        <v>1.52735</v>
      </c>
      <c r="HC260">
        <v>-0.0830963</v>
      </c>
      <c r="HD260">
        <v>0</v>
      </c>
      <c r="HE260">
        <v>34.9063</v>
      </c>
      <c r="HF260">
        <v>999.9</v>
      </c>
      <c r="HG260">
        <v>34.3</v>
      </c>
      <c r="HH260">
        <v>42</v>
      </c>
      <c r="HI260">
        <v>33.4935</v>
      </c>
      <c r="HJ260">
        <v>61.3056</v>
      </c>
      <c r="HK260">
        <v>24.6394</v>
      </c>
      <c r="HL260">
        <v>1</v>
      </c>
      <c r="HM260">
        <v>1.64919</v>
      </c>
      <c r="HN260">
        <v>9.28105</v>
      </c>
      <c r="HO260">
        <v>20.056</v>
      </c>
      <c r="HP260">
        <v>5.20636</v>
      </c>
      <c r="HQ260">
        <v>11.995</v>
      </c>
      <c r="HR260">
        <v>4.9593</v>
      </c>
      <c r="HS260">
        <v>3.27425</v>
      </c>
      <c r="HT260">
        <v>9999</v>
      </c>
      <c r="HU260">
        <v>9999</v>
      </c>
      <c r="HV260">
        <v>9999</v>
      </c>
      <c r="HW260">
        <v>156.9</v>
      </c>
      <c r="HX260">
        <v>1.8639</v>
      </c>
      <c r="HY260">
        <v>1.8602</v>
      </c>
      <c r="HZ260">
        <v>1.85852</v>
      </c>
      <c r="IA260">
        <v>1.85989</v>
      </c>
      <c r="IB260">
        <v>1.85983</v>
      </c>
      <c r="IC260">
        <v>1.85845</v>
      </c>
      <c r="ID260">
        <v>1.85759</v>
      </c>
      <c r="IE260">
        <v>1.85238</v>
      </c>
      <c r="IF260">
        <v>0</v>
      </c>
      <c r="IG260">
        <v>0</v>
      </c>
      <c r="IH260">
        <v>0</v>
      </c>
      <c r="II260">
        <v>0</v>
      </c>
      <c r="IJ260" t="s">
        <v>433</v>
      </c>
      <c r="IK260" t="s">
        <v>434</v>
      </c>
      <c r="IL260" t="s">
        <v>435</v>
      </c>
      <c r="IM260" t="s">
        <v>435</v>
      </c>
      <c r="IN260" t="s">
        <v>435</v>
      </c>
      <c r="IO260" t="s">
        <v>435</v>
      </c>
      <c r="IP260">
        <v>0</v>
      </c>
      <c r="IQ260">
        <v>100</v>
      </c>
      <c r="IR260">
        <v>100</v>
      </c>
      <c r="IS260">
        <v>-32.558</v>
      </c>
      <c r="IT260">
        <v>-4.2799</v>
      </c>
      <c r="IU260">
        <v>-16.58608616744975</v>
      </c>
      <c r="IV260">
        <v>-0.02477319321892663</v>
      </c>
      <c r="IW260">
        <v>7.220195862635366E-06</v>
      </c>
      <c r="IX260">
        <v>-1.200035831751892E-09</v>
      </c>
      <c r="IY260">
        <v>-1.942583748468474</v>
      </c>
      <c r="IZ260">
        <v>-0.1467083373758089</v>
      </c>
      <c r="JA260">
        <v>0.003522864546959643</v>
      </c>
      <c r="JB260">
        <v>-3.696506598922489E-05</v>
      </c>
      <c r="JC260">
        <v>4</v>
      </c>
      <c r="JD260">
        <v>1987</v>
      </c>
      <c r="JE260">
        <v>1</v>
      </c>
      <c r="JF260">
        <v>38</v>
      </c>
      <c r="JG260">
        <v>27.4</v>
      </c>
      <c r="JH260">
        <v>27.6</v>
      </c>
      <c r="JI260">
        <v>2.07886</v>
      </c>
      <c r="JJ260">
        <v>2.71118</v>
      </c>
      <c r="JK260">
        <v>1.49658</v>
      </c>
      <c r="JL260">
        <v>2.39014</v>
      </c>
      <c r="JM260">
        <v>1.54785</v>
      </c>
      <c r="JN260">
        <v>2.4939</v>
      </c>
      <c r="JO260">
        <v>46.6496</v>
      </c>
      <c r="JP260">
        <v>13.0813</v>
      </c>
      <c r="JQ260">
        <v>18</v>
      </c>
      <c r="JR260">
        <v>509.13</v>
      </c>
      <c r="JS260">
        <v>384.248</v>
      </c>
      <c r="JT260">
        <v>26.2243</v>
      </c>
      <c r="JU260">
        <v>45.5965</v>
      </c>
      <c r="JV260">
        <v>29.9997</v>
      </c>
      <c r="JW260">
        <v>45.4261</v>
      </c>
      <c r="JX260">
        <v>45.2822</v>
      </c>
      <c r="JY260">
        <v>41.7053</v>
      </c>
      <c r="JZ260">
        <v>0</v>
      </c>
      <c r="KA260">
        <v>42.5778</v>
      </c>
      <c r="KB260">
        <v>21.1459</v>
      </c>
      <c r="KC260">
        <v>841.383</v>
      </c>
      <c r="KD260">
        <v>26.6889</v>
      </c>
      <c r="KE260">
        <v>98.15389999999999</v>
      </c>
      <c r="KF260">
        <v>91.7461</v>
      </c>
    </row>
    <row r="261" spans="1:292">
      <c r="A261">
        <v>243</v>
      </c>
      <c r="B261">
        <v>1694366385</v>
      </c>
      <c r="C261">
        <v>7876</v>
      </c>
      <c r="D261" t="s">
        <v>923</v>
      </c>
      <c r="E261" t="s">
        <v>924</v>
      </c>
      <c r="F261">
        <v>5</v>
      </c>
      <c r="G261" t="s">
        <v>823</v>
      </c>
      <c r="H261">
        <v>1694366377.214286</v>
      </c>
      <c r="I261">
        <f>(J261)/1000</f>
        <v>0</v>
      </c>
      <c r="J261">
        <f>IF(DO261, AM261, AG261)</f>
        <v>0</v>
      </c>
      <c r="K261">
        <f>IF(DO261, AH261, AF261)</f>
        <v>0</v>
      </c>
      <c r="L261">
        <f>DQ261 - IF(AT261&gt;1, K261*DK261*100.0/(AV261*EE261), 0)</f>
        <v>0</v>
      </c>
      <c r="M261">
        <f>((S261-I261/2)*L261-K261)/(S261+I261/2)</f>
        <v>0</v>
      </c>
      <c r="N261">
        <f>M261*(DX261+DY261)/1000.0</f>
        <v>0</v>
      </c>
      <c r="O261">
        <f>(DQ261 - IF(AT261&gt;1, K261*DK261*100.0/(AV261*EE261), 0))*(DX261+DY261)/1000.0</f>
        <v>0</v>
      </c>
      <c r="P261">
        <f>2.0/((1/R261-1/Q261)+SIGN(R261)*SQRT((1/R261-1/Q261)*(1/R261-1/Q261) + 4*DL261/((DL261+1)*(DL261+1))*(2*1/R261*1/Q261-1/Q261*1/Q261)))</f>
        <v>0</v>
      </c>
      <c r="Q261">
        <f>IF(LEFT(DM261,1)&lt;&gt;"0",IF(LEFT(DM261,1)="1",3.0,DN261),$D$5+$E$5*(EE261*DX261/($K$5*1000))+$F$5*(EE261*DX261/($K$5*1000))*MAX(MIN(DK261,$J$5),$I$5)*MAX(MIN(DK261,$J$5),$I$5)+$G$5*MAX(MIN(DK261,$J$5),$I$5)*(EE261*DX261/($K$5*1000))+$H$5*(EE261*DX261/($K$5*1000))*(EE261*DX261/($K$5*1000)))</f>
        <v>0</v>
      </c>
      <c r="R261">
        <f>I261*(1000-(1000*0.61365*exp(17.502*V261/(240.97+V261))/(DX261+DY261)+DS261)/2)/(1000*0.61365*exp(17.502*V261/(240.97+V261))/(DX261+DY261)-DS261)</f>
        <v>0</v>
      </c>
      <c r="S261">
        <f>1/((DL261+1)/(P261/1.6)+1/(Q261/1.37)) + DL261/((DL261+1)/(P261/1.6) + DL261/(Q261/1.37))</f>
        <v>0</v>
      </c>
      <c r="T261">
        <f>(DG261*DJ261)</f>
        <v>0</v>
      </c>
      <c r="U261">
        <f>(DZ261+(T261+2*0.95*5.67E-8*(((DZ261+$B$9)+273)^4-(DZ261+273)^4)-44100*I261)/(1.84*29.3*Q261+8*0.95*5.67E-8*(DZ261+273)^3))</f>
        <v>0</v>
      </c>
      <c r="V261">
        <f>($C$9*EA261+$D$9*EB261+$E$9*U261)</f>
        <v>0</v>
      </c>
      <c r="W261">
        <f>0.61365*exp(17.502*V261/(240.97+V261))</f>
        <v>0</v>
      </c>
      <c r="X261">
        <f>(Y261/Z261*100)</f>
        <v>0</v>
      </c>
      <c r="Y261">
        <f>DS261*(DX261+DY261)/1000</f>
        <v>0</v>
      </c>
      <c r="Z261">
        <f>0.61365*exp(17.502*DZ261/(240.97+DZ261))</f>
        <v>0</v>
      </c>
      <c r="AA261">
        <f>(W261-DS261*(DX261+DY261)/1000)</f>
        <v>0</v>
      </c>
      <c r="AB261">
        <f>(-I261*44100)</f>
        <v>0</v>
      </c>
      <c r="AC261">
        <f>2*29.3*Q261*0.92*(DZ261-V261)</f>
        <v>0</v>
      </c>
      <c r="AD261">
        <f>2*0.95*5.67E-8*(((DZ261+$B$9)+273)^4-(V261+273)^4)</f>
        <v>0</v>
      </c>
      <c r="AE261">
        <f>T261+AD261+AB261+AC261</f>
        <v>0</v>
      </c>
      <c r="AF261">
        <f>DW261*AT261*(DR261-DQ261*(1000-AT261*DT261)/(1000-AT261*DS261))/(100*DK261)</f>
        <v>0</v>
      </c>
      <c r="AG261">
        <f>1000*DW261*AT261*(DS261-DT261)/(100*DK261*(1000-AT261*DS261))</f>
        <v>0</v>
      </c>
      <c r="AH261">
        <f>(AI261 - AJ261 - DX261*1E3/(8.314*(DZ261+273.15)) * AL261/DW261 * AK261) * DW261/(100*DK261) * (1000 - DT261)/1000</f>
        <v>0</v>
      </c>
      <c r="AI261">
        <v>847.3688735393249</v>
      </c>
      <c r="AJ261">
        <v>816.1886606060607</v>
      </c>
      <c r="AK261">
        <v>3.415283464108041</v>
      </c>
      <c r="AL261">
        <v>66.0925817181092</v>
      </c>
      <c r="AM261">
        <f>(AO261 - AN261 + DX261*1E3/(8.314*(DZ261+273.15)) * AQ261/DW261 * AP261) * DW261/(100*DK261) * 1000/(1000 - AO261)</f>
        <v>0</v>
      </c>
      <c r="AN261">
        <v>25.97328697309939</v>
      </c>
      <c r="AO261">
        <v>28.79717393939394</v>
      </c>
      <c r="AP261">
        <v>-0.008566071046481046</v>
      </c>
      <c r="AQ261">
        <v>101.3786649320936</v>
      </c>
      <c r="AR261">
        <v>0</v>
      </c>
      <c r="AS261">
        <v>0</v>
      </c>
      <c r="AT261">
        <f>IF(AR261*$H$15&gt;=AV261,1.0,(AV261/(AV261-AR261*$H$15)))</f>
        <v>0</v>
      </c>
      <c r="AU261">
        <f>(AT261-1)*100</f>
        <v>0</v>
      </c>
      <c r="AV261">
        <f>MAX(0,($B$15+$C$15*EE261)/(1+$D$15*EE261)*DX261/(DZ261+273)*$E$15)</f>
        <v>0</v>
      </c>
      <c r="AW261" t="s">
        <v>429</v>
      </c>
      <c r="AX261" t="s">
        <v>429</v>
      </c>
      <c r="AY261">
        <v>0</v>
      </c>
      <c r="AZ261">
        <v>0</v>
      </c>
      <c r="BA261">
        <f>1-AY261/AZ261</f>
        <v>0</v>
      </c>
      <c r="BB261">
        <v>0</v>
      </c>
      <c r="BC261" t="s">
        <v>429</v>
      </c>
      <c r="BD261" t="s">
        <v>429</v>
      </c>
      <c r="BE261">
        <v>0</v>
      </c>
      <c r="BF261">
        <v>0</v>
      </c>
      <c r="BG261">
        <f>1-BE261/BF261</f>
        <v>0</v>
      </c>
      <c r="BH261">
        <v>0.5</v>
      </c>
      <c r="BI261">
        <f>DH261</f>
        <v>0</v>
      </c>
      <c r="BJ261">
        <f>K261</f>
        <v>0</v>
      </c>
      <c r="BK261">
        <f>BG261*BH261*BI261</f>
        <v>0</v>
      </c>
      <c r="BL261">
        <f>(BJ261-BB261)/BI261</f>
        <v>0</v>
      </c>
      <c r="BM261">
        <f>(AZ261-BF261)/BF261</f>
        <v>0</v>
      </c>
      <c r="BN261">
        <f>AY261/(BA261+AY261/BF261)</f>
        <v>0</v>
      </c>
      <c r="BO261" t="s">
        <v>429</v>
      </c>
      <c r="BP261">
        <v>0</v>
      </c>
      <c r="BQ261">
        <f>IF(BP261&lt;&gt;0, BP261, BN261)</f>
        <v>0</v>
      </c>
      <c r="BR261">
        <f>1-BQ261/BF261</f>
        <v>0</v>
      </c>
      <c r="BS261">
        <f>(BF261-BE261)/(BF261-BQ261)</f>
        <v>0</v>
      </c>
      <c r="BT261">
        <f>(AZ261-BF261)/(AZ261-BQ261)</f>
        <v>0</v>
      </c>
      <c r="BU261">
        <f>(BF261-BE261)/(BF261-AY261)</f>
        <v>0</v>
      </c>
      <c r="BV261">
        <f>(AZ261-BF261)/(AZ261-AY261)</f>
        <v>0</v>
      </c>
      <c r="BW261">
        <f>(BS261*BQ261/BE261)</f>
        <v>0</v>
      </c>
      <c r="BX261">
        <f>(1-BW261)</f>
        <v>0</v>
      </c>
      <c r="DG261">
        <f>$B$13*EF261+$C$13*EG261+$F$13*ER261*(1-EU261)</f>
        <v>0</v>
      </c>
      <c r="DH261">
        <f>DG261*DI261</f>
        <v>0</v>
      </c>
      <c r="DI261">
        <f>($B$13*$D$11+$C$13*$D$11+$F$13*((FE261+EW261)/MAX(FE261+EW261+FF261, 0.1)*$I$11+FF261/MAX(FE261+EW261+FF261, 0.1)*$J$11))/($B$13+$C$13+$F$13)</f>
        <v>0</v>
      </c>
      <c r="DJ261">
        <f>($B$13*$K$11+$C$13*$K$11+$F$13*((FE261+EW261)/MAX(FE261+EW261+FF261, 0.1)*$P$11+FF261/MAX(FE261+EW261+FF261, 0.1)*$Q$11))/($B$13+$C$13+$F$13)</f>
        <v>0</v>
      </c>
      <c r="DK261">
        <v>1.37</v>
      </c>
      <c r="DL261">
        <v>0.5</v>
      </c>
      <c r="DM261" t="s">
        <v>430</v>
      </c>
      <c r="DN261">
        <v>2</v>
      </c>
      <c r="DO261" t="b">
        <v>1</v>
      </c>
      <c r="DP261">
        <v>1694366377.214286</v>
      </c>
      <c r="DQ261">
        <v>768.4906071428574</v>
      </c>
      <c r="DR261">
        <v>808.5870000000001</v>
      </c>
      <c r="DS261">
        <v>28.85907142857143</v>
      </c>
      <c r="DT261">
        <v>26.01288928571429</v>
      </c>
      <c r="DU261">
        <v>800.9016428571429</v>
      </c>
      <c r="DV261">
        <v>33.13993928571428</v>
      </c>
      <c r="DW261">
        <v>499.9776071428572</v>
      </c>
      <c r="DX261">
        <v>84.42242499999999</v>
      </c>
      <c r="DY261">
        <v>0.09985789642857143</v>
      </c>
      <c r="DZ261">
        <v>32.35874285714285</v>
      </c>
      <c r="EA261">
        <v>33.57595357142857</v>
      </c>
      <c r="EB261">
        <v>999.9000000000002</v>
      </c>
      <c r="EC261">
        <v>0</v>
      </c>
      <c r="ED261">
        <v>0</v>
      </c>
      <c r="EE261">
        <v>10009.59642857143</v>
      </c>
      <c r="EF261">
        <v>0</v>
      </c>
      <c r="EG261">
        <v>986.870107142857</v>
      </c>
      <c r="EH261">
        <v>-40.0964642857143</v>
      </c>
      <c r="EI261">
        <v>791.3269999999999</v>
      </c>
      <c r="EJ261">
        <v>830.1817500000001</v>
      </c>
      <c r="EK261">
        <v>2.846179285714286</v>
      </c>
      <c r="EL261">
        <v>808.5870000000001</v>
      </c>
      <c r="EM261">
        <v>26.01288928571429</v>
      </c>
      <c r="EN261">
        <v>2.436351428571428</v>
      </c>
      <c r="EO261">
        <v>2.196071071428571</v>
      </c>
      <c r="EP261">
        <v>20.60743928571429</v>
      </c>
      <c r="EQ261">
        <v>18.93365357142857</v>
      </c>
      <c r="ER261">
        <v>2000.032857142857</v>
      </c>
      <c r="ES261">
        <v>0.9800044642857141</v>
      </c>
      <c r="ET261">
        <v>0.01999545714285714</v>
      </c>
      <c r="EU261">
        <v>0</v>
      </c>
      <c r="EV261">
        <v>83.18343214285713</v>
      </c>
      <c r="EW261">
        <v>5.00078</v>
      </c>
      <c r="EX261">
        <v>3335.285</v>
      </c>
      <c r="EY261">
        <v>16379.93214285714</v>
      </c>
      <c r="EZ261">
        <v>52.13124999999997</v>
      </c>
      <c r="FA261">
        <v>53.2365</v>
      </c>
      <c r="FB261">
        <v>52.7185</v>
      </c>
      <c r="FC261">
        <v>52.43735714285714</v>
      </c>
      <c r="FD261">
        <v>52.32342857142857</v>
      </c>
      <c r="FE261">
        <v>1955.142857142857</v>
      </c>
      <c r="FF261">
        <v>39.89000000000001</v>
      </c>
      <c r="FG261">
        <v>0</v>
      </c>
      <c r="FH261">
        <v>1694366385.2</v>
      </c>
      <c r="FI261">
        <v>0</v>
      </c>
      <c r="FJ261">
        <v>83.21030769230771</v>
      </c>
      <c r="FK261">
        <v>-0.6601982956524634</v>
      </c>
      <c r="FL261">
        <v>231.0769233116201</v>
      </c>
      <c r="FM261">
        <v>3336.56076923077</v>
      </c>
      <c r="FN261">
        <v>15</v>
      </c>
      <c r="FO261">
        <v>1694364733.6</v>
      </c>
      <c r="FP261" t="s">
        <v>824</v>
      </c>
      <c r="FQ261">
        <v>1694364733.6</v>
      </c>
      <c r="FR261">
        <v>1694364725.1</v>
      </c>
      <c r="FS261">
        <v>3</v>
      </c>
      <c r="FT261">
        <v>-0.385</v>
      </c>
      <c r="FU261">
        <v>-0.17</v>
      </c>
      <c r="FV261">
        <v>-26.307</v>
      </c>
      <c r="FW261">
        <v>-4.28</v>
      </c>
      <c r="FX261">
        <v>420</v>
      </c>
      <c r="FY261">
        <v>29</v>
      </c>
      <c r="FZ261">
        <v>0.26</v>
      </c>
      <c r="GA261">
        <v>0.05</v>
      </c>
      <c r="GB261">
        <v>-39.97566829268293</v>
      </c>
      <c r="GC261">
        <v>-2.164471777003495</v>
      </c>
      <c r="GD261">
        <v>0.220590042938086</v>
      </c>
      <c r="GE261">
        <v>0</v>
      </c>
      <c r="GF261">
        <v>2.841710243902439</v>
      </c>
      <c r="GG261">
        <v>0.1188746341463432</v>
      </c>
      <c r="GH261">
        <v>0.02165579508852356</v>
      </c>
      <c r="GI261">
        <v>1</v>
      </c>
      <c r="GJ261">
        <v>1</v>
      </c>
      <c r="GK261">
        <v>2</v>
      </c>
      <c r="GL261" t="s">
        <v>432</v>
      </c>
      <c r="GM261">
        <v>3.10629</v>
      </c>
      <c r="GN261">
        <v>2.75848</v>
      </c>
      <c r="GO261">
        <v>0.128505</v>
      </c>
      <c r="GP261">
        <v>0.129261</v>
      </c>
      <c r="GQ261">
        <v>0.122557</v>
      </c>
      <c r="GR261">
        <v>0.104137</v>
      </c>
      <c r="GS261">
        <v>21859.5</v>
      </c>
      <c r="GT261">
        <v>20579.1</v>
      </c>
      <c r="GU261">
        <v>25671</v>
      </c>
      <c r="GV261">
        <v>24014</v>
      </c>
      <c r="GW261">
        <v>36238.9</v>
      </c>
      <c r="GX261">
        <v>31545.3</v>
      </c>
      <c r="GY261">
        <v>44930</v>
      </c>
      <c r="GZ261">
        <v>38075.2</v>
      </c>
      <c r="HA261">
        <v>1.73498</v>
      </c>
      <c r="HB261">
        <v>1.52752</v>
      </c>
      <c r="HC261">
        <v>-0.08346140000000001</v>
      </c>
      <c r="HD261">
        <v>0</v>
      </c>
      <c r="HE261">
        <v>34.8983</v>
      </c>
      <c r="HF261">
        <v>999.9</v>
      </c>
      <c r="HG261">
        <v>34.3</v>
      </c>
      <c r="HH261">
        <v>42</v>
      </c>
      <c r="HI261">
        <v>33.4954</v>
      </c>
      <c r="HJ261">
        <v>61.4056</v>
      </c>
      <c r="HK261">
        <v>24.5473</v>
      </c>
      <c r="HL261">
        <v>1</v>
      </c>
      <c r="HM261">
        <v>1.64852</v>
      </c>
      <c r="HN261">
        <v>9.28105</v>
      </c>
      <c r="HO261">
        <v>20.0561</v>
      </c>
      <c r="HP261">
        <v>5.20696</v>
      </c>
      <c r="HQ261">
        <v>11.9957</v>
      </c>
      <c r="HR261">
        <v>4.95995</v>
      </c>
      <c r="HS261">
        <v>3.27448</v>
      </c>
      <c r="HT261">
        <v>9999</v>
      </c>
      <c r="HU261">
        <v>9999</v>
      </c>
      <c r="HV261">
        <v>9999</v>
      </c>
      <c r="HW261">
        <v>156.9</v>
      </c>
      <c r="HX261">
        <v>1.8639</v>
      </c>
      <c r="HY261">
        <v>1.86019</v>
      </c>
      <c r="HZ261">
        <v>1.85854</v>
      </c>
      <c r="IA261">
        <v>1.85989</v>
      </c>
      <c r="IB261">
        <v>1.85983</v>
      </c>
      <c r="IC261">
        <v>1.85846</v>
      </c>
      <c r="ID261">
        <v>1.85757</v>
      </c>
      <c r="IE261">
        <v>1.85242</v>
      </c>
      <c r="IF261">
        <v>0</v>
      </c>
      <c r="IG261">
        <v>0</v>
      </c>
      <c r="IH261">
        <v>0</v>
      </c>
      <c r="II261">
        <v>0</v>
      </c>
      <c r="IJ261" t="s">
        <v>433</v>
      </c>
      <c r="IK261" t="s">
        <v>434</v>
      </c>
      <c r="IL261" t="s">
        <v>435</v>
      </c>
      <c r="IM261" t="s">
        <v>435</v>
      </c>
      <c r="IN261" t="s">
        <v>435</v>
      </c>
      <c r="IO261" t="s">
        <v>435</v>
      </c>
      <c r="IP261">
        <v>0</v>
      </c>
      <c r="IQ261">
        <v>100</v>
      </c>
      <c r="IR261">
        <v>100</v>
      </c>
      <c r="IS261">
        <v>-32.816</v>
      </c>
      <c r="IT261">
        <v>-4.2785</v>
      </c>
      <c r="IU261">
        <v>-16.58608616744975</v>
      </c>
      <c r="IV261">
        <v>-0.02477319321892663</v>
      </c>
      <c r="IW261">
        <v>7.220195862635366E-06</v>
      </c>
      <c r="IX261">
        <v>-1.200035831751892E-09</v>
      </c>
      <c r="IY261">
        <v>-1.942583748468474</v>
      </c>
      <c r="IZ261">
        <v>-0.1467083373758089</v>
      </c>
      <c r="JA261">
        <v>0.003522864546959643</v>
      </c>
      <c r="JB261">
        <v>-3.696506598922489E-05</v>
      </c>
      <c r="JC261">
        <v>4</v>
      </c>
      <c r="JD261">
        <v>1987</v>
      </c>
      <c r="JE261">
        <v>1</v>
      </c>
      <c r="JF261">
        <v>38</v>
      </c>
      <c r="JG261">
        <v>27.5</v>
      </c>
      <c r="JH261">
        <v>27.7</v>
      </c>
      <c r="JI261">
        <v>2.10938</v>
      </c>
      <c r="JJ261">
        <v>2.68921</v>
      </c>
      <c r="JK261">
        <v>1.49658</v>
      </c>
      <c r="JL261">
        <v>2.38892</v>
      </c>
      <c r="JM261">
        <v>1.54785</v>
      </c>
      <c r="JN261">
        <v>2.47925</v>
      </c>
      <c r="JO261">
        <v>46.6496</v>
      </c>
      <c r="JP261">
        <v>13.0988</v>
      </c>
      <c r="JQ261">
        <v>18</v>
      </c>
      <c r="JR261">
        <v>509.135</v>
      </c>
      <c r="JS261">
        <v>384.319</v>
      </c>
      <c r="JT261">
        <v>26.2178</v>
      </c>
      <c r="JU261">
        <v>45.5903</v>
      </c>
      <c r="JV261">
        <v>29.9995</v>
      </c>
      <c r="JW261">
        <v>45.4188</v>
      </c>
      <c r="JX261">
        <v>45.2749</v>
      </c>
      <c r="JY261">
        <v>42.3303</v>
      </c>
      <c r="JZ261">
        <v>0</v>
      </c>
      <c r="KA261">
        <v>42.5778</v>
      </c>
      <c r="KB261">
        <v>21.135</v>
      </c>
      <c r="KC261">
        <v>854.739</v>
      </c>
      <c r="KD261">
        <v>26.7362</v>
      </c>
      <c r="KE261">
        <v>98.154</v>
      </c>
      <c r="KF261">
        <v>91.7462</v>
      </c>
    </row>
    <row r="262" spans="1:292">
      <c r="A262">
        <v>244</v>
      </c>
      <c r="B262">
        <v>1694366390</v>
      </c>
      <c r="C262">
        <v>7881</v>
      </c>
      <c r="D262" t="s">
        <v>925</v>
      </c>
      <c r="E262" t="s">
        <v>926</v>
      </c>
      <c r="F262">
        <v>5</v>
      </c>
      <c r="G262" t="s">
        <v>823</v>
      </c>
      <c r="H262">
        <v>1694366382.5</v>
      </c>
      <c r="I262">
        <f>(J262)/1000</f>
        <v>0</v>
      </c>
      <c r="J262">
        <f>IF(DO262, AM262, AG262)</f>
        <v>0</v>
      </c>
      <c r="K262">
        <f>IF(DO262, AH262, AF262)</f>
        <v>0</v>
      </c>
      <c r="L262">
        <f>DQ262 - IF(AT262&gt;1, K262*DK262*100.0/(AV262*EE262), 0)</f>
        <v>0</v>
      </c>
      <c r="M262">
        <f>((S262-I262/2)*L262-K262)/(S262+I262/2)</f>
        <v>0</v>
      </c>
      <c r="N262">
        <f>M262*(DX262+DY262)/1000.0</f>
        <v>0</v>
      </c>
      <c r="O262">
        <f>(DQ262 - IF(AT262&gt;1, K262*DK262*100.0/(AV262*EE262), 0))*(DX262+DY262)/1000.0</f>
        <v>0</v>
      </c>
      <c r="P262">
        <f>2.0/((1/R262-1/Q262)+SIGN(R262)*SQRT((1/R262-1/Q262)*(1/R262-1/Q262) + 4*DL262/((DL262+1)*(DL262+1))*(2*1/R262*1/Q262-1/Q262*1/Q262)))</f>
        <v>0</v>
      </c>
      <c r="Q262">
        <f>IF(LEFT(DM262,1)&lt;&gt;"0",IF(LEFT(DM262,1)="1",3.0,DN262),$D$5+$E$5*(EE262*DX262/($K$5*1000))+$F$5*(EE262*DX262/($K$5*1000))*MAX(MIN(DK262,$J$5),$I$5)*MAX(MIN(DK262,$J$5),$I$5)+$G$5*MAX(MIN(DK262,$J$5),$I$5)*(EE262*DX262/($K$5*1000))+$H$5*(EE262*DX262/($K$5*1000))*(EE262*DX262/($K$5*1000)))</f>
        <v>0</v>
      </c>
      <c r="R262">
        <f>I262*(1000-(1000*0.61365*exp(17.502*V262/(240.97+V262))/(DX262+DY262)+DS262)/2)/(1000*0.61365*exp(17.502*V262/(240.97+V262))/(DX262+DY262)-DS262)</f>
        <v>0</v>
      </c>
      <c r="S262">
        <f>1/((DL262+1)/(P262/1.6)+1/(Q262/1.37)) + DL262/((DL262+1)/(P262/1.6) + DL262/(Q262/1.37))</f>
        <v>0</v>
      </c>
      <c r="T262">
        <f>(DG262*DJ262)</f>
        <v>0</v>
      </c>
      <c r="U262">
        <f>(DZ262+(T262+2*0.95*5.67E-8*(((DZ262+$B$9)+273)^4-(DZ262+273)^4)-44100*I262)/(1.84*29.3*Q262+8*0.95*5.67E-8*(DZ262+273)^3))</f>
        <v>0</v>
      </c>
      <c r="V262">
        <f>($C$9*EA262+$D$9*EB262+$E$9*U262)</f>
        <v>0</v>
      </c>
      <c r="W262">
        <f>0.61365*exp(17.502*V262/(240.97+V262))</f>
        <v>0</v>
      </c>
      <c r="X262">
        <f>(Y262/Z262*100)</f>
        <v>0</v>
      </c>
      <c r="Y262">
        <f>DS262*(DX262+DY262)/1000</f>
        <v>0</v>
      </c>
      <c r="Z262">
        <f>0.61365*exp(17.502*DZ262/(240.97+DZ262))</f>
        <v>0</v>
      </c>
      <c r="AA262">
        <f>(W262-DS262*(DX262+DY262)/1000)</f>
        <v>0</v>
      </c>
      <c r="AB262">
        <f>(-I262*44100)</f>
        <v>0</v>
      </c>
      <c r="AC262">
        <f>2*29.3*Q262*0.92*(DZ262-V262)</f>
        <v>0</v>
      </c>
      <c r="AD262">
        <f>2*0.95*5.67E-8*(((DZ262+$B$9)+273)^4-(V262+273)^4)</f>
        <v>0</v>
      </c>
      <c r="AE262">
        <f>T262+AD262+AB262+AC262</f>
        <v>0</v>
      </c>
      <c r="AF262">
        <f>DW262*AT262*(DR262-DQ262*(1000-AT262*DT262)/(1000-AT262*DS262))/(100*DK262)</f>
        <v>0</v>
      </c>
      <c r="AG262">
        <f>1000*DW262*AT262*(DS262-DT262)/(100*DK262*(1000-AT262*DS262))</f>
        <v>0</v>
      </c>
      <c r="AH262">
        <f>(AI262 - AJ262 - DX262*1E3/(8.314*(DZ262+273.15)) * AL262/DW262 * AK262) * DW262/(100*DK262) * (1000 - DT262)/1000</f>
        <v>0</v>
      </c>
      <c r="AI262">
        <v>864.4287391090481</v>
      </c>
      <c r="AJ262">
        <v>833.2598727272725</v>
      </c>
      <c r="AK262">
        <v>3.410348974961946</v>
      </c>
      <c r="AL262">
        <v>66.0925817181092</v>
      </c>
      <c r="AM262">
        <f>(AO262 - AN262 + DX262*1E3/(8.314*(DZ262+273.15)) * AQ262/DW262 * AP262) * DW262/(100*DK262) * 1000/(1000 - AO262)</f>
        <v>0</v>
      </c>
      <c r="AN262">
        <v>25.96803560304633</v>
      </c>
      <c r="AO262">
        <v>28.76872424242424</v>
      </c>
      <c r="AP262">
        <v>-0.006708328155238303</v>
      </c>
      <c r="AQ262">
        <v>101.3786649320936</v>
      </c>
      <c r="AR262">
        <v>0</v>
      </c>
      <c r="AS262">
        <v>0</v>
      </c>
      <c r="AT262">
        <f>IF(AR262*$H$15&gt;=AV262,1.0,(AV262/(AV262-AR262*$H$15)))</f>
        <v>0</v>
      </c>
      <c r="AU262">
        <f>(AT262-1)*100</f>
        <v>0</v>
      </c>
      <c r="AV262">
        <f>MAX(0,($B$15+$C$15*EE262)/(1+$D$15*EE262)*DX262/(DZ262+273)*$E$15)</f>
        <v>0</v>
      </c>
      <c r="AW262" t="s">
        <v>429</v>
      </c>
      <c r="AX262" t="s">
        <v>429</v>
      </c>
      <c r="AY262">
        <v>0</v>
      </c>
      <c r="AZ262">
        <v>0</v>
      </c>
      <c r="BA262">
        <f>1-AY262/AZ262</f>
        <v>0</v>
      </c>
      <c r="BB262">
        <v>0</v>
      </c>
      <c r="BC262" t="s">
        <v>429</v>
      </c>
      <c r="BD262" t="s">
        <v>429</v>
      </c>
      <c r="BE262">
        <v>0</v>
      </c>
      <c r="BF262">
        <v>0</v>
      </c>
      <c r="BG262">
        <f>1-BE262/BF262</f>
        <v>0</v>
      </c>
      <c r="BH262">
        <v>0.5</v>
      </c>
      <c r="BI262">
        <f>DH262</f>
        <v>0</v>
      </c>
      <c r="BJ262">
        <f>K262</f>
        <v>0</v>
      </c>
      <c r="BK262">
        <f>BG262*BH262*BI262</f>
        <v>0</v>
      </c>
      <c r="BL262">
        <f>(BJ262-BB262)/BI262</f>
        <v>0</v>
      </c>
      <c r="BM262">
        <f>(AZ262-BF262)/BF262</f>
        <v>0</v>
      </c>
      <c r="BN262">
        <f>AY262/(BA262+AY262/BF262)</f>
        <v>0</v>
      </c>
      <c r="BO262" t="s">
        <v>429</v>
      </c>
      <c r="BP262">
        <v>0</v>
      </c>
      <c r="BQ262">
        <f>IF(BP262&lt;&gt;0, BP262, BN262)</f>
        <v>0</v>
      </c>
      <c r="BR262">
        <f>1-BQ262/BF262</f>
        <v>0</v>
      </c>
      <c r="BS262">
        <f>(BF262-BE262)/(BF262-BQ262)</f>
        <v>0</v>
      </c>
      <c r="BT262">
        <f>(AZ262-BF262)/(AZ262-BQ262)</f>
        <v>0</v>
      </c>
      <c r="BU262">
        <f>(BF262-BE262)/(BF262-AY262)</f>
        <v>0</v>
      </c>
      <c r="BV262">
        <f>(AZ262-BF262)/(AZ262-AY262)</f>
        <v>0</v>
      </c>
      <c r="BW262">
        <f>(BS262*BQ262/BE262)</f>
        <v>0</v>
      </c>
      <c r="BX262">
        <f>(1-BW262)</f>
        <v>0</v>
      </c>
      <c r="DG262">
        <f>$B$13*EF262+$C$13*EG262+$F$13*ER262*(1-EU262)</f>
        <v>0</v>
      </c>
      <c r="DH262">
        <f>DG262*DI262</f>
        <v>0</v>
      </c>
      <c r="DI262">
        <f>($B$13*$D$11+$C$13*$D$11+$F$13*((FE262+EW262)/MAX(FE262+EW262+FF262, 0.1)*$I$11+FF262/MAX(FE262+EW262+FF262, 0.1)*$J$11))/($B$13+$C$13+$F$13)</f>
        <v>0</v>
      </c>
      <c r="DJ262">
        <f>($B$13*$K$11+$C$13*$K$11+$F$13*((FE262+EW262)/MAX(FE262+EW262+FF262, 0.1)*$P$11+FF262/MAX(FE262+EW262+FF262, 0.1)*$Q$11))/($B$13+$C$13+$F$13)</f>
        <v>0</v>
      </c>
      <c r="DK262">
        <v>1.37</v>
      </c>
      <c r="DL262">
        <v>0.5</v>
      </c>
      <c r="DM262" t="s">
        <v>430</v>
      </c>
      <c r="DN262">
        <v>2</v>
      </c>
      <c r="DO262" t="b">
        <v>1</v>
      </c>
      <c r="DP262">
        <v>1694366382.5</v>
      </c>
      <c r="DQ262">
        <v>786.0377777777779</v>
      </c>
      <c r="DR262">
        <v>826.3203333333333</v>
      </c>
      <c r="DS262">
        <v>28.81663703703704</v>
      </c>
      <c r="DT262">
        <v>25.97492962962963</v>
      </c>
      <c r="DU262">
        <v>818.7241111111111</v>
      </c>
      <c r="DV262">
        <v>33.09598518518519</v>
      </c>
      <c r="DW262">
        <v>500.006037037037</v>
      </c>
      <c r="DX262">
        <v>84.4229962962963</v>
      </c>
      <c r="DY262">
        <v>0.1000077703703704</v>
      </c>
      <c r="DZ262">
        <v>32.34755555555556</v>
      </c>
      <c r="EA262">
        <v>33.56507037037037</v>
      </c>
      <c r="EB262">
        <v>999.9000000000001</v>
      </c>
      <c r="EC262">
        <v>0</v>
      </c>
      <c r="ED262">
        <v>0</v>
      </c>
      <c r="EE262">
        <v>10010.02592592593</v>
      </c>
      <c r="EF262">
        <v>0</v>
      </c>
      <c r="EG262">
        <v>1014.216666666667</v>
      </c>
      <c r="EH262">
        <v>-40.28261481481482</v>
      </c>
      <c r="EI262">
        <v>809.3604074074074</v>
      </c>
      <c r="EJ262">
        <v>848.3562962962961</v>
      </c>
      <c r="EK262">
        <v>2.841706296296297</v>
      </c>
      <c r="EL262">
        <v>826.3203333333333</v>
      </c>
      <c r="EM262">
        <v>25.97492962962963</v>
      </c>
      <c r="EN262">
        <v>2.432787037037037</v>
      </c>
      <c r="EO262">
        <v>2.192881851851852</v>
      </c>
      <c r="EP262">
        <v>20.58367777777778</v>
      </c>
      <c r="EQ262">
        <v>18.9104</v>
      </c>
      <c r="ER262">
        <v>2000</v>
      </c>
      <c r="ES262">
        <v>0.9800041111111111</v>
      </c>
      <c r="ET262">
        <v>0.01999579999999999</v>
      </c>
      <c r="EU262">
        <v>0</v>
      </c>
      <c r="EV262">
        <v>83.27517037037039</v>
      </c>
      <c r="EW262">
        <v>5.00078</v>
      </c>
      <c r="EX262">
        <v>3360.034074074074</v>
      </c>
      <c r="EY262">
        <v>16379.66666666666</v>
      </c>
      <c r="EZ262">
        <v>52.13148148148147</v>
      </c>
      <c r="FA262">
        <v>53.236</v>
      </c>
      <c r="FB262">
        <v>52.72433333333333</v>
      </c>
      <c r="FC262">
        <v>52.43281481481482</v>
      </c>
      <c r="FD262">
        <v>52.32622222222222</v>
      </c>
      <c r="FE262">
        <v>1955.11</v>
      </c>
      <c r="FF262">
        <v>39.89000000000001</v>
      </c>
      <c r="FG262">
        <v>0</v>
      </c>
      <c r="FH262">
        <v>1694366390</v>
      </c>
      <c r="FI262">
        <v>0</v>
      </c>
      <c r="FJ262">
        <v>83.25465384615384</v>
      </c>
      <c r="FK262">
        <v>-0.1497641117147624</v>
      </c>
      <c r="FL262">
        <v>395.3770934918095</v>
      </c>
      <c r="FM262">
        <v>3359.752307692307</v>
      </c>
      <c r="FN262">
        <v>15</v>
      </c>
      <c r="FO262">
        <v>1694364733.6</v>
      </c>
      <c r="FP262" t="s">
        <v>824</v>
      </c>
      <c r="FQ262">
        <v>1694364733.6</v>
      </c>
      <c r="FR262">
        <v>1694364725.1</v>
      </c>
      <c r="FS262">
        <v>3</v>
      </c>
      <c r="FT262">
        <v>-0.385</v>
      </c>
      <c r="FU262">
        <v>-0.17</v>
      </c>
      <c r="FV262">
        <v>-26.307</v>
      </c>
      <c r="FW262">
        <v>-4.28</v>
      </c>
      <c r="FX262">
        <v>420</v>
      </c>
      <c r="FY262">
        <v>29</v>
      </c>
      <c r="FZ262">
        <v>0.26</v>
      </c>
      <c r="GA262">
        <v>0.05</v>
      </c>
      <c r="GB262">
        <v>-40.15597</v>
      </c>
      <c r="GC262">
        <v>-2.144413508442663</v>
      </c>
      <c r="GD262">
        <v>0.2126006328777033</v>
      </c>
      <c r="GE262">
        <v>0</v>
      </c>
      <c r="GF262">
        <v>2.83899425</v>
      </c>
      <c r="GG262">
        <v>-0.06404949343339747</v>
      </c>
      <c r="GH262">
        <v>0.02459689928502166</v>
      </c>
      <c r="GI262">
        <v>1</v>
      </c>
      <c r="GJ262">
        <v>1</v>
      </c>
      <c r="GK262">
        <v>2</v>
      </c>
      <c r="GL262" t="s">
        <v>432</v>
      </c>
      <c r="GM262">
        <v>3.10631</v>
      </c>
      <c r="GN262">
        <v>2.75801</v>
      </c>
      <c r="GO262">
        <v>0.13025</v>
      </c>
      <c r="GP262">
        <v>0.130985</v>
      </c>
      <c r="GQ262">
        <v>0.122487</v>
      </c>
      <c r="GR262">
        <v>0.104128</v>
      </c>
      <c r="GS262">
        <v>21815.9</v>
      </c>
      <c r="GT262">
        <v>20538.3</v>
      </c>
      <c r="GU262">
        <v>25671.2</v>
      </c>
      <c r="GV262">
        <v>24014</v>
      </c>
      <c r="GW262">
        <v>36242.2</v>
      </c>
      <c r="GX262">
        <v>31546</v>
      </c>
      <c r="GY262">
        <v>44930.4</v>
      </c>
      <c r="GZ262">
        <v>38075.4</v>
      </c>
      <c r="HA262">
        <v>1.7354</v>
      </c>
      <c r="HB262">
        <v>1.52737</v>
      </c>
      <c r="HC262">
        <v>-0.0825375</v>
      </c>
      <c r="HD262">
        <v>0</v>
      </c>
      <c r="HE262">
        <v>34.8912</v>
      </c>
      <c r="HF262">
        <v>999.9</v>
      </c>
      <c r="HG262">
        <v>34.2</v>
      </c>
      <c r="HH262">
        <v>42</v>
      </c>
      <c r="HI262">
        <v>33.3946</v>
      </c>
      <c r="HJ262">
        <v>61.4156</v>
      </c>
      <c r="HK262">
        <v>24.4752</v>
      </c>
      <c r="HL262">
        <v>1</v>
      </c>
      <c r="HM262">
        <v>1.64812</v>
      </c>
      <c r="HN262">
        <v>9.28105</v>
      </c>
      <c r="HO262">
        <v>20.0561</v>
      </c>
      <c r="HP262">
        <v>5.20741</v>
      </c>
      <c r="HQ262">
        <v>11.995</v>
      </c>
      <c r="HR262">
        <v>4.96</v>
      </c>
      <c r="HS262">
        <v>3.2745</v>
      </c>
      <c r="HT262">
        <v>9999</v>
      </c>
      <c r="HU262">
        <v>9999</v>
      </c>
      <c r="HV262">
        <v>9999</v>
      </c>
      <c r="HW262">
        <v>156.9</v>
      </c>
      <c r="HX262">
        <v>1.8639</v>
      </c>
      <c r="HY262">
        <v>1.8602</v>
      </c>
      <c r="HZ262">
        <v>1.85853</v>
      </c>
      <c r="IA262">
        <v>1.85989</v>
      </c>
      <c r="IB262">
        <v>1.85986</v>
      </c>
      <c r="IC262">
        <v>1.85848</v>
      </c>
      <c r="ID262">
        <v>1.85758</v>
      </c>
      <c r="IE262">
        <v>1.85242</v>
      </c>
      <c r="IF262">
        <v>0</v>
      </c>
      <c r="IG262">
        <v>0</v>
      </c>
      <c r="IH262">
        <v>0</v>
      </c>
      <c r="II262">
        <v>0</v>
      </c>
      <c r="IJ262" t="s">
        <v>433</v>
      </c>
      <c r="IK262" t="s">
        <v>434</v>
      </c>
      <c r="IL262" t="s">
        <v>435</v>
      </c>
      <c r="IM262" t="s">
        <v>435</v>
      </c>
      <c r="IN262" t="s">
        <v>435</v>
      </c>
      <c r="IO262" t="s">
        <v>435</v>
      </c>
      <c r="IP262">
        <v>0</v>
      </c>
      <c r="IQ262">
        <v>100</v>
      </c>
      <c r="IR262">
        <v>100</v>
      </c>
      <c r="IS262">
        <v>-33.073</v>
      </c>
      <c r="IT262">
        <v>-4.2775</v>
      </c>
      <c r="IU262">
        <v>-16.58608616744975</v>
      </c>
      <c r="IV262">
        <v>-0.02477319321892663</v>
      </c>
      <c r="IW262">
        <v>7.220195862635366E-06</v>
      </c>
      <c r="IX262">
        <v>-1.200035831751892E-09</v>
      </c>
      <c r="IY262">
        <v>-1.942583748468474</v>
      </c>
      <c r="IZ262">
        <v>-0.1467083373758089</v>
      </c>
      <c r="JA262">
        <v>0.003522864546959643</v>
      </c>
      <c r="JB262">
        <v>-3.696506598922489E-05</v>
      </c>
      <c r="JC262">
        <v>4</v>
      </c>
      <c r="JD262">
        <v>1987</v>
      </c>
      <c r="JE262">
        <v>1</v>
      </c>
      <c r="JF262">
        <v>38</v>
      </c>
      <c r="JG262">
        <v>27.6</v>
      </c>
      <c r="JH262">
        <v>27.7</v>
      </c>
      <c r="JI262">
        <v>2.13745</v>
      </c>
      <c r="JJ262">
        <v>2.68677</v>
      </c>
      <c r="JK262">
        <v>1.49658</v>
      </c>
      <c r="JL262">
        <v>2.38892</v>
      </c>
      <c r="JM262">
        <v>1.54785</v>
      </c>
      <c r="JN262">
        <v>2.44873</v>
      </c>
      <c r="JO262">
        <v>46.6496</v>
      </c>
      <c r="JP262">
        <v>13.0813</v>
      </c>
      <c r="JQ262">
        <v>18</v>
      </c>
      <c r="JR262">
        <v>509.374</v>
      </c>
      <c r="JS262">
        <v>384.199</v>
      </c>
      <c r="JT262">
        <v>26.2113</v>
      </c>
      <c r="JU262">
        <v>45.584</v>
      </c>
      <c r="JV262">
        <v>29.9996</v>
      </c>
      <c r="JW262">
        <v>45.4114</v>
      </c>
      <c r="JX262">
        <v>45.2688</v>
      </c>
      <c r="JY262">
        <v>43.0132</v>
      </c>
      <c r="JZ262">
        <v>0</v>
      </c>
      <c r="KA262">
        <v>42.5778</v>
      </c>
      <c r="KB262">
        <v>21.12</v>
      </c>
      <c r="KC262">
        <v>874.804</v>
      </c>
      <c r="KD262">
        <v>26.7829</v>
      </c>
      <c r="KE262">
        <v>98.1549</v>
      </c>
      <c r="KF262">
        <v>91.74639999999999</v>
      </c>
    </row>
    <row r="263" spans="1:292">
      <c r="A263">
        <v>245</v>
      </c>
      <c r="B263">
        <v>1694366395</v>
      </c>
      <c r="C263">
        <v>7886</v>
      </c>
      <c r="D263" t="s">
        <v>927</v>
      </c>
      <c r="E263" t="s">
        <v>928</v>
      </c>
      <c r="F263">
        <v>5</v>
      </c>
      <c r="G263" t="s">
        <v>823</v>
      </c>
      <c r="H263">
        <v>1694366387.214286</v>
      </c>
      <c r="I263">
        <f>(J263)/1000</f>
        <v>0</v>
      </c>
      <c r="J263">
        <f>IF(DO263, AM263, AG263)</f>
        <v>0</v>
      </c>
      <c r="K263">
        <f>IF(DO263, AH263, AF263)</f>
        <v>0</v>
      </c>
      <c r="L263">
        <f>DQ263 - IF(AT263&gt;1, K263*DK263*100.0/(AV263*EE263), 0)</f>
        <v>0</v>
      </c>
      <c r="M263">
        <f>((S263-I263/2)*L263-K263)/(S263+I263/2)</f>
        <v>0</v>
      </c>
      <c r="N263">
        <f>M263*(DX263+DY263)/1000.0</f>
        <v>0</v>
      </c>
      <c r="O263">
        <f>(DQ263 - IF(AT263&gt;1, K263*DK263*100.0/(AV263*EE263), 0))*(DX263+DY263)/1000.0</f>
        <v>0</v>
      </c>
      <c r="P263">
        <f>2.0/((1/R263-1/Q263)+SIGN(R263)*SQRT((1/R263-1/Q263)*(1/R263-1/Q263) + 4*DL263/((DL263+1)*(DL263+1))*(2*1/R263*1/Q263-1/Q263*1/Q263)))</f>
        <v>0</v>
      </c>
      <c r="Q263">
        <f>IF(LEFT(DM263,1)&lt;&gt;"0",IF(LEFT(DM263,1)="1",3.0,DN263),$D$5+$E$5*(EE263*DX263/($K$5*1000))+$F$5*(EE263*DX263/($K$5*1000))*MAX(MIN(DK263,$J$5),$I$5)*MAX(MIN(DK263,$J$5),$I$5)+$G$5*MAX(MIN(DK263,$J$5),$I$5)*(EE263*DX263/($K$5*1000))+$H$5*(EE263*DX263/($K$5*1000))*(EE263*DX263/($K$5*1000)))</f>
        <v>0</v>
      </c>
      <c r="R263">
        <f>I263*(1000-(1000*0.61365*exp(17.502*V263/(240.97+V263))/(DX263+DY263)+DS263)/2)/(1000*0.61365*exp(17.502*V263/(240.97+V263))/(DX263+DY263)-DS263)</f>
        <v>0</v>
      </c>
      <c r="S263">
        <f>1/((DL263+1)/(P263/1.6)+1/(Q263/1.37)) + DL263/((DL263+1)/(P263/1.6) + DL263/(Q263/1.37))</f>
        <v>0</v>
      </c>
      <c r="T263">
        <f>(DG263*DJ263)</f>
        <v>0</v>
      </c>
      <c r="U263">
        <f>(DZ263+(T263+2*0.95*5.67E-8*(((DZ263+$B$9)+273)^4-(DZ263+273)^4)-44100*I263)/(1.84*29.3*Q263+8*0.95*5.67E-8*(DZ263+273)^3))</f>
        <v>0</v>
      </c>
      <c r="V263">
        <f>($C$9*EA263+$D$9*EB263+$E$9*U263)</f>
        <v>0</v>
      </c>
      <c r="W263">
        <f>0.61365*exp(17.502*V263/(240.97+V263))</f>
        <v>0</v>
      </c>
      <c r="X263">
        <f>(Y263/Z263*100)</f>
        <v>0</v>
      </c>
      <c r="Y263">
        <f>DS263*(DX263+DY263)/1000</f>
        <v>0</v>
      </c>
      <c r="Z263">
        <f>0.61365*exp(17.502*DZ263/(240.97+DZ263))</f>
        <v>0</v>
      </c>
      <c r="AA263">
        <f>(W263-DS263*(DX263+DY263)/1000)</f>
        <v>0</v>
      </c>
      <c r="AB263">
        <f>(-I263*44100)</f>
        <v>0</v>
      </c>
      <c r="AC263">
        <f>2*29.3*Q263*0.92*(DZ263-V263)</f>
        <v>0</v>
      </c>
      <c r="AD263">
        <f>2*0.95*5.67E-8*(((DZ263+$B$9)+273)^4-(V263+273)^4)</f>
        <v>0</v>
      </c>
      <c r="AE263">
        <f>T263+AD263+AB263+AC263</f>
        <v>0</v>
      </c>
      <c r="AF263">
        <f>DW263*AT263*(DR263-DQ263*(1000-AT263*DT263)/(1000-AT263*DS263))/(100*DK263)</f>
        <v>0</v>
      </c>
      <c r="AG263">
        <f>1000*DW263*AT263*(DS263-DT263)/(100*DK263*(1000-AT263*DS263))</f>
        <v>0</v>
      </c>
      <c r="AH263">
        <f>(AI263 - AJ263 - DX263*1E3/(8.314*(DZ263+273.15)) * AL263/DW263 * AK263) * DW263/(100*DK263) * (1000 - DT263)/1000</f>
        <v>0</v>
      </c>
      <c r="AI263">
        <v>881.5888480099753</v>
      </c>
      <c r="AJ263">
        <v>850.3354303030301</v>
      </c>
      <c r="AK263">
        <v>3.418800718938831</v>
      </c>
      <c r="AL263">
        <v>66.0925817181092</v>
      </c>
      <c r="AM263">
        <f>(AO263 - AN263 + DX263*1E3/(8.314*(DZ263+273.15)) * AQ263/DW263 * AP263) * DW263/(100*DK263) * 1000/(1000 - AO263)</f>
        <v>0</v>
      </c>
      <c r="AN263">
        <v>25.96032052778357</v>
      </c>
      <c r="AO263">
        <v>28.74458666666666</v>
      </c>
      <c r="AP263">
        <v>-0.005029149486310233</v>
      </c>
      <c r="AQ263">
        <v>101.3786649320936</v>
      </c>
      <c r="AR263">
        <v>0</v>
      </c>
      <c r="AS263">
        <v>0</v>
      </c>
      <c r="AT263">
        <f>IF(AR263*$H$15&gt;=AV263,1.0,(AV263/(AV263-AR263*$H$15)))</f>
        <v>0</v>
      </c>
      <c r="AU263">
        <f>(AT263-1)*100</f>
        <v>0</v>
      </c>
      <c r="AV263">
        <f>MAX(0,($B$15+$C$15*EE263)/(1+$D$15*EE263)*DX263/(DZ263+273)*$E$15)</f>
        <v>0</v>
      </c>
      <c r="AW263" t="s">
        <v>429</v>
      </c>
      <c r="AX263" t="s">
        <v>429</v>
      </c>
      <c r="AY263">
        <v>0</v>
      </c>
      <c r="AZ263">
        <v>0</v>
      </c>
      <c r="BA263">
        <f>1-AY263/AZ263</f>
        <v>0</v>
      </c>
      <c r="BB263">
        <v>0</v>
      </c>
      <c r="BC263" t="s">
        <v>429</v>
      </c>
      <c r="BD263" t="s">
        <v>429</v>
      </c>
      <c r="BE263">
        <v>0</v>
      </c>
      <c r="BF263">
        <v>0</v>
      </c>
      <c r="BG263">
        <f>1-BE263/BF263</f>
        <v>0</v>
      </c>
      <c r="BH263">
        <v>0.5</v>
      </c>
      <c r="BI263">
        <f>DH263</f>
        <v>0</v>
      </c>
      <c r="BJ263">
        <f>K263</f>
        <v>0</v>
      </c>
      <c r="BK263">
        <f>BG263*BH263*BI263</f>
        <v>0</v>
      </c>
      <c r="BL263">
        <f>(BJ263-BB263)/BI263</f>
        <v>0</v>
      </c>
      <c r="BM263">
        <f>(AZ263-BF263)/BF263</f>
        <v>0</v>
      </c>
      <c r="BN263">
        <f>AY263/(BA263+AY263/BF263)</f>
        <v>0</v>
      </c>
      <c r="BO263" t="s">
        <v>429</v>
      </c>
      <c r="BP263">
        <v>0</v>
      </c>
      <c r="BQ263">
        <f>IF(BP263&lt;&gt;0, BP263, BN263)</f>
        <v>0</v>
      </c>
      <c r="BR263">
        <f>1-BQ263/BF263</f>
        <v>0</v>
      </c>
      <c r="BS263">
        <f>(BF263-BE263)/(BF263-BQ263)</f>
        <v>0</v>
      </c>
      <c r="BT263">
        <f>(AZ263-BF263)/(AZ263-BQ263)</f>
        <v>0</v>
      </c>
      <c r="BU263">
        <f>(BF263-BE263)/(BF263-AY263)</f>
        <v>0</v>
      </c>
      <c r="BV263">
        <f>(AZ263-BF263)/(AZ263-AY263)</f>
        <v>0</v>
      </c>
      <c r="BW263">
        <f>(BS263*BQ263/BE263)</f>
        <v>0</v>
      </c>
      <c r="BX263">
        <f>(1-BW263)</f>
        <v>0</v>
      </c>
      <c r="DG263">
        <f>$B$13*EF263+$C$13*EG263+$F$13*ER263*(1-EU263)</f>
        <v>0</v>
      </c>
      <c r="DH263">
        <f>DG263*DI263</f>
        <v>0</v>
      </c>
      <c r="DI263">
        <f>($B$13*$D$11+$C$13*$D$11+$F$13*((FE263+EW263)/MAX(FE263+EW263+FF263, 0.1)*$I$11+FF263/MAX(FE263+EW263+FF263, 0.1)*$J$11))/($B$13+$C$13+$F$13)</f>
        <v>0</v>
      </c>
      <c r="DJ263">
        <f>($B$13*$K$11+$C$13*$K$11+$F$13*((FE263+EW263)/MAX(FE263+EW263+FF263, 0.1)*$P$11+FF263/MAX(FE263+EW263+FF263, 0.1)*$Q$11))/($B$13+$C$13+$F$13)</f>
        <v>0</v>
      </c>
      <c r="DK263">
        <v>1.37</v>
      </c>
      <c r="DL263">
        <v>0.5</v>
      </c>
      <c r="DM263" t="s">
        <v>430</v>
      </c>
      <c r="DN263">
        <v>2</v>
      </c>
      <c r="DO263" t="b">
        <v>1</v>
      </c>
      <c r="DP263">
        <v>1694366387.214286</v>
      </c>
      <c r="DQ263">
        <v>801.6923571428572</v>
      </c>
      <c r="DR263">
        <v>842.1016785714285</v>
      </c>
      <c r="DS263">
        <v>28.78342857142857</v>
      </c>
      <c r="DT263">
        <v>25.96705</v>
      </c>
      <c r="DU263">
        <v>834.6217142857143</v>
      </c>
      <c r="DV263">
        <v>33.06156785714285</v>
      </c>
      <c r="DW263">
        <v>499.985</v>
      </c>
      <c r="DX263">
        <v>84.42256785714287</v>
      </c>
      <c r="DY263">
        <v>0.09994618571428572</v>
      </c>
      <c r="DZ263">
        <v>32.34143571428572</v>
      </c>
      <c r="EA263">
        <v>33.56163928571429</v>
      </c>
      <c r="EB263">
        <v>999.9000000000002</v>
      </c>
      <c r="EC263">
        <v>0</v>
      </c>
      <c r="ED263">
        <v>0</v>
      </c>
      <c r="EE263">
        <v>10006.92071428572</v>
      </c>
      <c r="EF263">
        <v>0</v>
      </c>
      <c r="EG263">
        <v>1056.337642857143</v>
      </c>
      <c r="EH263">
        <v>-40.40947857142858</v>
      </c>
      <c r="EI263">
        <v>825.4512142857142</v>
      </c>
      <c r="EJ263">
        <v>864.5515357142857</v>
      </c>
      <c r="EK263">
        <v>2.816381428571428</v>
      </c>
      <c r="EL263">
        <v>842.1016785714285</v>
      </c>
      <c r="EM263">
        <v>25.96705</v>
      </c>
      <c r="EN263">
        <v>2.429971428571429</v>
      </c>
      <c r="EO263">
        <v>2.192205357142857</v>
      </c>
      <c r="EP263">
        <v>20.56489642857143</v>
      </c>
      <c r="EQ263">
        <v>18.90546071428571</v>
      </c>
      <c r="ER263">
        <v>1999.971428571429</v>
      </c>
      <c r="ES263">
        <v>0.9800037142857141</v>
      </c>
      <c r="ET263">
        <v>0.01999618928571429</v>
      </c>
      <c r="EU263">
        <v>0</v>
      </c>
      <c r="EV263">
        <v>83.22180357142858</v>
      </c>
      <c r="EW263">
        <v>5.00078</v>
      </c>
      <c r="EX263">
        <v>3391.706071428572</v>
      </c>
      <c r="EY263">
        <v>16379.43214285714</v>
      </c>
      <c r="EZ263">
        <v>52.12235714285713</v>
      </c>
      <c r="FA263">
        <v>53.241</v>
      </c>
      <c r="FB263">
        <v>52.71399999999999</v>
      </c>
      <c r="FC263">
        <v>52.41725</v>
      </c>
      <c r="FD263">
        <v>52.31242857142858</v>
      </c>
      <c r="FE263">
        <v>1955.081428571429</v>
      </c>
      <c r="FF263">
        <v>39.89000000000001</v>
      </c>
      <c r="FG263">
        <v>0</v>
      </c>
      <c r="FH263">
        <v>1694366394.8</v>
      </c>
      <c r="FI263">
        <v>0</v>
      </c>
      <c r="FJ263">
        <v>83.20270769230768</v>
      </c>
      <c r="FK263">
        <v>-0.1516444453357935</v>
      </c>
      <c r="FL263">
        <v>420.4242739474176</v>
      </c>
      <c r="FM263">
        <v>3391.11576923077</v>
      </c>
      <c r="FN263">
        <v>15</v>
      </c>
      <c r="FO263">
        <v>1694364733.6</v>
      </c>
      <c r="FP263" t="s">
        <v>824</v>
      </c>
      <c r="FQ263">
        <v>1694364733.6</v>
      </c>
      <c r="FR263">
        <v>1694364725.1</v>
      </c>
      <c r="FS263">
        <v>3</v>
      </c>
      <c r="FT263">
        <v>-0.385</v>
      </c>
      <c r="FU263">
        <v>-0.17</v>
      </c>
      <c r="FV263">
        <v>-26.307</v>
      </c>
      <c r="FW263">
        <v>-4.28</v>
      </c>
      <c r="FX263">
        <v>420</v>
      </c>
      <c r="FY263">
        <v>29</v>
      </c>
      <c r="FZ263">
        <v>0.26</v>
      </c>
      <c r="GA263">
        <v>0.05</v>
      </c>
      <c r="GB263">
        <v>-40.3138275</v>
      </c>
      <c r="GC263">
        <v>-1.706209756097486</v>
      </c>
      <c r="GD263">
        <v>0.1736713649216535</v>
      </c>
      <c r="GE263">
        <v>0</v>
      </c>
      <c r="GF263">
        <v>2.832384</v>
      </c>
      <c r="GG263">
        <v>-0.3083031894934411</v>
      </c>
      <c r="GH263">
        <v>0.03039975458782519</v>
      </c>
      <c r="GI263">
        <v>1</v>
      </c>
      <c r="GJ263">
        <v>1</v>
      </c>
      <c r="GK263">
        <v>2</v>
      </c>
      <c r="GL263" t="s">
        <v>432</v>
      </c>
      <c r="GM263">
        <v>3.1062</v>
      </c>
      <c r="GN263">
        <v>2.75849</v>
      </c>
      <c r="GO263">
        <v>0.131982</v>
      </c>
      <c r="GP263">
        <v>0.132689</v>
      </c>
      <c r="GQ263">
        <v>0.122428</v>
      </c>
      <c r="GR263">
        <v>0.104117</v>
      </c>
      <c r="GS263">
        <v>21772.6</v>
      </c>
      <c r="GT263">
        <v>20498</v>
      </c>
      <c r="GU263">
        <v>25671.4</v>
      </c>
      <c r="GV263">
        <v>24014</v>
      </c>
      <c r="GW263">
        <v>36244.9</v>
      </c>
      <c r="GX263">
        <v>31546.6</v>
      </c>
      <c r="GY263">
        <v>44930.6</v>
      </c>
      <c r="GZ263">
        <v>38075.5</v>
      </c>
      <c r="HA263">
        <v>1.73517</v>
      </c>
      <c r="HB263">
        <v>1.52762</v>
      </c>
      <c r="HC263">
        <v>-0.0813082</v>
      </c>
      <c r="HD263">
        <v>0</v>
      </c>
      <c r="HE263">
        <v>34.884</v>
      </c>
      <c r="HF263">
        <v>999.9</v>
      </c>
      <c r="HG263">
        <v>34.2</v>
      </c>
      <c r="HH263">
        <v>42</v>
      </c>
      <c r="HI263">
        <v>33.3955</v>
      </c>
      <c r="HJ263">
        <v>61.6056</v>
      </c>
      <c r="HK263">
        <v>24.5713</v>
      </c>
      <c r="HL263">
        <v>1</v>
      </c>
      <c r="HM263">
        <v>1.64777</v>
      </c>
      <c r="HN263">
        <v>9.28105</v>
      </c>
      <c r="HO263">
        <v>20.056</v>
      </c>
      <c r="HP263">
        <v>5.20756</v>
      </c>
      <c r="HQ263">
        <v>11.9941</v>
      </c>
      <c r="HR263">
        <v>4.95985</v>
      </c>
      <c r="HS263">
        <v>3.27455</v>
      </c>
      <c r="HT263">
        <v>9999</v>
      </c>
      <c r="HU263">
        <v>9999</v>
      </c>
      <c r="HV263">
        <v>9999</v>
      </c>
      <c r="HW263">
        <v>156.9</v>
      </c>
      <c r="HX263">
        <v>1.86387</v>
      </c>
      <c r="HY263">
        <v>1.8602</v>
      </c>
      <c r="HZ263">
        <v>1.85855</v>
      </c>
      <c r="IA263">
        <v>1.85989</v>
      </c>
      <c r="IB263">
        <v>1.85987</v>
      </c>
      <c r="IC263">
        <v>1.85847</v>
      </c>
      <c r="ID263">
        <v>1.85759</v>
      </c>
      <c r="IE263">
        <v>1.85242</v>
      </c>
      <c r="IF263">
        <v>0</v>
      </c>
      <c r="IG263">
        <v>0</v>
      </c>
      <c r="IH263">
        <v>0</v>
      </c>
      <c r="II263">
        <v>0</v>
      </c>
      <c r="IJ263" t="s">
        <v>433</v>
      </c>
      <c r="IK263" t="s">
        <v>434</v>
      </c>
      <c r="IL263" t="s">
        <v>435</v>
      </c>
      <c r="IM263" t="s">
        <v>435</v>
      </c>
      <c r="IN263" t="s">
        <v>435</v>
      </c>
      <c r="IO263" t="s">
        <v>435</v>
      </c>
      <c r="IP263">
        <v>0</v>
      </c>
      <c r="IQ263">
        <v>100</v>
      </c>
      <c r="IR263">
        <v>100</v>
      </c>
      <c r="IS263">
        <v>-33.327</v>
      </c>
      <c r="IT263">
        <v>-4.2766</v>
      </c>
      <c r="IU263">
        <v>-16.58608616744975</v>
      </c>
      <c r="IV263">
        <v>-0.02477319321892663</v>
      </c>
      <c r="IW263">
        <v>7.220195862635366E-06</v>
      </c>
      <c r="IX263">
        <v>-1.200035831751892E-09</v>
      </c>
      <c r="IY263">
        <v>-1.942583748468474</v>
      </c>
      <c r="IZ263">
        <v>-0.1467083373758089</v>
      </c>
      <c r="JA263">
        <v>0.003522864546959643</v>
      </c>
      <c r="JB263">
        <v>-3.696506598922489E-05</v>
      </c>
      <c r="JC263">
        <v>4</v>
      </c>
      <c r="JD263">
        <v>1987</v>
      </c>
      <c r="JE263">
        <v>1</v>
      </c>
      <c r="JF263">
        <v>38</v>
      </c>
      <c r="JG263">
        <v>27.7</v>
      </c>
      <c r="JH263">
        <v>27.8</v>
      </c>
      <c r="JI263">
        <v>2.17407</v>
      </c>
      <c r="JJ263">
        <v>2.69897</v>
      </c>
      <c r="JK263">
        <v>1.49658</v>
      </c>
      <c r="JL263">
        <v>2.38892</v>
      </c>
      <c r="JM263">
        <v>1.54785</v>
      </c>
      <c r="JN263">
        <v>2.40479</v>
      </c>
      <c r="JO263">
        <v>46.6496</v>
      </c>
      <c r="JP263">
        <v>13.0813</v>
      </c>
      <c r="JQ263">
        <v>18</v>
      </c>
      <c r="JR263">
        <v>509.186</v>
      </c>
      <c r="JS263">
        <v>384.315</v>
      </c>
      <c r="JT263">
        <v>26.2043</v>
      </c>
      <c r="JU263">
        <v>45.5766</v>
      </c>
      <c r="JV263">
        <v>29.9996</v>
      </c>
      <c r="JW263">
        <v>45.4052</v>
      </c>
      <c r="JX263">
        <v>45.2615</v>
      </c>
      <c r="JY263">
        <v>43.6388</v>
      </c>
      <c r="JZ263">
        <v>0</v>
      </c>
      <c r="KA263">
        <v>42.5778</v>
      </c>
      <c r="KB263">
        <v>21.0897</v>
      </c>
      <c r="KC263">
        <v>888.1609999999999</v>
      </c>
      <c r="KD263">
        <v>26.8331</v>
      </c>
      <c r="KE263">
        <v>98.1555</v>
      </c>
      <c r="KF263">
        <v>91.7465</v>
      </c>
    </row>
    <row r="264" spans="1:292">
      <c r="A264">
        <v>246</v>
      </c>
      <c r="B264">
        <v>1694366400</v>
      </c>
      <c r="C264">
        <v>7891</v>
      </c>
      <c r="D264" t="s">
        <v>929</v>
      </c>
      <c r="E264" t="s">
        <v>930</v>
      </c>
      <c r="F264">
        <v>5</v>
      </c>
      <c r="G264" t="s">
        <v>823</v>
      </c>
      <c r="H264">
        <v>1694366392.5</v>
      </c>
      <c r="I264">
        <f>(J264)/1000</f>
        <v>0</v>
      </c>
      <c r="J264">
        <f>IF(DO264, AM264, AG264)</f>
        <v>0</v>
      </c>
      <c r="K264">
        <f>IF(DO264, AH264, AF264)</f>
        <v>0</v>
      </c>
      <c r="L264">
        <f>DQ264 - IF(AT264&gt;1, K264*DK264*100.0/(AV264*EE264), 0)</f>
        <v>0</v>
      </c>
      <c r="M264">
        <f>((S264-I264/2)*L264-K264)/(S264+I264/2)</f>
        <v>0</v>
      </c>
      <c r="N264">
        <f>M264*(DX264+DY264)/1000.0</f>
        <v>0</v>
      </c>
      <c r="O264">
        <f>(DQ264 - IF(AT264&gt;1, K264*DK264*100.0/(AV264*EE264), 0))*(DX264+DY264)/1000.0</f>
        <v>0</v>
      </c>
      <c r="P264">
        <f>2.0/((1/R264-1/Q264)+SIGN(R264)*SQRT((1/R264-1/Q264)*(1/R264-1/Q264) + 4*DL264/((DL264+1)*(DL264+1))*(2*1/R264*1/Q264-1/Q264*1/Q264)))</f>
        <v>0</v>
      </c>
      <c r="Q264">
        <f>IF(LEFT(DM264,1)&lt;&gt;"0",IF(LEFT(DM264,1)="1",3.0,DN264),$D$5+$E$5*(EE264*DX264/($K$5*1000))+$F$5*(EE264*DX264/($K$5*1000))*MAX(MIN(DK264,$J$5),$I$5)*MAX(MIN(DK264,$J$5),$I$5)+$G$5*MAX(MIN(DK264,$J$5),$I$5)*(EE264*DX264/($K$5*1000))+$H$5*(EE264*DX264/($K$5*1000))*(EE264*DX264/($K$5*1000)))</f>
        <v>0</v>
      </c>
      <c r="R264">
        <f>I264*(1000-(1000*0.61365*exp(17.502*V264/(240.97+V264))/(DX264+DY264)+DS264)/2)/(1000*0.61365*exp(17.502*V264/(240.97+V264))/(DX264+DY264)-DS264)</f>
        <v>0</v>
      </c>
      <c r="S264">
        <f>1/((DL264+1)/(P264/1.6)+1/(Q264/1.37)) + DL264/((DL264+1)/(P264/1.6) + DL264/(Q264/1.37))</f>
        <v>0</v>
      </c>
      <c r="T264">
        <f>(DG264*DJ264)</f>
        <v>0</v>
      </c>
      <c r="U264">
        <f>(DZ264+(T264+2*0.95*5.67E-8*(((DZ264+$B$9)+273)^4-(DZ264+273)^4)-44100*I264)/(1.84*29.3*Q264+8*0.95*5.67E-8*(DZ264+273)^3))</f>
        <v>0</v>
      </c>
      <c r="V264">
        <f>($C$9*EA264+$D$9*EB264+$E$9*U264)</f>
        <v>0</v>
      </c>
      <c r="W264">
        <f>0.61365*exp(17.502*V264/(240.97+V264))</f>
        <v>0</v>
      </c>
      <c r="X264">
        <f>(Y264/Z264*100)</f>
        <v>0</v>
      </c>
      <c r="Y264">
        <f>DS264*(DX264+DY264)/1000</f>
        <v>0</v>
      </c>
      <c r="Z264">
        <f>0.61365*exp(17.502*DZ264/(240.97+DZ264))</f>
        <v>0</v>
      </c>
      <c r="AA264">
        <f>(W264-DS264*(DX264+DY264)/1000)</f>
        <v>0</v>
      </c>
      <c r="AB264">
        <f>(-I264*44100)</f>
        <v>0</v>
      </c>
      <c r="AC264">
        <f>2*29.3*Q264*0.92*(DZ264-V264)</f>
        <v>0</v>
      </c>
      <c r="AD264">
        <f>2*0.95*5.67E-8*(((DZ264+$B$9)+273)^4-(V264+273)^4)</f>
        <v>0</v>
      </c>
      <c r="AE264">
        <f>T264+AD264+AB264+AC264</f>
        <v>0</v>
      </c>
      <c r="AF264">
        <f>DW264*AT264*(DR264-DQ264*(1000-AT264*DT264)/(1000-AT264*DS264))/(100*DK264)</f>
        <v>0</v>
      </c>
      <c r="AG264">
        <f>1000*DW264*AT264*(DS264-DT264)/(100*DK264*(1000-AT264*DS264))</f>
        <v>0</v>
      </c>
      <c r="AH264">
        <f>(AI264 - AJ264 - DX264*1E3/(8.314*(DZ264+273.15)) * AL264/DW264 * AK264) * DW264/(100*DK264) * (1000 - DT264)/1000</f>
        <v>0</v>
      </c>
      <c r="AI264">
        <v>898.8789378987027</v>
      </c>
      <c r="AJ264">
        <v>867.4326060606057</v>
      </c>
      <c r="AK264">
        <v>3.417253377694514</v>
      </c>
      <c r="AL264">
        <v>66.0925817181092</v>
      </c>
      <c r="AM264">
        <f>(AO264 - AN264 + DX264*1E3/(8.314*(DZ264+273.15)) * AQ264/DW264 * AP264) * DW264/(100*DK264) * 1000/(1000 - AO264)</f>
        <v>0</v>
      </c>
      <c r="AN264">
        <v>25.95945979003157</v>
      </c>
      <c r="AO264">
        <v>28.72952121212121</v>
      </c>
      <c r="AP264">
        <v>-0.0009552172812353244</v>
      </c>
      <c r="AQ264">
        <v>101.3786649320936</v>
      </c>
      <c r="AR264">
        <v>0</v>
      </c>
      <c r="AS264">
        <v>0</v>
      </c>
      <c r="AT264">
        <f>IF(AR264*$H$15&gt;=AV264,1.0,(AV264/(AV264-AR264*$H$15)))</f>
        <v>0</v>
      </c>
      <c r="AU264">
        <f>(AT264-1)*100</f>
        <v>0</v>
      </c>
      <c r="AV264">
        <f>MAX(0,($B$15+$C$15*EE264)/(1+$D$15*EE264)*DX264/(DZ264+273)*$E$15)</f>
        <v>0</v>
      </c>
      <c r="AW264" t="s">
        <v>429</v>
      </c>
      <c r="AX264" t="s">
        <v>429</v>
      </c>
      <c r="AY264">
        <v>0</v>
      </c>
      <c r="AZ264">
        <v>0</v>
      </c>
      <c r="BA264">
        <f>1-AY264/AZ264</f>
        <v>0</v>
      </c>
      <c r="BB264">
        <v>0</v>
      </c>
      <c r="BC264" t="s">
        <v>429</v>
      </c>
      <c r="BD264" t="s">
        <v>429</v>
      </c>
      <c r="BE264">
        <v>0</v>
      </c>
      <c r="BF264">
        <v>0</v>
      </c>
      <c r="BG264">
        <f>1-BE264/BF264</f>
        <v>0</v>
      </c>
      <c r="BH264">
        <v>0.5</v>
      </c>
      <c r="BI264">
        <f>DH264</f>
        <v>0</v>
      </c>
      <c r="BJ264">
        <f>K264</f>
        <v>0</v>
      </c>
      <c r="BK264">
        <f>BG264*BH264*BI264</f>
        <v>0</v>
      </c>
      <c r="BL264">
        <f>(BJ264-BB264)/BI264</f>
        <v>0</v>
      </c>
      <c r="BM264">
        <f>(AZ264-BF264)/BF264</f>
        <v>0</v>
      </c>
      <c r="BN264">
        <f>AY264/(BA264+AY264/BF264)</f>
        <v>0</v>
      </c>
      <c r="BO264" t="s">
        <v>429</v>
      </c>
      <c r="BP264">
        <v>0</v>
      </c>
      <c r="BQ264">
        <f>IF(BP264&lt;&gt;0, BP264, BN264)</f>
        <v>0</v>
      </c>
      <c r="BR264">
        <f>1-BQ264/BF264</f>
        <v>0</v>
      </c>
      <c r="BS264">
        <f>(BF264-BE264)/(BF264-BQ264)</f>
        <v>0</v>
      </c>
      <c r="BT264">
        <f>(AZ264-BF264)/(AZ264-BQ264)</f>
        <v>0</v>
      </c>
      <c r="BU264">
        <f>(BF264-BE264)/(BF264-AY264)</f>
        <v>0</v>
      </c>
      <c r="BV264">
        <f>(AZ264-BF264)/(AZ264-AY264)</f>
        <v>0</v>
      </c>
      <c r="BW264">
        <f>(BS264*BQ264/BE264)</f>
        <v>0</v>
      </c>
      <c r="BX264">
        <f>(1-BW264)</f>
        <v>0</v>
      </c>
      <c r="DG264">
        <f>$B$13*EF264+$C$13*EG264+$F$13*ER264*(1-EU264)</f>
        <v>0</v>
      </c>
      <c r="DH264">
        <f>DG264*DI264</f>
        <v>0</v>
      </c>
      <c r="DI264">
        <f>($B$13*$D$11+$C$13*$D$11+$F$13*((FE264+EW264)/MAX(FE264+EW264+FF264, 0.1)*$I$11+FF264/MAX(FE264+EW264+FF264, 0.1)*$J$11))/($B$13+$C$13+$F$13)</f>
        <v>0</v>
      </c>
      <c r="DJ264">
        <f>($B$13*$K$11+$C$13*$K$11+$F$13*((FE264+EW264)/MAX(FE264+EW264+FF264, 0.1)*$P$11+FF264/MAX(FE264+EW264+FF264, 0.1)*$Q$11))/($B$13+$C$13+$F$13)</f>
        <v>0</v>
      </c>
      <c r="DK264">
        <v>1.37</v>
      </c>
      <c r="DL264">
        <v>0.5</v>
      </c>
      <c r="DM264" t="s">
        <v>430</v>
      </c>
      <c r="DN264">
        <v>2</v>
      </c>
      <c r="DO264" t="b">
        <v>1</v>
      </c>
      <c r="DP264">
        <v>1694366392.5</v>
      </c>
      <c r="DQ264">
        <v>819.2503333333333</v>
      </c>
      <c r="DR264">
        <v>859.7957037037036</v>
      </c>
      <c r="DS264">
        <v>28.75607037037037</v>
      </c>
      <c r="DT264">
        <v>25.96241851851851</v>
      </c>
      <c r="DU264">
        <v>852.4499629629629</v>
      </c>
      <c r="DV264">
        <v>33.03321481481481</v>
      </c>
      <c r="DW264">
        <v>500.0031481481481</v>
      </c>
      <c r="DX264">
        <v>84.42205925925926</v>
      </c>
      <c r="DY264">
        <v>0.1000382370370371</v>
      </c>
      <c r="DZ264">
        <v>32.33711851851852</v>
      </c>
      <c r="EA264">
        <v>33.56188888888889</v>
      </c>
      <c r="EB264">
        <v>999.9000000000001</v>
      </c>
      <c r="EC264">
        <v>0</v>
      </c>
      <c r="ED264">
        <v>0</v>
      </c>
      <c r="EE264">
        <v>10011.96962962963</v>
      </c>
      <c r="EF264">
        <v>0</v>
      </c>
      <c r="EG264">
        <v>1107.451111111111</v>
      </c>
      <c r="EH264">
        <v>-40.54545925925926</v>
      </c>
      <c r="EI264">
        <v>843.5058888888889</v>
      </c>
      <c r="EJ264">
        <v>882.7130740740741</v>
      </c>
      <c r="EK264">
        <v>2.793657037037037</v>
      </c>
      <c r="EL264">
        <v>859.7957037037036</v>
      </c>
      <c r="EM264">
        <v>25.96241851851851</v>
      </c>
      <c r="EN264">
        <v>2.427647407407408</v>
      </c>
      <c r="EO264">
        <v>2.191801481481482</v>
      </c>
      <c r="EP264">
        <v>20.54937407407408</v>
      </c>
      <c r="EQ264">
        <v>18.90251111111111</v>
      </c>
      <c r="ER264">
        <v>1999.982962962963</v>
      </c>
      <c r="ES264">
        <v>0.9800036666666666</v>
      </c>
      <c r="ET264">
        <v>0.01999623703703704</v>
      </c>
      <c r="EU264">
        <v>0</v>
      </c>
      <c r="EV264">
        <v>83.20764814814814</v>
      </c>
      <c r="EW264">
        <v>5.00078</v>
      </c>
      <c r="EX264">
        <v>3433.913333333333</v>
      </c>
      <c r="EY264">
        <v>16379.52592592593</v>
      </c>
      <c r="EZ264">
        <v>52.12229629629628</v>
      </c>
      <c r="FA264">
        <v>53.24066666666667</v>
      </c>
      <c r="FB264">
        <v>52.71962962962962</v>
      </c>
      <c r="FC264">
        <v>52.42114814814815</v>
      </c>
      <c r="FD264">
        <v>52.31474074074075</v>
      </c>
      <c r="FE264">
        <v>1955.092962962963</v>
      </c>
      <c r="FF264">
        <v>39.89000000000001</v>
      </c>
      <c r="FG264">
        <v>0</v>
      </c>
      <c r="FH264">
        <v>1694366400.2</v>
      </c>
      <c r="FI264">
        <v>0</v>
      </c>
      <c r="FJ264">
        <v>83.17051599999999</v>
      </c>
      <c r="FK264">
        <v>-1.709923065695896</v>
      </c>
      <c r="FL264">
        <v>579.4961538864958</v>
      </c>
      <c r="FM264">
        <v>3439.1176</v>
      </c>
      <c r="FN264">
        <v>15</v>
      </c>
      <c r="FO264">
        <v>1694364733.6</v>
      </c>
      <c r="FP264" t="s">
        <v>824</v>
      </c>
      <c r="FQ264">
        <v>1694364733.6</v>
      </c>
      <c r="FR264">
        <v>1694364725.1</v>
      </c>
      <c r="FS264">
        <v>3</v>
      </c>
      <c r="FT264">
        <v>-0.385</v>
      </c>
      <c r="FU264">
        <v>-0.17</v>
      </c>
      <c r="FV264">
        <v>-26.307</v>
      </c>
      <c r="FW264">
        <v>-4.28</v>
      </c>
      <c r="FX264">
        <v>420</v>
      </c>
      <c r="FY264">
        <v>29</v>
      </c>
      <c r="FZ264">
        <v>0.26</v>
      </c>
      <c r="GA264">
        <v>0.05</v>
      </c>
      <c r="GB264">
        <v>-40.46596</v>
      </c>
      <c r="GC264">
        <v>-1.5028030018761</v>
      </c>
      <c r="GD264">
        <v>0.1552455068592961</v>
      </c>
      <c r="GE264">
        <v>0</v>
      </c>
      <c r="GF264">
        <v>2.80853025</v>
      </c>
      <c r="GG264">
        <v>-0.2612081425891178</v>
      </c>
      <c r="GH264">
        <v>0.02541618691774004</v>
      </c>
      <c r="GI264">
        <v>1</v>
      </c>
      <c r="GJ264">
        <v>1</v>
      </c>
      <c r="GK264">
        <v>2</v>
      </c>
      <c r="GL264" t="s">
        <v>432</v>
      </c>
      <c r="GM264">
        <v>3.1063</v>
      </c>
      <c r="GN264">
        <v>2.75854</v>
      </c>
      <c r="GO264">
        <v>0.133695</v>
      </c>
      <c r="GP264">
        <v>0.134398</v>
      </c>
      <c r="GQ264">
        <v>0.122392</v>
      </c>
      <c r="GR264">
        <v>0.104117</v>
      </c>
      <c r="GS264">
        <v>21729.6</v>
      </c>
      <c r="GT264">
        <v>20457.5</v>
      </c>
      <c r="GU264">
        <v>25671.4</v>
      </c>
      <c r="GV264">
        <v>24013.9</v>
      </c>
      <c r="GW264">
        <v>36246.5</v>
      </c>
      <c r="GX264">
        <v>31546.6</v>
      </c>
      <c r="GY264">
        <v>44930.6</v>
      </c>
      <c r="GZ264">
        <v>38075.3</v>
      </c>
      <c r="HA264">
        <v>1.73533</v>
      </c>
      <c r="HB264">
        <v>1.5278</v>
      </c>
      <c r="HC264">
        <v>-0.0817552</v>
      </c>
      <c r="HD264">
        <v>0</v>
      </c>
      <c r="HE264">
        <v>34.8784</v>
      </c>
      <c r="HF264">
        <v>999.9</v>
      </c>
      <c r="HG264">
        <v>34.2</v>
      </c>
      <c r="HH264">
        <v>42</v>
      </c>
      <c r="HI264">
        <v>33.3944</v>
      </c>
      <c r="HJ264">
        <v>61.4056</v>
      </c>
      <c r="HK264">
        <v>24.6314</v>
      </c>
      <c r="HL264">
        <v>1</v>
      </c>
      <c r="HM264">
        <v>1.64727</v>
      </c>
      <c r="HN264">
        <v>9.28105</v>
      </c>
      <c r="HO264">
        <v>20.0562</v>
      </c>
      <c r="HP264">
        <v>5.20711</v>
      </c>
      <c r="HQ264">
        <v>11.9939</v>
      </c>
      <c r="HR264">
        <v>4.9599</v>
      </c>
      <c r="HS264">
        <v>3.27443</v>
      </c>
      <c r="HT264">
        <v>9999</v>
      </c>
      <c r="HU264">
        <v>9999</v>
      </c>
      <c r="HV264">
        <v>9999</v>
      </c>
      <c r="HW264">
        <v>156.9</v>
      </c>
      <c r="HX264">
        <v>1.86387</v>
      </c>
      <c r="HY264">
        <v>1.86019</v>
      </c>
      <c r="HZ264">
        <v>1.85854</v>
      </c>
      <c r="IA264">
        <v>1.85987</v>
      </c>
      <c r="IB264">
        <v>1.85986</v>
      </c>
      <c r="IC264">
        <v>1.85848</v>
      </c>
      <c r="ID264">
        <v>1.8576</v>
      </c>
      <c r="IE264">
        <v>1.85242</v>
      </c>
      <c r="IF264">
        <v>0</v>
      </c>
      <c r="IG264">
        <v>0</v>
      </c>
      <c r="IH264">
        <v>0</v>
      </c>
      <c r="II264">
        <v>0</v>
      </c>
      <c r="IJ264" t="s">
        <v>433</v>
      </c>
      <c r="IK264" t="s">
        <v>434</v>
      </c>
      <c r="IL264" t="s">
        <v>435</v>
      </c>
      <c r="IM264" t="s">
        <v>435</v>
      </c>
      <c r="IN264" t="s">
        <v>435</v>
      </c>
      <c r="IO264" t="s">
        <v>435</v>
      </c>
      <c r="IP264">
        <v>0</v>
      </c>
      <c r="IQ264">
        <v>100</v>
      </c>
      <c r="IR264">
        <v>100</v>
      </c>
      <c r="IS264">
        <v>-33.58</v>
      </c>
      <c r="IT264">
        <v>-4.2761</v>
      </c>
      <c r="IU264">
        <v>-16.58608616744975</v>
      </c>
      <c r="IV264">
        <v>-0.02477319321892663</v>
      </c>
      <c r="IW264">
        <v>7.220195862635366E-06</v>
      </c>
      <c r="IX264">
        <v>-1.200035831751892E-09</v>
      </c>
      <c r="IY264">
        <v>-1.942583748468474</v>
      </c>
      <c r="IZ264">
        <v>-0.1467083373758089</v>
      </c>
      <c r="JA264">
        <v>0.003522864546959643</v>
      </c>
      <c r="JB264">
        <v>-3.696506598922489E-05</v>
      </c>
      <c r="JC264">
        <v>4</v>
      </c>
      <c r="JD264">
        <v>1987</v>
      </c>
      <c r="JE264">
        <v>1</v>
      </c>
      <c r="JF264">
        <v>38</v>
      </c>
      <c r="JG264">
        <v>27.8</v>
      </c>
      <c r="JH264">
        <v>27.9</v>
      </c>
      <c r="JI264">
        <v>2.20215</v>
      </c>
      <c r="JJ264">
        <v>2.69043</v>
      </c>
      <c r="JK264">
        <v>1.49658</v>
      </c>
      <c r="JL264">
        <v>2.38892</v>
      </c>
      <c r="JM264">
        <v>1.54785</v>
      </c>
      <c r="JN264">
        <v>2.4353</v>
      </c>
      <c r="JO264">
        <v>46.6496</v>
      </c>
      <c r="JP264">
        <v>13.0726</v>
      </c>
      <c r="JQ264">
        <v>18</v>
      </c>
      <c r="JR264">
        <v>509.241</v>
      </c>
      <c r="JS264">
        <v>384.385</v>
      </c>
      <c r="JT264">
        <v>26.1993</v>
      </c>
      <c r="JU264">
        <v>45.5704</v>
      </c>
      <c r="JV264">
        <v>29.9996</v>
      </c>
      <c r="JW264">
        <v>45.3978</v>
      </c>
      <c r="JX264">
        <v>45.2542</v>
      </c>
      <c r="JY264">
        <v>44.3136</v>
      </c>
      <c r="JZ264">
        <v>0</v>
      </c>
      <c r="KA264">
        <v>42.5778</v>
      </c>
      <c r="KB264">
        <v>21.0689</v>
      </c>
      <c r="KC264">
        <v>908.199</v>
      </c>
      <c r="KD264">
        <v>26.8883</v>
      </c>
      <c r="KE264">
        <v>98.1554</v>
      </c>
      <c r="KF264">
        <v>91.746</v>
      </c>
    </row>
    <row r="265" spans="1:292">
      <c r="A265">
        <v>247</v>
      </c>
      <c r="B265">
        <v>1694366405</v>
      </c>
      <c r="C265">
        <v>7896</v>
      </c>
      <c r="D265" t="s">
        <v>931</v>
      </c>
      <c r="E265" t="s">
        <v>932</v>
      </c>
      <c r="F265">
        <v>5</v>
      </c>
      <c r="G265" t="s">
        <v>823</v>
      </c>
      <c r="H265">
        <v>1694366397.214286</v>
      </c>
      <c r="I265">
        <f>(J265)/1000</f>
        <v>0</v>
      </c>
      <c r="J265">
        <f>IF(DO265, AM265, AG265)</f>
        <v>0</v>
      </c>
      <c r="K265">
        <f>IF(DO265, AH265, AF265)</f>
        <v>0</v>
      </c>
      <c r="L265">
        <f>DQ265 - IF(AT265&gt;1, K265*DK265*100.0/(AV265*EE265), 0)</f>
        <v>0</v>
      </c>
      <c r="M265">
        <f>((S265-I265/2)*L265-K265)/(S265+I265/2)</f>
        <v>0</v>
      </c>
      <c r="N265">
        <f>M265*(DX265+DY265)/1000.0</f>
        <v>0</v>
      </c>
      <c r="O265">
        <f>(DQ265 - IF(AT265&gt;1, K265*DK265*100.0/(AV265*EE265), 0))*(DX265+DY265)/1000.0</f>
        <v>0</v>
      </c>
      <c r="P265">
        <f>2.0/((1/R265-1/Q265)+SIGN(R265)*SQRT((1/R265-1/Q265)*(1/R265-1/Q265) + 4*DL265/((DL265+1)*(DL265+1))*(2*1/R265*1/Q265-1/Q265*1/Q265)))</f>
        <v>0</v>
      </c>
      <c r="Q265">
        <f>IF(LEFT(DM265,1)&lt;&gt;"0",IF(LEFT(DM265,1)="1",3.0,DN265),$D$5+$E$5*(EE265*DX265/($K$5*1000))+$F$5*(EE265*DX265/($K$5*1000))*MAX(MIN(DK265,$J$5),$I$5)*MAX(MIN(DK265,$J$5),$I$5)+$G$5*MAX(MIN(DK265,$J$5),$I$5)*(EE265*DX265/($K$5*1000))+$H$5*(EE265*DX265/($K$5*1000))*(EE265*DX265/($K$5*1000)))</f>
        <v>0</v>
      </c>
      <c r="R265">
        <f>I265*(1000-(1000*0.61365*exp(17.502*V265/(240.97+V265))/(DX265+DY265)+DS265)/2)/(1000*0.61365*exp(17.502*V265/(240.97+V265))/(DX265+DY265)-DS265)</f>
        <v>0</v>
      </c>
      <c r="S265">
        <f>1/((DL265+1)/(P265/1.6)+1/(Q265/1.37)) + DL265/((DL265+1)/(P265/1.6) + DL265/(Q265/1.37))</f>
        <v>0</v>
      </c>
      <c r="T265">
        <f>(DG265*DJ265)</f>
        <v>0</v>
      </c>
      <c r="U265">
        <f>(DZ265+(T265+2*0.95*5.67E-8*(((DZ265+$B$9)+273)^4-(DZ265+273)^4)-44100*I265)/(1.84*29.3*Q265+8*0.95*5.67E-8*(DZ265+273)^3))</f>
        <v>0</v>
      </c>
      <c r="V265">
        <f>($C$9*EA265+$D$9*EB265+$E$9*U265)</f>
        <v>0</v>
      </c>
      <c r="W265">
        <f>0.61365*exp(17.502*V265/(240.97+V265))</f>
        <v>0</v>
      </c>
      <c r="X265">
        <f>(Y265/Z265*100)</f>
        <v>0</v>
      </c>
      <c r="Y265">
        <f>DS265*(DX265+DY265)/1000</f>
        <v>0</v>
      </c>
      <c r="Z265">
        <f>0.61365*exp(17.502*DZ265/(240.97+DZ265))</f>
        <v>0</v>
      </c>
      <c r="AA265">
        <f>(W265-DS265*(DX265+DY265)/1000)</f>
        <v>0</v>
      </c>
      <c r="AB265">
        <f>(-I265*44100)</f>
        <v>0</v>
      </c>
      <c r="AC265">
        <f>2*29.3*Q265*0.92*(DZ265-V265)</f>
        <v>0</v>
      </c>
      <c r="AD265">
        <f>2*0.95*5.67E-8*(((DZ265+$B$9)+273)^4-(V265+273)^4)</f>
        <v>0</v>
      </c>
      <c r="AE265">
        <f>T265+AD265+AB265+AC265</f>
        <v>0</v>
      </c>
      <c r="AF265">
        <f>DW265*AT265*(DR265-DQ265*(1000-AT265*DT265)/(1000-AT265*DS265))/(100*DK265)</f>
        <v>0</v>
      </c>
      <c r="AG265">
        <f>1000*DW265*AT265*(DS265-DT265)/(100*DK265*(1000-AT265*DS265))</f>
        <v>0</v>
      </c>
      <c r="AH265">
        <f>(AI265 - AJ265 - DX265*1E3/(8.314*(DZ265+273.15)) * AL265/DW265 * AK265) * DW265/(100*DK265) * (1000 - DT265)/1000</f>
        <v>0</v>
      </c>
      <c r="AI265">
        <v>916.078240635807</v>
      </c>
      <c r="AJ265">
        <v>884.5068181818182</v>
      </c>
      <c r="AK265">
        <v>3.410816902893655</v>
      </c>
      <c r="AL265">
        <v>66.0925817181092</v>
      </c>
      <c r="AM265">
        <f>(AO265 - AN265 + DX265*1E3/(8.314*(DZ265+273.15)) * AQ265/DW265 * AP265) * DW265/(100*DK265) * 1000/(1000 - AO265)</f>
        <v>0</v>
      </c>
      <c r="AN265">
        <v>25.95597307647193</v>
      </c>
      <c r="AO265">
        <v>28.71845151515151</v>
      </c>
      <c r="AP265">
        <v>-0.0005654561932597679</v>
      </c>
      <c r="AQ265">
        <v>101.3786649320936</v>
      </c>
      <c r="AR265">
        <v>0</v>
      </c>
      <c r="AS265">
        <v>0</v>
      </c>
      <c r="AT265">
        <f>IF(AR265*$H$15&gt;=AV265,1.0,(AV265/(AV265-AR265*$H$15)))</f>
        <v>0</v>
      </c>
      <c r="AU265">
        <f>(AT265-1)*100</f>
        <v>0</v>
      </c>
      <c r="AV265">
        <f>MAX(0,($B$15+$C$15*EE265)/(1+$D$15*EE265)*DX265/(DZ265+273)*$E$15)</f>
        <v>0</v>
      </c>
      <c r="AW265" t="s">
        <v>429</v>
      </c>
      <c r="AX265" t="s">
        <v>429</v>
      </c>
      <c r="AY265">
        <v>0</v>
      </c>
      <c r="AZ265">
        <v>0</v>
      </c>
      <c r="BA265">
        <f>1-AY265/AZ265</f>
        <v>0</v>
      </c>
      <c r="BB265">
        <v>0</v>
      </c>
      <c r="BC265" t="s">
        <v>429</v>
      </c>
      <c r="BD265" t="s">
        <v>429</v>
      </c>
      <c r="BE265">
        <v>0</v>
      </c>
      <c r="BF265">
        <v>0</v>
      </c>
      <c r="BG265">
        <f>1-BE265/BF265</f>
        <v>0</v>
      </c>
      <c r="BH265">
        <v>0.5</v>
      </c>
      <c r="BI265">
        <f>DH265</f>
        <v>0</v>
      </c>
      <c r="BJ265">
        <f>K265</f>
        <v>0</v>
      </c>
      <c r="BK265">
        <f>BG265*BH265*BI265</f>
        <v>0</v>
      </c>
      <c r="BL265">
        <f>(BJ265-BB265)/BI265</f>
        <v>0</v>
      </c>
      <c r="BM265">
        <f>(AZ265-BF265)/BF265</f>
        <v>0</v>
      </c>
      <c r="BN265">
        <f>AY265/(BA265+AY265/BF265)</f>
        <v>0</v>
      </c>
      <c r="BO265" t="s">
        <v>429</v>
      </c>
      <c r="BP265">
        <v>0</v>
      </c>
      <c r="BQ265">
        <f>IF(BP265&lt;&gt;0, BP265, BN265)</f>
        <v>0</v>
      </c>
      <c r="BR265">
        <f>1-BQ265/BF265</f>
        <v>0</v>
      </c>
      <c r="BS265">
        <f>(BF265-BE265)/(BF265-BQ265)</f>
        <v>0</v>
      </c>
      <c r="BT265">
        <f>(AZ265-BF265)/(AZ265-BQ265)</f>
        <v>0</v>
      </c>
      <c r="BU265">
        <f>(BF265-BE265)/(BF265-AY265)</f>
        <v>0</v>
      </c>
      <c r="BV265">
        <f>(AZ265-BF265)/(AZ265-AY265)</f>
        <v>0</v>
      </c>
      <c r="BW265">
        <f>(BS265*BQ265/BE265)</f>
        <v>0</v>
      </c>
      <c r="BX265">
        <f>(1-BW265)</f>
        <v>0</v>
      </c>
      <c r="DG265">
        <f>$B$13*EF265+$C$13*EG265+$F$13*ER265*(1-EU265)</f>
        <v>0</v>
      </c>
      <c r="DH265">
        <f>DG265*DI265</f>
        <v>0</v>
      </c>
      <c r="DI265">
        <f>($B$13*$D$11+$C$13*$D$11+$F$13*((FE265+EW265)/MAX(FE265+EW265+FF265, 0.1)*$I$11+FF265/MAX(FE265+EW265+FF265, 0.1)*$J$11))/($B$13+$C$13+$F$13)</f>
        <v>0</v>
      </c>
      <c r="DJ265">
        <f>($B$13*$K$11+$C$13*$K$11+$F$13*((FE265+EW265)/MAX(FE265+EW265+FF265, 0.1)*$P$11+FF265/MAX(FE265+EW265+FF265, 0.1)*$Q$11))/($B$13+$C$13+$F$13)</f>
        <v>0</v>
      </c>
      <c r="DK265">
        <v>1.37</v>
      </c>
      <c r="DL265">
        <v>0.5</v>
      </c>
      <c r="DM265" t="s">
        <v>430</v>
      </c>
      <c r="DN265">
        <v>2</v>
      </c>
      <c r="DO265" t="b">
        <v>1</v>
      </c>
      <c r="DP265">
        <v>1694366397.214286</v>
      </c>
      <c r="DQ265">
        <v>834.9105000000001</v>
      </c>
      <c r="DR265">
        <v>875.6034642857143</v>
      </c>
      <c r="DS265">
        <v>28.73859285714286</v>
      </c>
      <c r="DT265">
        <v>25.95841428571428</v>
      </c>
      <c r="DU265">
        <v>868.3488214285716</v>
      </c>
      <c r="DV265">
        <v>33.01509285714285</v>
      </c>
      <c r="DW265">
        <v>500.0021785714285</v>
      </c>
      <c r="DX265">
        <v>84.42210357142855</v>
      </c>
      <c r="DY265">
        <v>0.09998541428571428</v>
      </c>
      <c r="DZ265">
        <v>32.33520714285714</v>
      </c>
      <c r="EA265">
        <v>33.56320714285715</v>
      </c>
      <c r="EB265">
        <v>999.9000000000002</v>
      </c>
      <c r="EC265">
        <v>0</v>
      </c>
      <c r="ED265">
        <v>0</v>
      </c>
      <c r="EE265">
        <v>10009.57821428572</v>
      </c>
      <c r="EF265">
        <v>0</v>
      </c>
      <c r="EG265">
        <v>1211.895</v>
      </c>
      <c r="EH265">
        <v>-40.693075</v>
      </c>
      <c r="EI265">
        <v>859.6142499999999</v>
      </c>
      <c r="EJ265">
        <v>898.9385000000001</v>
      </c>
      <c r="EK265">
        <v>2.780180714285714</v>
      </c>
      <c r="EL265">
        <v>875.6034642857143</v>
      </c>
      <c r="EM265">
        <v>25.95841428571428</v>
      </c>
      <c r="EN265">
        <v>2.4261725</v>
      </c>
      <c r="EO265">
        <v>2.191463928571429</v>
      </c>
      <c r="EP265">
        <v>20.53952142857143</v>
      </c>
      <c r="EQ265">
        <v>18.90005</v>
      </c>
      <c r="ER265">
        <v>1999.991428571429</v>
      </c>
      <c r="ES265">
        <v>0.9800036071428571</v>
      </c>
      <c r="ET265">
        <v>0.01999629285714286</v>
      </c>
      <c r="EU265">
        <v>0</v>
      </c>
      <c r="EV265">
        <v>83.12671071428574</v>
      </c>
      <c r="EW265">
        <v>5.00078</v>
      </c>
      <c r="EX265">
        <v>3513.304285714286</v>
      </c>
      <c r="EY265">
        <v>16379.58928571429</v>
      </c>
      <c r="EZ265">
        <v>52.10899999999999</v>
      </c>
      <c r="FA265">
        <v>53.241</v>
      </c>
      <c r="FB265">
        <v>52.71846428571428</v>
      </c>
      <c r="FC265">
        <v>52.41500000000001</v>
      </c>
      <c r="FD265">
        <v>52.30792857142858</v>
      </c>
      <c r="FE265">
        <v>1955.101428571429</v>
      </c>
      <c r="FF265">
        <v>39.89000000000001</v>
      </c>
      <c r="FG265">
        <v>0</v>
      </c>
      <c r="FH265">
        <v>1694366405</v>
      </c>
      <c r="FI265">
        <v>0</v>
      </c>
      <c r="FJ265">
        <v>83.087868</v>
      </c>
      <c r="FK265">
        <v>-0.8551076841122756</v>
      </c>
      <c r="FL265">
        <v>1260.849228472787</v>
      </c>
      <c r="FM265">
        <v>3519.1076</v>
      </c>
      <c r="FN265">
        <v>15</v>
      </c>
      <c r="FO265">
        <v>1694364733.6</v>
      </c>
      <c r="FP265" t="s">
        <v>824</v>
      </c>
      <c r="FQ265">
        <v>1694364733.6</v>
      </c>
      <c r="FR265">
        <v>1694364725.1</v>
      </c>
      <c r="FS265">
        <v>3</v>
      </c>
      <c r="FT265">
        <v>-0.385</v>
      </c>
      <c r="FU265">
        <v>-0.17</v>
      </c>
      <c r="FV265">
        <v>-26.307</v>
      </c>
      <c r="FW265">
        <v>-4.28</v>
      </c>
      <c r="FX265">
        <v>420</v>
      </c>
      <c r="FY265">
        <v>29</v>
      </c>
      <c r="FZ265">
        <v>0.26</v>
      </c>
      <c r="GA265">
        <v>0.05</v>
      </c>
      <c r="GB265">
        <v>-40.6053125</v>
      </c>
      <c r="GC265">
        <v>-1.920793621013077</v>
      </c>
      <c r="GD265">
        <v>0.1918114089248862</v>
      </c>
      <c r="GE265">
        <v>0</v>
      </c>
      <c r="GF265">
        <v>2.789609</v>
      </c>
      <c r="GG265">
        <v>-0.1888874296435365</v>
      </c>
      <c r="GH265">
        <v>0.01851245848070972</v>
      </c>
      <c r="GI265">
        <v>1</v>
      </c>
      <c r="GJ265">
        <v>1</v>
      </c>
      <c r="GK265">
        <v>2</v>
      </c>
      <c r="GL265" t="s">
        <v>432</v>
      </c>
      <c r="GM265">
        <v>3.10622</v>
      </c>
      <c r="GN265">
        <v>2.75786</v>
      </c>
      <c r="GO265">
        <v>0.135389</v>
      </c>
      <c r="GP265">
        <v>0.136074</v>
      </c>
      <c r="GQ265">
        <v>0.122365</v>
      </c>
      <c r="GR265">
        <v>0.104093</v>
      </c>
      <c r="GS265">
        <v>21687.2</v>
      </c>
      <c r="GT265">
        <v>20418</v>
      </c>
      <c r="GU265">
        <v>25671.6</v>
      </c>
      <c r="GV265">
        <v>24014</v>
      </c>
      <c r="GW265">
        <v>36248</v>
      </c>
      <c r="GX265">
        <v>31547.5</v>
      </c>
      <c r="GY265">
        <v>44930.8</v>
      </c>
      <c r="GZ265">
        <v>38075.1</v>
      </c>
      <c r="HA265">
        <v>1.73517</v>
      </c>
      <c r="HB265">
        <v>1.5278</v>
      </c>
      <c r="HC265">
        <v>-0.0806451</v>
      </c>
      <c r="HD265">
        <v>0</v>
      </c>
      <c r="HE265">
        <v>34.8722</v>
      </c>
      <c r="HF265">
        <v>999.9</v>
      </c>
      <c r="HG265">
        <v>34.2</v>
      </c>
      <c r="HH265">
        <v>42</v>
      </c>
      <c r="HI265">
        <v>33.3977</v>
      </c>
      <c r="HJ265">
        <v>61.2356</v>
      </c>
      <c r="HK265">
        <v>24.6715</v>
      </c>
      <c r="HL265">
        <v>1</v>
      </c>
      <c r="HM265">
        <v>1.64653</v>
      </c>
      <c r="HN265">
        <v>9.28105</v>
      </c>
      <c r="HO265">
        <v>20.0563</v>
      </c>
      <c r="HP265">
        <v>5.20606</v>
      </c>
      <c r="HQ265">
        <v>11.9947</v>
      </c>
      <c r="HR265">
        <v>4.95955</v>
      </c>
      <c r="HS265">
        <v>3.27435</v>
      </c>
      <c r="HT265">
        <v>9999</v>
      </c>
      <c r="HU265">
        <v>9999</v>
      </c>
      <c r="HV265">
        <v>9999</v>
      </c>
      <c r="HW265">
        <v>156.9</v>
      </c>
      <c r="HX265">
        <v>1.86387</v>
      </c>
      <c r="HY265">
        <v>1.8602</v>
      </c>
      <c r="HZ265">
        <v>1.85852</v>
      </c>
      <c r="IA265">
        <v>1.85988</v>
      </c>
      <c r="IB265">
        <v>1.85986</v>
      </c>
      <c r="IC265">
        <v>1.85847</v>
      </c>
      <c r="ID265">
        <v>1.85758</v>
      </c>
      <c r="IE265">
        <v>1.85242</v>
      </c>
      <c r="IF265">
        <v>0</v>
      </c>
      <c r="IG265">
        <v>0</v>
      </c>
      <c r="IH265">
        <v>0</v>
      </c>
      <c r="II265">
        <v>0</v>
      </c>
      <c r="IJ265" t="s">
        <v>433</v>
      </c>
      <c r="IK265" t="s">
        <v>434</v>
      </c>
      <c r="IL265" t="s">
        <v>435</v>
      </c>
      <c r="IM265" t="s">
        <v>435</v>
      </c>
      <c r="IN265" t="s">
        <v>435</v>
      </c>
      <c r="IO265" t="s">
        <v>435</v>
      </c>
      <c r="IP265">
        <v>0</v>
      </c>
      <c r="IQ265">
        <v>100</v>
      </c>
      <c r="IR265">
        <v>100</v>
      </c>
      <c r="IS265">
        <v>-33.829</v>
      </c>
      <c r="IT265">
        <v>-4.2757</v>
      </c>
      <c r="IU265">
        <v>-16.58608616744975</v>
      </c>
      <c r="IV265">
        <v>-0.02477319321892663</v>
      </c>
      <c r="IW265">
        <v>7.220195862635366E-06</v>
      </c>
      <c r="IX265">
        <v>-1.200035831751892E-09</v>
      </c>
      <c r="IY265">
        <v>-1.942583748468474</v>
      </c>
      <c r="IZ265">
        <v>-0.1467083373758089</v>
      </c>
      <c r="JA265">
        <v>0.003522864546959643</v>
      </c>
      <c r="JB265">
        <v>-3.696506598922489E-05</v>
      </c>
      <c r="JC265">
        <v>4</v>
      </c>
      <c r="JD265">
        <v>1987</v>
      </c>
      <c r="JE265">
        <v>1</v>
      </c>
      <c r="JF265">
        <v>38</v>
      </c>
      <c r="JG265">
        <v>27.9</v>
      </c>
      <c r="JH265">
        <v>28</v>
      </c>
      <c r="JI265">
        <v>2.23877</v>
      </c>
      <c r="JJ265">
        <v>2.69165</v>
      </c>
      <c r="JK265">
        <v>1.49658</v>
      </c>
      <c r="JL265">
        <v>2.39014</v>
      </c>
      <c r="JM265">
        <v>1.54785</v>
      </c>
      <c r="JN265">
        <v>2.48291</v>
      </c>
      <c r="JO265">
        <v>46.679</v>
      </c>
      <c r="JP265">
        <v>13.0901</v>
      </c>
      <c r="JQ265">
        <v>18</v>
      </c>
      <c r="JR265">
        <v>509.103</v>
      </c>
      <c r="JS265">
        <v>384.356</v>
      </c>
      <c r="JT265">
        <v>26.1958</v>
      </c>
      <c r="JU265">
        <v>45.5641</v>
      </c>
      <c r="JV265">
        <v>29.9995</v>
      </c>
      <c r="JW265">
        <v>45.3917</v>
      </c>
      <c r="JX265">
        <v>45.2481</v>
      </c>
      <c r="JY265">
        <v>44.9309</v>
      </c>
      <c r="JZ265">
        <v>0</v>
      </c>
      <c r="KA265">
        <v>42.5778</v>
      </c>
      <c r="KB265">
        <v>21.0534</v>
      </c>
      <c r="KC265">
        <v>921.556</v>
      </c>
      <c r="KD265">
        <v>26.9431</v>
      </c>
      <c r="KE265">
        <v>98.15600000000001</v>
      </c>
      <c r="KF265">
        <v>91.7461</v>
      </c>
    </row>
    <row r="266" spans="1:292">
      <c r="A266">
        <v>248</v>
      </c>
      <c r="B266">
        <v>1694366410</v>
      </c>
      <c r="C266">
        <v>7901</v>
      </c>
      <c r="D266" t="s">
        <v>933</v>
      </c>
      <c r="E266" t="s">
        <v>934</v>
      </c>
      <c r="F266">
        <v>5</v>
      </c>
      <c r="G266" t="s">
        <v>823</v>
      </c>
      <c r="H266">
        <v>1694366402.5</v>
      </c>
      <c r="I266">
        <f>(J266)/1000</f>
        <v>0</v>
      </c>
      <c r="J266">
        <f>IF(DO266, AM266, AG266)</f>
        <v>0</v>
      </c>
      <c r="K266">
        <f>IF(DO266, AH266, AF266)</f>
        <v>0</v>
      </c>
      <c r="L266">
        <f>DQ266 - IF(AT266&gt;1, K266*DK266*100.0/(AV266*EE266), 0)</f>
        <v>0</v>
      </c>
      <c r="M266">
        <f>((S266-I266/2)*L266-K266)/(S266+I266/2)</f>
        <v>0</v>
      </c>
      <c r="N266">
        <f>M266*(DX266+DY266)/1000.0</f>
        <v>0</v>
      </c>
      <c r="O266">
        <f>(DQ266 - IF(AT266&gt;1, K266*DK266*100.0/(AV266*EE266), 0))*(DX266+DY266)/1000.0</f>
        <v>0</v>
      </c>
      <c r="P266">
        <f>2.0/((1/R266-1/Q266)+SIGN(R266)*SQRT((1/R266-1/Q266)*(1/R266-1/Q266) + 4*DL266/((DL266+1)*(DL266+1))*(2*1/R266*1/Q266-1/Q266*1/Q266)))</f>
        <v>0</v>
      </c>
      <c r="Q266">
        <f>IF(LEFT(DM266,1)&lt;&gt;"0",IF(LEFT(DM266,1)="1",3.0,DN266),$D$5+$E$5*(EE266*DX266/($K$5*1000))+$F$5*(EE266*DX266/($K$5*1000))*MAX(MIN(DK266,$J$5),$I$5)*MAX(MIN(DK266,$J$5),$I$5)+$G$5*MAX(MIN(DK266,$J$5),$I$5)*(EE266*DX266/($K$5*1000))+$H$5*(EE266*DX266/($K$5*1000))*(EE266*DX266/($K$5*1000)))</f>
        <v>0</v>
      </c>
      <c r="R266">
        <f>I266*(1000-(1000*0.61365*exp(17.502*V266/(240.97+V266))/(DX266+DY266)+DS266)/2)/(1000*0.61365*exp(17.502*V266/(240.97+V266))/(DX266+DY266)-DS266)</f>
        <v>0</v>
      </c>
      <c r="S266">
        <f>1/((DL266+1)/(P266/1.6)+1/(Q266/1.37)) + DL266/((DL266+1)/(P266/1.6) + DL266/(Q266/1.37))</f>
        <v>0</v>
      </c>
      <c r="T266">
        <f>(DG266*DJ266)</f>
        <v>0</v>
      </c>
      <c r="U266">
        <f>(DZ266+(T266+2*0.95*5.67E-8*(((DZ266+$B$9)+273)^4-(DZ266+273)^4)-44100*I266)/(1.84*29.3*Q266+8*0.95*5.67E-8*(DZ266+273)^3))</f>
        <v>0</v>
      </c>
      <c r="V266">
        <f>($C$9*EA266+$D$9*EB266+$E$9*U266)</f>
        <v>0</v>
      </c>
      <c r="W266">
        <f>0.61365*exp(17.502*V266/(240.97+V266))</f>
        <v>0</v>
      </c>
      <c r="X266">
        <f>(Y266/Z266*100)</f>
        <v>0</v>
      </c>
      <c r="Y266">
        <f>DS266*(DX266+DY266)/1000</f>
        <v>0</v>
      </c>
      <c r="Z266">
        <f>0.61365*exp(17.502*DZ266/(240.97+DZ266))</f>
        <v>0</v>
      </c>
      <c r="AA266">
        <f>(W266-DS266*(DX266+DY266)/1000)</f>
        <v>0</v>
      </c>
      <c r="AB266">
        <f>(-I266*44100)</f>
        <v>0</v>
      </c>
      <c r="AC266">
        <f>2*29.3*Q266*0.92*(DZ266-V266)</f>
        <v>0</v>
      </c>
      <c r="AD266">
        <f>2*0.95*5.67E-8*(((DZ266+$B$9)+273)^4-(V266+273)^4)</f>
        <v>0</v>
      </c>
      <c r="AE266">
        <f>T266+AD266+AB266+AC266</f>
        <v>0</v>
      </c>
      <c r="AF266">
        <f>DW266*AT266*(DR266-DQ266*(1000-AT266*DT266)/(1000-AT266*DS266))/(100*DK266)</f>
        <v>0</v>
      </c>
      <c r="AG266">
        <f>1000*DW266*AT266*(DS266-DT266)/(100*DK266*(1000-AT266*DS266))</f>
        <v>0</v>
      </c>
      <c r="AH266">
        <f>(AI266 - AJ266 - DX266*1E3/(8.314*(DZ266+273.15)) * AL266/DW266 * AK266) * DW266/(100*DK266) * (1000 - DT266)/1000</f>
        <v>0</v>
      </c>
      <c r="AI266">
        <v>933.2423470884673</v>
      </c>
      <c r="AJ266">
        <v>901.7307030303026</v>
      </c>
      <c r="AK266">
        <v>3.441998486799088</v>
      </c>
      <c r="AL266">
        <v>66.0925817181092</v>
      </c>
      <c r="AM266">
        <f>(AO266 - AN266 + DX266*1E3/(8.314*(DZ266+273.15)) * AQ266/DW266 * AP266) * DW266/(100*DK266) * 1000/(1000 - AO266)</f>
        <v>0</v>
      </c>
      <c r="AN266">
        <v>25.94878397664587</v>
      </c>
      <c r="AO266">
        <v>28.71114848484847</v>
      </c>
      <c r="AP266">
        <v>-0.0002237015291635774</v>
      </c>
      <c r="AQ266">
        <v>101.3786649320936</v>
      </c>
      <c r="AR266">
        <v>0</v>
      </c>
      <c r="AS266">
        <v>0</v>
      </c>
      <c r="AT266">
        <f>IF(AR266*$H$15&gt;=AV266,1.0,(AV266/(AV266-AR266*$H$15)))</f>
        <v>0</v>
      </c>
      <c r="AU266">
        <f>(AT266-1)*100</f>
        <v>0</v>
      </c>
      <c r="AV266">
        <f>MAX(0,($B$15+$C$15*EE266)/(1+$D$15*EE266)*DX266/(DZ266+273)*$E$15)</f>
        <v>0</v>
      </c>
      <c r="AW266" t="s">
        <v>429</v>
      </c>
      <c r="AX266" t="s">
        <v>429</v>
      </c>
      <c r="AY266">
        <v>0</v>
      </c>
      <c r="AZ266">
        <v>0</v>
      </c>
      <c r="BA266">
        <f>1-AY266/AZ266</f>
        <v>0</v>
      </c>
      <c r="BB266">
        <v>0</v>
      </c>
      <c r="BC266" t="s">
        <v>429</v>
      </c>
      <c r="BD266" t="s">
        <v>429</v>
      </c>
      <c r="BE266">
        <v>0</v>
      </c>
      <c r="BF266">
        <v>0</v>
      </c>
      <c r="BG266">
        <f>1-BE266/BF266</f>
        <v>0</v>
      </c>
      <c r="BH266">
        <v>0.5</v>
      </c>
      <c r="BI266">
        <f>DH266</f>
        <v>0</v>
      </c>
      <c r="BJ266">
        <f>K266</f>
        <v>0</v>
      </c>
      <c r="BK266">
        <f>BG266*BH266*BI266</f>
        <v>0</v>
      </c>
      <c r="BL266">
        <f>(BJ266-BB266)/BI266</f>
        <v>0</v>
      </c>
      <c r="BM266">
        <f>(AZ266-BF266)/BF266</f>
        <v>0</v>
      </c>
      <c r="BN266">
        <f>AY266/(BA266+AY266/BF266)</f>
        <v>0</v>
      </c>
      <c r="BO266" t="s">
        <v>429</v>
      </c>
      <c r="BP266">
        <v>0</v>
      </c>
      <c r="BQ266">
        <f>IF(BP266&lt;&gt;0, BP266, BN266)</f>
        <v>0</v>
      </c>
      <c r="BR266">
        <f>1-BQ266/BF266</f>
        <v>0</v>
      </c>
      <c r="BS266">
        <f>(BF266-BE266)/(BF266-BQ266)</f>
        <v>0</v>
      </c>
      <c r="BT266">
        <f>(AZ266-BF266)/(AZ266-BQ266)</f>
        <v>0</v>
      </c>
      <c r="BU266">
        <f>(BF266-BE266)/(BF266-AY266)</f>
        <v>0</v>
      </c>
      <c r="BV266">
        <f>(AZ266-BF266)/(AZ266-AY266)</f>
        <v>0</v>
      </c>
      <c r="BW266">
        <f>(BS266*BQ266/BE266)</f>
        <v>0</v>
      </c>
      <c r="BX266">
        <f>(1-BW266)</f>
        <v>0</v>
      </c>
      <c r="DG266">
        <f>$B$13*EF266+$C$13*EG266+$F$13*ER266*(1-EU266)</f>
        <v>0</v>
      </c>
      <c r="DH266">
        <f>DG266*DI266</f>
        <v>0</v>
      </c>
      <c r="DI266">
        <f>($B$13*$D$11+$C$13*$D$11+$F$13*((FE266+EW266)/MAX(FE266+EW266+FF266, 0.1)*$I$11+FF266/MAX(FE266+EW266+FF266, 0.1)*$J$11))/($B$13+$C$13+$F$13)</f>
        <v>0</v>
      </c>
      <c r="DJ266">
        <f>($B$13*$K$11+$C$13*$K$11+$F$13*((FE266+EW266)/MAX(FE266+EW266+FF266, 0.1)*$P$11+FF266/MAX(FE266+EW266+FF266, 0.1)*$Q$11))/($B$13+$C$13+$F$13)</f>
        <v>0</v>
      </c>
      <c r="DK266">
        <v>1.37</v>
      </c>
      <c r="DL266">
        <v>0.5</v>
      </c>
      <c r="DM266" t="s">
        <v>430</v>
      </c>
      <c r="DN266">
        <v>2</v>
      </c>
      <c r="DO266" t="b">
        <v>1</v>
      </c>
      <c r="DP266">
        <v>1694366402.5</v>
      </c>
      <c r="DQ266">
        <v>852.5004074074075</v>
      </c>
      <c r="DR266">
        <v>893.339925925926</v>
      </c>
      <c r="DS266">
        <v>28.72423703703704</v>
      </c>
      <c r="DT266">
        <v>25.95433333333333</v>
      </c>
      <c r="DU266">
        <v>886.2045555555554</v>
      </c>
      <c r="DV266">
        <v>33.00022592592592</v>
      </c>
      <c r="DW266">
        <v>500.0143333333334</v>
      </c>
      <c r="DX266">
        <v>84.42235555555555</v>
      </c>
      <c r="DY266">
        <v>0.1000244962962963</v>
      </c>
      <c r="DZ266">
        <v>32.33307777777777</v>
      </c>
      <c r="EA266">
        <v>33.56668888888889</v>
      </c>
      <c r="EB266">
        <v>999.9000000000001</v>
      </c>
      <c r="EC266">
        <v>0</v>
      </c>
      <c r="ED266">
        <v>0</v>
      </c>
      <c r="EE266">
        <v>10008.06333333333</v>
      </c>
      <c r="EF266">
        <v>0</v>
      </c>
      <c r="EG266">
        <v>1358.914814814815</v>
      </c>
      <c r="EH266">
        <v>-40.8394962962963</v>
      </c>
      <c r="EI266">
        <v>877.7118888888888</v>
      </c>
      <c r="EJ266">
        <v>917.1437407407408</v>
      </c>
      <c r="EK266">
        <v>2.769909259259259</v>
      </c>
      <c r="EL266">
        <v>893.339925925926</v>
      </c>
      <c r="EM266">
        <v>25.95433333333333</v>
      </c>
      <c r="EN266">
        <v>2.424968148148148</v>
      </c>
      <c r="EO266">
        <v>2.191125185185185</v>
      </c>
      <c r="EP266">
        <v>20.53147777777778</v>
      </c>
      <c r="EQ266">
        <v>18.89758148148148</v>
      </c>
      <c r="ER266">
        <v>1999.993703703703</v>
      </c>
      <c r="ES266">
        <v>0.9800035555555553</v>
      </c>
      <c r="ET266">
        <v>0.01999634814814815</v>
      </c>
      <c r="EU266">
        <v>0</v>
      </c>
      <c r="EV266">
        <v>83.114</v>
      </c>
      <c r="EW266">
        <v>5.00078</v>
      </c>
      <c r="EX266">
        <v>3580.271111111112</v>
      </c>
      <c r="EY266">
        <v>16379.6</v>
      </c>
      <c r="EZ266">
        <v>52.11074074074073</v>
      </c>
      <c r="FA266">
        <v>53.23833333333333</v>
      </c>
      <c r="FB266">
        <v>52.72662962962962</v>
      </c>
      <c r="FC266">
        <v>52.42814814814815</v>
      </c>
      <c r="FD266">
        <v>52.29614814814815</v>
      </c>
      <c r="FE266">
        <v>1955.103703703704</v>
      </c>
      <c r="FF266">
        <v>39.89000000000001</v>
      </c>
      <c r="FG266">
        <v>0</v>
      </c>
      <c r="FH266">
        <v>1694366409.8</v>
      </c>
      <c r="FI266">
        <v>0</v>
      </c>
      <c r="FJ266">
        <v>83.08261199999998</v>
      </c>
      <c r="FK266">
        <v>-0.136938460900645</v>
      </c>
      <c r="FL266">
        <v>819.8438477076752</v>
      </c>
      <c r="FM266">
        <v>3579.5952</v>
      </c>
      <c r="FN266">
        <v>15</v>
      </c>
      <c r="FO266">
        <v>1694364733.6</v>
      </c>
      <c r="FP266" t="s">
        <v>824</v>
      </c>
      <c r="FQ266">
        <v>1694364733.6</v>
      </c>
      <c r="FR266">
        <v>1694364725.1</v>
      </c>
      <c r="FS266">
        <v>3</v>
      </c>
      <c r="FT266">
        <v>-0.385</v>
      </c>
      <c r="FU266">
        <v>-0.17</v>
      </c>
      <c r="FV266">
        <v>-26.307</v>
      </c>
      <c r="FW266">
        <v>-4.28</v>
      </c>
      <c r="FX266">
        <v>420</v>
      </c>
      <c r="FY266">
        <v>29</v>
      </c>
      <c r="FZ266">
        <v>0.26</v>
      </c>
      <c r="GA266">
        <v>0.05</v>
      </c>
      <c r="GB266">
        <v>-40.74658048780488</v>
      </c>
      <c r="GC266">
        <v>-1.707861324041803</v>
      </c>
      <c r="GD266">
        <v>0.1793686885957031</v>
      </c>
      <c r="GE266">
        <v>0</v>
      </c>
      <c r="GF266">
        <v>2.776990487804878</v>
      </c>
      <c r="GG266">
        <v>-0.1180072473867568</v>
      </c>
      <c r="GH266">
        <v>0.01241499584024363</v>
      </c>
      <c r="GI266">
        <v>1</v>
      </c>
      <c r="GJ266">
        <v>1</v>
      </c>
      <c r="GK266">
        <v>2</v>
      </c>
      <c r="GL266" t="s">
        <v>432</v>
      </c>
      <c r="GM266">
        <v>3.10629</v>
      </c>
      <c r="GN266">
        <v>2.75827</v>
      </c>
      <c r="GO266">
        <v>0.13708</v>
      </c>
      <c r="GP266">
        <v>0.137735</v>
      </c>
      <c r="GQ266">
        <v>0.122351</v>
      </c>
      <c r="GR266">
        <v>0.104094</v>
      </c>
      <c r="GS266">
        <v>21645.1</v>
      </c>
      <c r="GT266">
        <v>20378.9</v>
      </c>
      <c r="GU266">
        <v>25672</v>
      </c>
      <c r="GV266">
        <v>24014.3</v>
      </c>
      <c r="GW266">
        <v>36249.1</v>
      </c>
      <c r="GX266">
        <v>31548.1</v>
      </c>
      <c r="GY266">
        <v>44931.2</v>
      </c>
      <c r="GZ266">
        <v>38075.8</v>
      </c>
      <c r="HA266">
        <v>1.73522</v>
      </c>
      <c r="HB266">
        <v>1.5278</v>
      </c>
      <c r="HC266">
        <v>-0.0795648</v>
      </c>
      <c r="HD266">
        <v>0</v>
      </c>
      <c r="HE266">
        <v>34.869</v>
      </c>
      <c r="HF266">
        <v>999.9</v>
      </c>
      <c r="HG266">
        <v>34.2</v>
      </c>
      <c r="HH266">
        <v>42</v>
      </c>
      <c r="HI266">
        <v>33.3935</v>
      </c>
      <c r="HJ266">
        <v>61.4856</v>
      </c>
      <c r="HK266">
        <v>24.5673</v>
      </c>
      <c r="HL266">
        <v>1</v>
      </c>
      <c r="HM266">
        <v>1.64612</v>
      </c>
      <c r="HN266">
        <v>9.28105</v>
      </c>
      <c r="HO266">
        <v>20.0565</v>
      </c>
      <c r="HP266">
        <v>5.20696</v>
      </c>
      <c r="HQ266">
        <v>11.9948</v>
      </c>
      <c r="HR266">
        <v>4.9598</v>
      </c>
      <c r="HS266">
        <v>3.27443</v>
      </c>
      <c r="HT266">
        <v>9999</v>
      </c>
      <c r="HU266">
        <v>9999</v>
      </c>
      <c r="HV266">
        <v>9999</v>
      </c>
      <c r="HW266">
        <v>156.9</v>
      </c>
      <c r="HX266">
        <v>1.86388</v>
      </c>
      <c r="HY266">
        <v>1.8602</v>
      </c>
      <c r="HZ266">
        <v>1.85854</v>
      </c>
      <c r="IA266">
        <v>1.85989</v>
      </c>
      <c r="IB266">
        <v>1.85984</v>
      </c>
      <c r="IC266">
        <v>1.85846</v>
      </c>
      <c r="ID266">
        <v>1.85758</v>
      </c>
      <c r="IE266">
        <v>1.85242</v>
      </c>
      <c r="IF266">
        <v>0</v>
      </c>
      <c r="IG266">
        <v>0</v>
      </c>
      <c r="IH266">
        <v>0</v>
      </c>
      <c r="II266">
        <v>0</v>
      </c>
      <c r="IJ266" t="s">
        <v>433</v>
      </c>
      <c r="IK266" t="s">
        <v>434</v>
      </c>
      <c r="IL266" t="s">
        <v>435</v>
      </c>
      <c r="IM266" t="s">
        <v>435</v>
      </c>
      <c r="IN266" t="s">
        <v>435</v>
      </c>
      <c r="IO266" t="s">
        <v>435</v>
      </c>
      <c r="IP266">
        <v>0</v>
      </c>
      <c r="IQ266">
        <v>100</v>
      </c>
      <c r="IR266">
        <v>100</v>
      </c>
      <c r="IS266">
        <v>-34.078</v>
      </c>
      <c r="IT266">
        <v>-4.2755</v>
      </c>
      <c r="IU266">
        <v>-16.58608616744975</v>
      </c>
      <c r="IV266">
        <v>-0.02477319321892663</v>
      </c>
      <c r="IW266">
        <v>7.220195862635366E-06</v>
      </c>
      <c r="IX266">
        <v>-1.200035831751892E-09</v>
      </c>
      <c r="IY266">
        <v>-1.942583748468474</v>
      </c>
      <c r="IZ266">
        <v>-0.1467083373758089</v>
      </c>
      <c r="JA266">
        <v>0.003522864546959643</v>
      </c>
      <c r="JB266">
        <v>-3.696506598922489E-05</v>
      </c>
      <c r="JC266">
        <v>4</v>
      </c>
      <c r="JD266">
        <v>1987</v>
      </c>
      <c r="JE266">
        <v>1</v>
      </c>
      <c r="JF266">
        <v>38</v>
      </c>
      <c r="JG266">
        <v>27.9</v>
      </c>
      <c r="JH266">
        <v>28.1</v>
      </c>
      <c r="JI266">
        <v>2.26685</v>
      </c>
      <c r="JJ266">
        <v>2.68921</v>
      </c>
      <c r="JK266">
        <v>1.49658</v>
      </c>
      <c r="JL266">
        <v>2.38892</v>
      </c>
      <c r="JM266">
        <v>1.54785</v>
      </c>
      <c r="JN266">
        <v>2.49023</v>
      </c>
      <c r="JO266">
        <v>46.679</v>
      </c>
      <c r="JP266">
        <v>13.0901</v>
      </c>
      <c r="JQ266">
        <v>18</v>
      </c>
      <c r="JR266">
        <v>509.098</v>
      </c>
      <c r="JS266">
        <v>384.327</v>
      </c>
      <c r="JT266">
        <v>26.1933</v>
      </c>
      <c r="JU266">
        <v>45.5579</v>
      </c>
      <c r="JV266">
        <v>29.9997</v>
      </c>
      <c r="JW266">
        <v>45.3856</v>
      </c>
      <c r="JX266">
        <v>45.2421</v>
      </c>
      <c r="JY266">
        <v>45.6054</v>
      </c>
      <c r="JZ266">
        <v>0</v>
      </c>
      <c r="KA266">
        <v>42.5778</v>
      </c>
      <c r="KB266">
        <v>21.0409</v>
      </c>
      <c r="KC266">
        <v>941.593</v>
      </c>
      <c r="KD266">
        <v>26.9995</v>
      </c>
      <c r="KE266">
        <v>98.1571</v>
      </c>
      <c r="KF266">
        <v>91.7475</v>
      </c>
    </row>
    <row r="267" spans="1:292">
      <c r="A267">
        <v>249</v>
      </c>
      <c r="B267">
        <v>1694366415</v>
      </c>
      <c r="C267">
        <v>7906</v>
      </c>
      <c r="D267" t="s">
        <v>935</v>
      </c>
      <c r="E267" t="s">
        <v>936</v>
      </c>
      <c r="F267">
        <v>5</v>
      </c>
      <c r="G267" t="s">
        <v>823</v>
      </c>
      <c r="H267">
        <v>1694366407.214286</v>
      </c>
      <c r="I267">
        <f>(J267)/1000</f>
        <v>0</v>
      </c>
      <c r="J267">
        <f>IF(DO267, AM267, AG267)</f>
        <v>0</v>
      </c>
      <c r="K267">
        <f>IF(DO267, AH267, AF267)</f>
        <v>0</v>
      </c>
      <c r="L267">
        <f>DQ267 - IF(AT267&gt;1, K267*DK267*100.0/(AV267*EE267), 0)</f>
        <v>0</v>
      </c>
      <c r="M267">
        <f>((S267-I267/2)*L267-K267)/(S267+I267/2)</f>
        <v>0</v>
      </c>
      <c r="N267">
        <f>M267*(DX267+DY267)/1000.0</f>
        <v>0</v>
      </c>
      <c r="O267">
        <f>(DQ267 - IF(AT267&gt;1, K267*DK267*100.0/(AV267*EE267), 0))*(DX267+DY267)/1000.0</f>
        <v>0</v>
      </c>
      <c r="P267">
        <f>2.0/((1/R267-1/Q267)+SIGN(R267)*SQRT((1/R267-1/Q267)*(1/R267-1/Q267) + 4*DL267/((DL267+1)*(DL267+1))*(2*1/R267*1/Q267-1/Q267*1/Q267)))</f>
        <v>0</v>
      </c>
      <c r="Q267">
        <f>IF(LEFT(DM267,1)&lt;&gt;"0",IF(LEFT(DM267,1)="1",3.0,DN267),$D$5+$E$5*(EE267*DX267/($K$5*1000))+$F$5*(EE267*DX267/($K$5*1000))*MAX(MIN(DK267,$J$5),$I$5)*MAX(MIN(DK267,$J$5),$I$5)+$G$5*MAX(MIN(DK267,$J$5),$I$5)*(EE267*DX267/($K$5*1000))+$H$5*(EE267*DX267/($K$5*1000))*(EE267*DX267/($K$5*1000)))</f>
        <v>0</v>
      </c>
      <c r="R267">
        <f>I267*(1000-(1000*0.61365*exp(17.502*V267/(240.97+V267))/(DX267+DY267)+DS267)/2)/(1000*0.61365*exp(17.502*V267/(240.97+V267))/(DX267+DY267)-DS267)</f>
        <v>0</v>
      </c>
      <c r="S267">
        <f>1/((DL267+1)/(P267/1.6)+1/(Q267/1.37)) + DL267/((DL267+1)/(P267/1.6) + DL267/(Q267/1.37))</f>
        <v>0</v>
      </c>
      <c r="T267">
        <f>(DG267*DJ267)</f>
        <v>0</v>
      </c>
      <c r="U267">
        <f>(DZ267+(T267+2*0.95*5.67E-8*(((DZ267+$B$9)+273)^4-(DZ267+273)^4)-44100*I267)/(1.84*29.3*Q267+8*0.95*5.67E-8*(DZ267+273)^3))</f>
        <v>0</v>
      </c>
      <c r="V267">
        <f>($C$9*EA267+$D$9*EB267+$E$9*U267)</f>
        <v>0</v>
      </c>
      <c r="W267">
        <f>0.61365*exp(17.502*V267/(240.97+V267))</f>
        <v>0</v>
      </c>
      <c r="X267">
        <f>(Y267/Z267*100)</f>
        <v>0</v>
      </c>
      <c r="Y267">
        <f>DS267*(DX267+DY267)/1000</f>
        <v>0</v>
      </c>
      <c r="Z267">
        <f>0.61365*exp(17.502*DZ267/(240.97+DZ267))</f>
        <v>0</v>
      </c>
      <c r="AA267">
        <f>(W267-DS267*(DX267+DY267)/1000)</f>
        <v>0</v>
      </c>
      <c r="AB267">
        <f>(-I267*44100)</f>
        <v>0</v>
      </c>
      <c r="AC267">
        <f>2*29.3*Q267*0.92*(DZ267-V267)</f>
        <v>0</v>
      </c>
      <c r="AD267">
        <f>2*0.95*5.67E-8*(((DZ267+$B$9)+273)^4-(V267+273)^4)</f>
        <v>0</v>
      </c>
      <c r="AE267">
        <f>T267+AD267+AB267+AC267</f>
        <v>0</v>
      </c>
      <c r="AF267">
        <f>DW267*AT267*(DR267-DQ267*(1000-AT267*DT267)/(1000-AT267*DS267))/(100*DK267)</f>
        <v>0</v>
      </c>
      <c r="AG267">
        <f>1000*DW267*AT267*(DS267-DT267)/(100*DK267*(1000-AT267*DS267))</f>
        <v>0</v>
      </c>
      <c r="AH267">
        <f>(AI267 - AJ267 - DX267*1E3/(8.314*(DZ267+273.15)) * AL267/DW267 * AK267) * DW267/(100*DK267) * (1000 - DT267)/1000</f>
        <v>0</v>
      </c>
      <c r="AI267">
        <v>950.5081880232785</v>
      </c>
      <c r="AJ267">
        <v>918.7684969696969</v>
      </c>
      <c r="AK267">
        <v>3.404475065387246</v>
      </c>
      <c r="AL267">
        <v>66.0925817181092</v>
      </c>
      <c r="AM267">
        <f>(AO267 - AN267 + DX267*1E3/(8.314*(DZ267+273.15)) * AQ267/DW267 * AP267) * DW267/(100*DK267) * 1000/(1000 - AO267)</f>
        <v>0</v>
      </c>
      <c r="AN267">
        <v>25.9474364729851</v>
      </c>
      <c r="AO267">
        <v>28.70229333333333</v>
      </c>
      <c r="AP267">
        <v>-0.0001628886930603933</v>
      </c>
      <c r="AQ267">
        <v>101.3786649320936</v>
      </c>
      <c r="AR267">
        <v>0</v>
      </c>
      <c r="AS267">
        <v>0</v>
      </c>
      <c r="AT267">
        <f>IF(AR267*$H$15&gt;=AV267,1.0,(AV267/(AV267-AR267*$H$15)))</f>
        <v>0</v>
      </c>
      <c r="AU267">
        <f>(AT267-1)*100</f>
        <v>0</v>
      </c>
      <c r="AV267">
        <f>MAX(0,($B$15+$C$15*EE267)/(1+$D$15*EE267)*DX267/(DZ267+273)*$E$15)</f>
        <v>0</v>
      </c>
      <c r="AW267" t="s">
        <v>429</v>
      </c>
      <c r="AX267" t="s">
        <v>429</v>
      </c>
      <c r="AY267">
        <v>0</v>
      </c>
      <c r="AZ267">
        <v>0</v>
      </c>
      <c r="BA267">
        <f>1-AY267/AZ267</f>
        <v>0</v>
      </c>
      <c r="BB267">
        <v>0</v>
      </c>
      <c r="BC267" t="s">
        <v>429</v>
      </c>
      <c r="BD267" t="s">
        <v>429</v>
      </c>
      <c r="BE267">
        <v>0</v>
      </c>
      <c r="BF267">
        <v>0</v>
      </c>
      <c r="BG267">
        <f>1-BE267/BF267</f>
        <v>0</v>
      </c>
      <c r="BH267">
        <v>0.5</v>
      </c>
      <c r="BI267">
        <f>DH267</f>
        <v>0</v>
      </c>
      <c r="BJ267">
        <f>K267</f>
        <v>0</v>
      </c>
      <c r="BK267">
        <f>BG267*BH267*BI267</f>
        <v>0</v>
      </c>
      <c r="BL267">
        <f>(BJ267-BB267)/BI267</f>
        <v>0</v>
      </c>
      <c r="BM267">
        <f>(AZ267-BF267)/BF267</f>
        <v>0</v>
      </c>
      <c r="BN267">
        <f>AY267/(BA267+AY267/BF267)</f>
        <v>0</v>
      </c>
      <c r="BO267" t="s">
        <v>429</v>
      </c>
      <c r="BP267">
        <v>0</v>
      </c>
      <c r="BQ267">
        <f>IF(BP267&lt;&gt;0, BP267, BN267)</f>
        <v>0</v>
      </c>
      <c r="BR267">
        <f>1-BQ267/BF267</f>
        <v>0</v>
      </c>
      <c r="BS267">
        <f>(BF267-BE267)/(BF267-BQ267)</f>
        <v>0</v>
      </c>
      <c r="BT267">
        <f>(AZ267-BF267)/(AZ267-BQ267)</f>
        <v>0</v>
      </c>
      <c r="BU267">
        <f>(BF267-BE267)/(BF267-AY267)</f>
        <v>0</v>
      </c>
      <c r="BV267">
        <f>(AZ267-BF267)/(AZ267-AY267)</f>
        <v>0</v>
      </c>
      <c r="BW267">
        <f>(BS267*BQ267/BE267)</f>
        <v>0</v>
      </c>
      <c r="BX267">
        <f>(1-BW267)</f>
        <v>0</v>
      </c>
      <c r="DG267">
        <f>$B$13*EF267+$C$13*EG267+$F$13*ER267*(1-EU267)</f>
        <v>0</v>
      </c>
      <c r="DH267">
        <f>DG267*DI267</f>
        <v>0</v>
      </c>
      <c r="DI267">
        <f>($B$13*$D$11+$C$13*$D$11+$F$13*((FE267+EW267)/MAX(FE267+EW267+FF267, 0.1)*$I$11+FF267/MAX(FE267+EW267+FF267, 0.1)*$J$11))/($B$13+$C$13+$F$13)</f>
        <v>0</v>
      </c>
      <c r="DJ267">
        <f>($B$13*$K$11+$C$13*$K$11+$F$13*((FE267+EW267)/MAX(FE267+EW267+FF267, 0.1)*$P$11+FF267/MAX(FE267+EW267+FF267, 0.1)*$Q$11))/($B$13+$C$13+$F$13)</f>
        <v>0</v>
      </c>
      <c r="DK267">
        <v>1.37</v>
      </c>
      <c r="DL267">
        <v>0.5</v>
      </c>
      <c r="DM267" t="s">
        <v>430</v>
      </c>
      <c r="DN267">
        <v>2</v>
      </c>
      <c r="DO267" t="b">
        <v>1</v>
      </c>
      <c r="DP267">
        <v>1694366407.214286</v>
      </c>
      <c r="DQ267">
        <v>868.1874285714287</v>
      </c>
      <c r="DR267">
        <v>909.1536071428573</v>
      </c>
      <c r="DS267">
        <v>28.71513571428572</v>
      </c>
      <c r="DT267">
        <v>25.95044642857143</v>
      </c>
      <c r="DU267">
        <v>902.1261428571428</v>
      </c>
      <c r="DV267">
        <v>32.99079642857142</v>
      </c>
      <c r="DW267">
        <v>500.0067857142858</v>
      </c>
      <c r="DX267">
        <v>84.42283214285713</v>
      </c>
      <c r="DY267">
        <v>0.1000295892857143</v>
      </c>
      <c r="DZ267">
        <v>32.33406071428572</v>
      </c>
      <c r="EA267">
        <v>33.57063214285714</v>
      </c>
      <c r="EB267">
        <v>999.9000000000002</v>
      </c>
      <c r="EC267">
        <v>0</v>
      </c>
      <c r="ED267">
        <v>0</v>
      </c>
      <c r="EE267">
        <v>9998.776428571427</v>
      </c>
      <c r="EF267">
        <v>0</v>
      </c>
      <c r="EG267">
        <v>1452.553214285714</v>
      </c>
      <c r="EH267">
        <v>-40.96620357142856</v>
      </c>
      <c r="EI267">
        <v>893.8545000000001</v>
      </c>
      <c r="EJ267">
        <v>933.3751428571429</v>
      </c>
      <c r="EK267">
        <v>2.764692142857143</v>
      </c>
      <c r="EL267">
        <v>909.1536071428573</v>
      </c>
      <c r="EM267">
        <v>25.95044642857143</v>
      </c>
      <c r="EN267">
        <v>2.424213571428571</v>
      </c>
      <c r="EO267">
        <v>2.190809642857143</v>
      </c>
      <c r="EP267">
        <v>20.526425</v>
      </c>
      <c r="EQ267">
        <v>18.89527142857143</v>
      </c>
      <c r="ER267">
        <v>1999.973214285714</v>
      </c>
      <c r="ES267">
        <v>0.9800032857142854</v>
      </c>
      <c r="ET267">
        <v>0.01999661785714285</v>
      </c>
      <c r="EU267">
        <v>0</v>
      </c>
      <c r="EV267">
        <v>83.09524642857141</v>
      </c>
      <c r="EW267">
        <v>5.00078</v>
      </c>
      <c r="EX267">
        <v>3634.032142857142</v>
      </c>
      <c r="EY267">
        <v>16379.425</v>
      </c>
      <c r="EZ267">
        <v>52.09571428571428</v>
      </c>
      <c r="FA267">
        <v>53.24325</v>
      </c>
      <c r="FB267">
        <v>52.72514285714284</v>
      </c>
      <c r="FC267">
        <v>52.42625</v>
      </c>
      <c r="FD267">
        <v>52.299</v>
      </c>
      <c r="FE267">
        <v>1955.083214285714</v>
      </c>
      <c r="FF267">
        <v>39.89000000000001</v>
      </c>
      <c r="FG267">
        <v>0</v>
      </c>
      <c r="FH267">
        <v>1694366415.2</v>
      </c>
      <c r="FI267">
        <v>0</v>
      </c>
      <c r="FJ267">
        <v>83.05194615384615</v>
      </c>
      <c r="FK267">
        <v>-0.4793572736352835</v>
      </c>
      <c r="FL267">
        <v>172.2365810173641</v>
      </c>
      <c r="FM267">
        <v>3636.79923076923</v>
      </c>
      <c r="FN267">
        <v>15</v>
      </c>
      <c r="FO267">
        <v>1694364733.6</v>
      </c>
      <c r="FP267" t="s">
        <v>824</v>
      </c>
      <c r="FQ267">
        <v>1694364733.6</v>
      </c>
      <c r="FR267">
        <v>1694364725.1</v>
      </c>
      <c r="FS267">
        <v>3</v>
      </c>
      <c r="FT267">
        <v>-0.385</v>
      </c>
      <c r="FU267">
        <v>-0.17</v>
      </c>
      <c r="FV267">
        <v>-26.307</v>
      </c>
      <c r="FW267">
        <v>-4.28</v>
      </c>
      <c r="FX267">
        <v>420</v>
      </c>
      <c r="FY267">
        <v>29</v>
      </c>
      <c r="FZ267">
        <v>0.26</v>
      </c>
      <c r="GA267">
        <v>0.05</v>
      </c>
      <c r="GB267">
        <v>-40.8598731707317</v>
      </c>
      <c r="GC267">
        <v>-1.668924041811933</v>
      </c>
      <c r="GD267">
        <v>0.1749388423092</v>
      </c>
      <c r="GE267">
        <v>0</v>
      </c>
      <c r="GF267">
        <v>2.769624390243902</v>
      </c>
      <c r="GG267">
        <v>-0.0765894773519202</v>
      </c>
      <c r="GH267">
        <v>0.008062765684419743</v>
      </c>
      <c r="GI267">
        <v>1</v>
      </c>
      <c r="GJ267">
        <v>1</v>
      </c>
      <c r="GK267">
        <v>2</v>
      </c>
      <c r="GL267" t="s">
        <v>432</v>
      </c>
      <c r="GM267">
        <v>3.1063</v>
      </c>
      <c r="GN267">
        <v>2.75798</v>
      </c>
      <c r="GO267">
        <v>0.138733</v>
      </c>
      <c r="GP267">
        <v>0.139373</v>
      </c>
      <c r="GQ267">
        <v>0.122325</v>
      </c>
      <c r="GR267">
        <v>0.104076</v>
      </c>
      <c r="GS267">
        <v>21603.7</v>
      </c>
      <c r="GT267">
        <v>20340.4</v>
      </c>
      <c r="GU267">
        <v>25672.2</v>
      </c>
      <c r="GV267">
        <v>24014.6</v>
      </c>
      <c r="GW267">
        <v>36250.7</v>
      </c>
      <c r="GX267">
        <v>31549.2</v>
      </c>
      <c r="GY267">
        <v>44931.8</v>
      </c>
      <c r="GZ267">
        <v>38076.1</v>
      </c>
      <c r="HA267">
        <v>1.73552</v>
      </c>
      <c r="HB267">
        <v>1.52782</v>
      </c>
      <c r="HC267">
        <v>-0.08074190000000001</v>
      </c>
      <c r="HD267">
        <v>0</v>
      </c>
      <c r="HE267">
        <v>34.8683</v>
      </c>
      <c r="HF267">
        <v>999.9</v>
      </c>
      <c r="HG267">
        <v>34.1</v>
      </c>
      <c r="HH267">
        <v>42</v>
      </c>
      <c r="HI267">
        <v>33.2998</v>
      </c>
      <c r="HJ267">
        <v>61.3456</v>
      </c>
      <c r="HK267">
        <v>24.4832</v>
      </c>
      <c r="HL267">
        <v>1</v>
      </c>
      <c r="HM267">
        <v>1.64548</v>
      </c>
      <c r="HN267">
        <v>9.28105</v>
      </c>
      <c r="HO267">
        <v>20.0563</v>
      </c>
      <c r="HP267">
        <v>5.20651</v>
      </c>
      <c r="HQ267">
        <v>11.9956</v>
      </c>
      <c r="HR267">
        <v>4.9597</v>
      </c>
      <c r="HS267">
        <v>3.27445</v>
      </c>
      <c r="HT267">
        <v>9999</v>
      </c>
      <c r="HU267">
        <v>9999</v>
      </c>
      <c r="HV267">
        <v>9999</v>
      </c>
      <c r="HW267">
        <v>156.9</v>
      </c>
      <c r="HX267">
        <v>1.86387</v>
      </c>
      <c r="HY267">
        <v>1.8602</v>
      </c>
      <c r="HZ267">
        <v>1.85853</v>
      </c>
      <c r="IA267">
        <v>1.85988</v>
      </c>
      <c r="IB267">
        <v>1.85986</v>
      </c>
      <c r="IC267">
        <v>1.85847</v>
      </c>
      <c r="ID267">
        <v>1.85759</v>
      </c>
      <c r="IE267">
        <v>1.85242</v>
      </c>
      <c r="IF267">
        <v>0</v>
      </c>
      <c r="IG267">
        <v>0</v>
      </c>
      <c r="IH267">
        <v>0</v>
      </c>
      <c r="II267">
        <v>0</v>
      </c>
      <c r="IJ267" t="s">
        <v>433</v>
      </c>
      <c r="IK267" t="s">
        <v>434</v>
      </c>
      <c r="IL267" t="s">
        <v>435</v>
      </c>
      <c r="IM267" t="s">
        <v>435</v>
      </c>
      <c r="IN267" t="s">
        <v>435</v>
      </c>
      <c r="IO267" t="s">
        <v>435</v>
      </c>
      <c r="IP267">
        <v>0</v>
      </c>
      <c r="IQ267">
        <v>100</v>
      </c>
      <c r="IR267">
        <v>100</v>
      </c>
      <c r="IS267">
        <v>-34.322</v>
      </c>
      <c r="IT267">
        <v>-4.2752</v>
      </c>
      <c r="IU267">
        <v>-16.58608616744975</v>
      </c>
      <c r="IV267">
        <v>-0.02477319321892663</v>
      </c>
      <c r="IW267">
        <v>7.220195862635366E-06</v>
      </c>
      <c r="IX267">
        <v>-1.200035831751892E-09</v>
      </c>
      <c r="IY267">
        <v>-1.942583748468474</v>
      </c>
      <c r="IZ267">
        <v>-0.1467083373758089</v>
      </c>
      <c r="JA267">
        <v>0.003522864546959643</v>
      </c>
      <c r="JB267">
        <v>-3.696506598922489E-05</v>
      </c>
      <c r="JC267">
        <v>4</v>
      </c>
      <c r="JD267">
        <v>1987</v>
      </c>
      <c r="JE267">
        <v>1</v>
      </c>
      <c r="JF267">
        <v>38</v>
      </c>
      <c r="JG267">
        <v>28</v>
      </c>
      <c r="JH267">
        <v>28.2</v>
      </c>
      <c r="JI267">
        <v>2.30225</v>
      </c>
      <c r="JJ267">
        <v>2.68921</v>
      </c>
      <c r="JK267">
        <v>1.49658</v>
      </c>
      <c r="JL267">
        <v>2.39014</v>
      </c>
      <c r="JM267">
        <v>1.54907</v>
      </c>
      <c r="JN267">
        <v>2.43164</v>
      </c>
      <c r="JO267">
        <v>46.679</v>
      </c>
      <c r="JP267">
        <v>13.0813</v>
      </c>
      <c r="JQ267">
        <v>18</v>
      </c>
      <c r="JR267">
        <v>509.253</v>
      </c>
      <c r="JS267">
        <v>384.313</v>
      </c>
      <c r="JT267">
        <v>26.1921</v>
      </c>
      <c r="JU267">
        <v>45.553</v>
      </c>
      <c r="JV267">
        <v>29.9994</v>
      </c>
      <c r="JW267">
        <v>45.3782</v>
      </c>
      <c r="JX267">
        <v>45.236</v>
      </c>
      <c r="JY267">
        <v>46.2138</v>
      </c>
      <c r="JZ267">
        <v>0</v>
      </c>
      <c r="KA267">
        <v>42.5778</v>
      </c>
      <c r="KB267">
        <v>21.0337</v>
      </c>
      <c r="KC267">
        <v>954.949</v>
      </c>
      <c r="KD267">
        <v>27.0563</v>
      </c>
      <c r="KE267">
        <v>98.1581</v>
      </c>
      <c r="KF267">
        <v>91.7483</v>
      </c>
    </row>
    <row r="268" spans="1:292">
      <c r="A268">
        <v>250</v>
      </c>
      <c r="B268">
        <v>1694366420</v>
      </c>
      <c r="C268">
        <v>7911</v>
      </c>
      <c r="D268" t="s">
        <v>937</v>
      </c>
      <c r="E268" t="s">
        <v>938</v>
      </c>
      <c r="F268">
        <v>5</v>
      </c>
      <c r="G268" t="s">
        <v>823</v>
      </c>
      <c r="H268">
        <v>1694366412.5</v>
      </c>
      <c r="I268">
        <f>(J268)/1000</f>
        <v>0</v>
      </c>
      <c r="J268">
        <f>IF(DO268, AM268, AG268)</f>
        <v>0</v>
      </c>
      <c r="K268">
        <f>IF(DO268, AH268, AF268)</f>
        <v>0</v>
      </c>
      <c r="L268">
        <f>DQ268 - IF(AT268&gt;1, K268*DK268*100.0/(AV268*EE268), 0)</f>
        <v>0</v>
      </c>
      <c r="M268">
        <f>((S268-I268/2)*L268-K268)/(S268+I268/2)</f>
        <v>0</v>
      </c>
      <c r="N268">
        <f>M268*(DX268+DY268)/1000.0</f>
        <v>0</v>
      </c>
      <c r="O268">
        <f>(DQ268 - IF(AT268&gt;1, K268*DK268*100.0/(AV268*EE268), 0))*(DX268+DY268)/1000.0</f>
        <v>0</v>
      </c>
      <c r="P268">
        <f>2.0/((1/R268-1/Q268)+SIGN(R268)*SQRT((1/R268-1/Q268)*(1/R268-1/Q268) + 4*DL268/((DL268+1)*(DL268+1))*(2*1/R268*1/Q268-1/Q268*1/Q268)))</f>
        <v>0</v>
      </c>
      <c r="Q268">
        <f>IF(LEFT(DM268,1)&lt;&gt;"0",IF(LEFT(DM268,1)="1",3.0,DN268),$D$5+$E$5*(EE268*DX268/($K$5*1000))+$F$5*(EE268*DX268/($K$5*1000))*MAX(MIN(DK268,$J$5),$I$5)*MAX(MIN(DK268,$J$5),$I$5)+$G$5*MAX(MIN(DK268,$J$5),$I$5)*(EE268*DX268/($K$5*1000))+$H$5*(EE268*DX268/($K$5*1000))*(EE268*DX268/($K$5*1000)))</f>
        <v>0</v>
      </c>
      <c r="R268">
        <f>I268*(1000-(1000*0.61365*exp(17.502*V268/(240.97+V268))/(DX268+DY268)+DS268)/2)/(1000*0.61365*exp(17.502*V268/(240.97+V268))/(DX268+DY268)-DS268)</f>
        <v>0</v>
      </c>
      <c r="S268">
        <f>1/((DL268+1)/(P268/1.6)+1/(Q268/1.37)) + DL268/((DL268+1)/(P268/1.6) + DL268/(Q268/1.37))</f>
        <v>0</v>
      </c>
      <c r="T268">
        <f>(DG268*DJ268)</f>
        <v>0</v>
      </c>
      <c r="U268">
        <f>(DZ268+(T268+2*0.95*5.67E-8*(((DZ268+$B$9)+273)^4-(DZ268+273)^4)-44100*I268)/(1.84*29.3*Q268+8*0.95*5.67E-8*(DZ268+273)^3))</f>
        <v>0</v>
      </c>
      <c r="V268">
        <f>($C$9*EA268+$D$9*EB268+$E$9*U268)</f>
        <v>0</v>
      </c>
      <c r="W268">
        <f>0.61365*exp(17.502*V268/(240.97+V268))</f>
        <v>0</v>
      </c>
      <c r="X268">
        <f>(Y268/Z268*100)</f>
        <v>0</v>
      </c>
      <c r="Y268">
        <f>DS268*(DX268+DY268)/1000</f>
        <v>0</v>
      </c>
      <c r="Z268">
        <f>0.61365*exp(17.502*DZ268/(240.97+DZ268))</f>
        <v>0</v>
      </c>
      <c r="AA268">
        <f>(W268-DS268*(DX268+DY268)/1000)</f>
        <v>0</v>
      </c>
      <c r="AB268">
        <f>(-I268*44100)</f>
        <v>0</v>
      </c>
      <c r="AC268">
        <f>2*29.3*Q268*0.92*(DZ268-V268)</f>
        <v>0</v>
      </c>
      <c r="AD268">
        <f>2*0.95*5.67E-8*(((DZ268+$B$9)+273)^4-(V268+273)^4)</f>
        <v>0</v>
      </c>
      <c r="AE268">
        <f>T268+AD268+AB268+AC268</f>
        <v>0</v>
      </c>
      <c r="AF268">
        <f>DW268*AT268*(DR268-DQ268*(1000-AT268*DT268)/(1000-AT268*DS268))/(100*DK268)</f>
        <v>0</v>
      </c>
      <c r="AG268">
        <f>1000*DW268*AT268*(DS268-DT268)/(100*DK268*(1000-AT268*DS268))</f>
        <v>0</v>
      </c>
      <c r="AH268">
        <f>(AI268 - AJ268 - DX268*1E3/(8.314*(DZ268+273.15)) * AL268/DW268 * AK268) * DW268/(100*DK268) * (1000 - DT268)/1000</f>
        <v>0</v>
      </c>
      <c r="AI268">
        <v>967.6519470232879</v>
      </c>
      <c r="AJ268">
        <v>935.969303030303</v>
      </c>
      <c r="AK268">
        <v>3.440770681881993</v>
      </c>
      <c r="AL268">
        <v>66.0925817181092</v>
      </c>
      <c r="AM268">
        <f>(AO268 - AN268 + DX268*1E3/(8.314*(DZ268+273.15)) * AQ268/DW268 * AP268) * DW268/(100*DK268) * 1000/(1000 - AO268)</f>
        <v>0</v>
      </c>
      <c r="AN268">
        <v>25.94265373927164</v>
      </c>
      <c r="AO268">
        <v>28.69346303030303</v>
      </c>
      <c r="AP268">
        <v>-6.091391650227186E-05</v>
      </c>
      <c r="AQ268">
        <v>101.3786649320936</v>
      </c>
      <c r="AR268">
        <v>0</v>
      </c>
      <c r="AS268">
        <v>0</v>
      </c>
      <c r="AT268">
        <f>IF(AR268*$H$15&gt;=AV268,1.0,(AV268/(AV268-AR268*$H$15)))</f>
        <v>0</v>
      </c>
      <c r="AU268">
        <f>(AT268-1)*100</f>
        <v>0</v>
      </c>
      <c r="AV268">
        <f>MAX(0,($B$15+$C$15*EE268)/(1+$D$15*EE268)*DX268/(DZ268+273)*$E$15)</f>
        <v>0</v>
      </c>
      <c r="AW268" t="s">
        <v>429</v>
      </c>
      <c r="AX268" t="s">
        <v>429</v>
      </c>
      <c r="AY268">
        <v>0</v>
      </c>
      <c r="AZ268">
        <v>0</v>
      </c>
      <c r="BA268">
        <f>1-AY268/AZ268</f>
        <v>0</v>
      </c>
      <c r="BB268">
        <v>0</v>
      </c>
      <c r="BC268" t="s">
        <v>429</v>
      </c>
      <c r="BD268" t="s">
        <v>429</v>
      </c>
      <c r="BE268">
        <v>0</v>
      </c>
      <c r="BF268">
        <v>0</v>
      </c>
      <c r="BG268">
        <f>1-BE268/BF268</f>
        <v>0</v>
      </c>
      <c r="BH268">
        <v>0.5</v>
      </c>
      <c r="BI268">
        <f>DH268</f>
        <v>0</v>
      </c>
      <c r="BJ268">
        <f>K268</f>
        <v>0</v>
      </c>
      <c r="BK268">
        <f>BG268*BH268*BI268</f>
        <v>0</v>
      </c>
      <c r="BL268">
        <f>(BJ268-BB268)/BI268</f>
        <v>0</v>
      </c>
      <c r="BM268">
        <f>(AZ268-BF268)/BF268</f>
        <v>0</v>
      </c>
      <c r="BN268">
        <f>AY268/(BA268+AY268/BF268)</f>
        <v>0</v>
      </c>
      <c r="BO268" t="s">
        <v>429</v>
      </c>
      <c r="BP268">
        <v>0</v>
      </c>
      <c r="BQ268">
        <f>IF(BP268&lt;&gt;0, BP268, BN268)</f>
        <v>0</v>
      </c>
      <c r="BR268">
        <f>1-BQ268/BF268</f>
        <v>0</v>
      </c>
      <c r="BS268">
        <f>(BF268-BE268)/(BF268-BQ268)</f>
        <v>0</v>
      </c>
      <c r="BT268">
        <f>(AZ268-BF268)/(AZ268-BQ268)</f>
        <v>0</v>
      </c>
      <c r="BU268">
        <f>(BF268-BE268)/(BF268-AY268)</f>
        <v>0</v>
      </c>
      <c r="BV268">
        <f>(AZ268-BF268)/(AZ268-AY268)</f>
        <v>0</v>
      </c>
      <c r="BW268">
        <f>(BS268*BQ268/BE268)</f>
        <v>0</v>
      </c>
      <c r="BX268">
        <f>(1-BW268)</f>
        <v>0</v>
      </c>
      <c r="DG268">
        <f>$B$13*EF268+$C$13*EG268+$F$13*ER268*(1-EU268)</f>
        <v>0</v>
      </c>
      <c r="DH268">
        <f>DG268*DI268</f>
        <v>0</v>
      </c>
      <c r="DI268">
        <f>($B$13*$D$11+$C$13*$D$11+$F$13*((FE268+EW268)/MAX(FE268+EW268+FF268, 0.1)*$I$11+FF268/MAX(FE268+EW268+FF268, 0.1)*$J$11))/($B$13+$C$13+$F$13)</f>
        <v>0</v>
      </c>
      <c r="DJ268">
        <f>($B$13*$K$11+$C$13*$K$11+$F$13*((FE268+EW268)/MAX(FE268+EW268+FF268, 0.1)*$P$11+FF268/MAX(FE268+EW268+FF268, 0.1)*$Q$11))/($B$13+$C$13+$F$13)</f>
        <v>0</v>
      </c>
      <c r="DK268">
        <v>1.37</v>
      </c>
      <c r="DL268">
        <v>0.5</v>
      </c>
      <c r="DM268" t="s">
        <v>430</v>
      </c>
      <c r="DN268">
        <v>2</v>
      </c>
      <c r="DO268" t="b">
        <v>1</v>
      </c>
      <c r="DP268">
        <v>1694366412.5</v>
      </c>
      <c r="DQ268">
        <v>885.7945185185184</v>
      </c>
      <c r="DR268">
        <v>926.8652962962965</v>
      </c>
      <c r="DS268">
        <v>28.70593703703704</v>
      </c>
      <c r="DT268">
        <v>25.94601111111112</v>
      </c>
      <c r="DU268">
        <v>919.9942962962962</v>
      </c>
      <c r="DV268">
        <v>32.98127037037037</v>
      </c>
      <c r="DW268">
        <v>499.9925925925926</v>
      </c>
      <c r="DX268">
        <v>84.42198888888889</v>
      </c>
      <c r="DY268">
        <v>0.09996187777777778</v>
      </c>
      <c r="DZ268">
        <v>32.33491481481482</v>
      </c>
      <c r="EA268">
        <v>33.57045925925926</v>
      </c>
      <c r="EB268">
        <v>999.9000000000001</v>
      </c>
      <c r="EC268">
        <v>0</v>
      </c>
      <c r="ED268">
        <v>0</v>
      </c>
      <c r="EE268">
        <v>10001.23</v>
      </c>
      <c r="EF268">
        <v>0</v>
      </c>
      <c r="EG268">
        <v>1525.465555555556</v>
      </c>
      <c r="EH268">
        <v>-41.07073703703703</v>
      </c>
      <c r="EI268">
        <v>911.9735185185185</v>
      </c>
      <c r="EJ268">
        <v>951.5543333333334</v>
      </c>
      <c r="EK268">
        <v>2.759932962962963</v>
      </c>
      <c r="EL268">
        <v>926.8652962962965</v>
      </c>
      <c r="EM268">
        <v>25.94601111111112</v>
      </c>
      <c r="EN268">
        <v>2.423412592592593</v>
      </c>
      <c r="EO268">
        <v>2.190413703703704</v>
      </c>
      <c r="EP268">
        <v>20.52106666666667</v>
      </c>
      <c r="EQ268">
        <v>18.89237037037037</v>
      </c>
      <c r="ER268">
        <v>2000.007037037037</v>
      </c>
      <c r="ES268">
        <v>0.9800035555555554</v>
      </c>
      <c r="ET268">
        <v>0.01999635925925926</v>
      </c>
      <c r="EU268">
        <v>0</v>
      </c>
      <c r="EV268">
        <v>83.05050370370371</v>
      </c>
      <c r="EW268">
        <v>5.00078</v>
      </c>
      <c r="EX268">
        <v>3643.692222222221</v>
      </c>
      <c r="EY268">
        <v>16379.7</v>
      </c>
      <c r="EZ268">
        <v>52.10155555555554</v>
      </c>
      <c r="FA268">
        <v>53.24766666666666</v>
      </c>
      <c r="FB268">
        <v>52.71725925925925</v>
      </c>
      <c r="FC268">
        <v>52.43281481481482</v>
      </c>
      <c r="FD268">
        <v>52.30081481481482</v>
      </c>
      <c r="FE268">
        <v>1955.117037037037</v>
      </c>
      <c r="FF268">
        <v>39.89000000000001</v>
      </c>
      <c r="FG268">
        <v>0</v>
      </c>
      <c r="FH268">
        <v>1694366420</v>
      </c>
      <c r="FI268">
        <v>0</v>
      </c>
      <c r="FJ268">
        <v>83.02306153846156</v>
      </c>
      <c r="FK268">
        <v>-0.5573196595281019</v>
      </c>
      <c r="FL268">
        <v>156.8126488590288</v>
      </c>
      <c r="FM268">
        <v>3644.311153846154</v>
      </c>
      <c r="FN268">
        <v>15</v>
      </c>
      <c r="FO268">
        <v>1694364733.6</v>
      </c>
      <c r="FP268" t="s">
        <v>824</v>
      </c>
      <c r="FQ268">
        <v>1694364733.6</v>
      </c>
      <c r="FR268">
        <v>1694364725.1</v>
      </c>
      <c r="FS268">
        <v>3</v>
      </c>
      <c r="FT268">
        <v>-0.385</v>
      </c>
      <c r="FU268">
        <v>-0.17</v>
      </c>
      <c r="FV268">
        <v>-26.307</v>
      </c>
      <c r="FW268">
        <v>-4.28</v>
      </c>
      <c r="FX268">
        <v>420</v>
      </c>
      <c r="FY268">
        <v>29</v>
      </c>
      <c r="FZ268">
        <v>0.26</v>
      </c>
      <c r="GA268">
        <v>0.05</v>
      </c>
      <c r="GB268">
        <v>-41.01689999999999</v>
      </c>
      <c r="GC268">
        <v>-1.260587456446076</v>
      </c>
      <c r="GD268">
        <v>0.1323130305328263</v>
      </c>
      <c r="GE268">
        <v>0</v>
      </c>
      <c r="GF268">
        <v>2.762408048780488</v>
      </c>
      <c r="GG268">
        <v>-0.0548724041811862</v>
      </c>
      <c r="GH268">
        <v>0.005535605468244572</v>
      </c>
      <c r="GI268">
        <v>1</v>
      </c>
      <c r="GJ268">
        <v>1</v>
      </c>
      <c r="GK268">
        <v>2</v>
      </c>
      <c r="GL268" t="s">
        <v>432</v>
      </c>
      <c r="GM268">
        <v>3.10625</v>
      </c>
      <c r="GN268">
        <v>2.758</v>
      </c>
      <c r="GO268">
        <v>0.140388</v>
      </c>
      <c r="GP268">
        <v>0.141008</v>
      </c>
      <c r="GQ268">
        <v>0.122301</v>
      </c>
      <c r="GR268">
        <v>0.104071</v>
      </c>
      <c r="GS268">
        <v>21562.5</v>
      </c>
      <c r="GT268">
        <v>20301.7</v>
      </c>
      <c r="GU268">
        <v>25672.6</v>
      </c>
      <c r="GV268">
        <v>24014.6</v>
      </c>
      <c r="GW268">
        <v>36252.3</v>
      </c>
      <c r="GX268">
        <v>31549.6</v>
      </c>
      <c r="GY268">
        <v>44932.3</v>
      </c>
      <c r="GZ268">
        <v>38076.2</v>
      </c>
      <c r="HA268">
        <v>1.73545</v>
      </c>
      <c r="HB268">
        <v>1.52805</v>
      </c>
      <c r="HC268">
        <v>-0.0806674</v>
      </c>
      <c r="HD268">
        <v>0</v>
      </c>
      <c r="HE268">
        <v>34.8709</v>
      </c>
      <c r="HF268">
        <v>999.9</v>
      </c>
      <c r="HG268">
        <v>34.1</v>
      </c>
      <c r="HH268">
        <v>42</v>
      </c>
      <c r="HI268">
        <v>33.2958</v>
      </c>
      <c r="HJ268">
        <v>61.3556</v>
      </c>
      <c r="HK268">
        <v>24.6074</v>
      </c>
      <c r="HL268">
        <v>1</v>
      </c>
      <c r="HM268">
        <v>1.64489</v>
      </c>
      <c r="HN268">
        <v>9.28105</v>
      </c>
      <c r="HO268">
        <v>20.0564</v>
      </c>
      <c r="HP268">
        <v>5.20591</v>
      </c>
      <c r="HQ268">
        <v>11.9951</v>
      </c>
      <c r="HR268">
        <v>4.95965</v>
      </c>
      <c r="HS268">
        <v>3.27445</v>
      </c>
      <c r="HT268">
        <v>9999</v>
      </c>
      <c r="HU268">
        <v>9999</v>
      </c>
      <c r="HV268">
        <v>9999</v>
      </c>
      <c r="HW268">
        <v>156.9</v>
      </c>
      <c r="HX268">
        <v>1.86389</v>
      </c>
      <c r="HY268">
        <v>1.8602</v>
      </c>
      <c r="HZ268">
        <v>1.85855</v>
      </c>
      <c r="IA268">
        <v>1.85989</v>
      </c>
      <c r="IB268">
        <v>1.85983</v>
      </c>
      <c r="IC268">
        <v>1.85847</v>
      </c>
      <c r="ID268">
        <v>1.85759</v>
      </c>
      <c r="IE268">
        <v>1.85241</v>
      </c>
      <c r="IF268">
        <v>0</v>
      </c>
      <c r="IG268">
        <v>0</v>
      </c>
      <c r="IH268">
        <v>0</v>
      </c>
      <c r="II268">
        <v>0</v>
      </c>
      <c r="IJ268" t="s">
        <v>433</v>
      </c>
      <c r="IK268" t="s">
        <v>434</v>
      </c>
      <c r="IL268" t="s">
        <v>435</v>
      </c>
      <c r="IM268" t="s">
        <v>435</v>
      </c>
      <c r="IN268" t="s">
        <v>435</v>
      </c>
      <c r="IO268" t="s">
        <v>435</v>
      </c>
      <c r="IP268">
        <v>0</v>
      </c>
      <c r="IQ268">
        <v>100</v>
      </c>
      <c r="IR268">
        <v>100</v>
      </c>
      <c r="IS268">
        <v>-34.567</v>
      </c>
      <c r="IT268">
        <v>-4.2748</v>
      </c>
      <c r="IU268">
        <v>-16.58608616744975</v>
      </c>
      <c r="IV268">
        <v>-0.02477319321892663</v>
      </c>
      <c r="IW268">
        <v>7.220195862635366E-06</v>
      </c>
      <c r="IX268">
        <v>-1.200035831751892E-09</v>
      </c>
      <c r="IY268">
        <v>-1.942583748468474</v>
      </c>
      <c r="IZ268">
        <v>-0.1467083373758089</v>
      </c>
      <c r="JA268">
        <v>0.003522864546959643</v>
      </c>
      <c r="JB268">
        <v>-3.696506598922489E-05</v>
      </c>
      <c r="JC268">
        <v>4</v>
      </c>
      <c r="JD268">
        <v>1987</v>
      </c>
      <c r="JE268">
        <v>1</v>
      </c>
      <c r="JF268">
        <v>38</v>
      </c>
      <c r="JG268">
        <v>28.1</v>
      </c>
      <c r="JH268">
        <v>28.2</v>
      </c>
      <c r="JI268">
        <v>2.33276</v>
      </c>
      <c r="JJ268">
        <v>2.69287</v>
      </c>
      <c r="JK268">
        <v>1.49658</v>
      </c>
      <c r="JL268">
        <v>2.38892</v>
      </c>
      <c r="JM268">
        <v>1.54907</v>
      </c>
      <c r="JN268">
        <v>2.43164</v>
      </c>
      <c r="JO268">
        <v>46.679</v>
      </c>
      <c r="JP268">
        <v>13.0726</v>
      </c>
      <c r="JQ268">
        <v>18</v>
      </c>
      <c r="JR268">
        <v>509.165</v>
      </c>
      <c r="JS268">
        <v>384.413</v>
      </c>
      <c r="JT268">
        <v>26.1904</v>
      </c>
      <c r="JU268">
        <v>45.5467</v>
      </c>
      <c r="JV268">
        <v>29.9995</v>
      </c>
      <c r="JW268">
        <v>45.3721</v>
      </c>
      <c r="JX268">
        <v>45.2287</v>
      </c>
      <c r="JY268">
        <v>46.8032</v>
      </c>
      <c r="JZ268">
        <v>0</v>
      </c>
      <c r="KA268">
        <v>42.5778</v>
      </c>
      <c r="KB268">
        <v>21.0277</v>
      </c>
      <c r="KC268">
        <v>974.994</v>
      </c>
      <c r="KD268">
        <v>27.1245</v>
      </c>
      <c r="KE268">
        <v>98.15949999999999</v>
      </c>
      <c r="KF268">
        <v>91.7486</v>
      </c>
    </row>
    <row r="269" spans="1:292">
      <c r="A269">
        <v>251</v>
      </c>
      <c r="B269">
        <v>1694366425</v>
      </c>
      <c r="C269">
        <v>7916</v>
      </c>
      <c r="D269" t="s">
        <v>939</v>
      </c>
      <c r="E269" t="s">
        <v>940</v>
      </c>
      <c r="F269">
        <v>5</v>
      </c>
      <c r="G269" t="s">
        <v>823</v>
      </c>
      <c r="H269">
        <v>1694366417.214286</v>
      </c>
      <c r="I269">
        <f>(J269)/1000</f>
        <v>0</v>
      </c>
      <c r="J269">
        <f>IF(DO269, AM269, AG269)</f>
        <v>0</v>
      </c>
      <c r="K269">
        <f>IF(DO269, AH269, AF269)</f>
        <v>0</v>
      </c>
      <c r="L269">
        <f>DQ269 - IF(AT269&gt;1, K269*DK269*100.0/(AV269*EE269), 0)</f>
        <v>0</v>
      </c>
      <c r="M269">
        <f>((S269-I269/2)*L269-K269)/(S269+I269/2)</f>
        <v>0</v>
      </c>
      <c r="N269">
        <f>M269*(DX269+DY269)/1000.0</f>
        <v>0</v>
      </c>
      <c r="O269">
        <f>(DQ269 - IF(AT269&gt;1, K269*DK269*100.0/(AV269*EE269), 0))*(DX269+DY269)/1000.0</f>
        <v>0</v>
      </c>
      <c r="P269">
        <f>2.0/((1/R269-1/Q269)+SIGN(R269)*SQRT((1/R269-1/Q269)*(1/R269-1/Q269) + 4*DL269/((DL269+1)*(DL269+1))*(2*1/R269*1/Q269-1/Q269*1/Q269)))</f>
        <v>0</v>
      </c>
      <c r="Q269">
        <f>IF(LEFT(DM269,1)&lt;&gt;"0",IF(LEFT(DM269,1)="1",3.0,DN269),$D$5+$E$5*(EE269*DX269/($K$5*1000))+$F$5*(EE269*DX269/($K$5*1000))*MAX(MIN(DK269,$J$5),$I$5)*MAX(MIN(DK269,$J$5),$I$5)+$G$5*MAX(MIN(DK269,$J$5),$I$5)*(EE269*DX269/($K$5*1000))+$H$5*(EE269*DX269/($K$5*1000))*(EE269*DX269/($K$5*1000)))</f>
        <v>0</v>
      </c>
      <c r="R269">
        <f>I269*(1000-(1000*0.61365*exp(17.502*V269/(240.97+V269))/(DX269+DY269)+DS269)/2)/(1000*0.61365*exp(17.502*V269/(240.97+V269))/(DX269+DY269)-DS269)</f>
        <v>0</v>
      </c>
      <c r="S269">
        <f>1/((DL269+1)/(P269/1.6)+1/(Q269/1.37)) + DL269/((DL269+1)/(P269/1.6) + DL269/(Q269/1.37))</f>
        <v>0</v>
      </c>
      <c r="T269">
        <f>(DG269*DJ269)</f>
        <v>0</v>
      </c>
      <c r="U269">
        <f>(DZ269+(T269+2*0.95*5.67E-8*(((DZ269+$B$9)+273)^4-(DZ269+273)^4)-44100*I269)/(1.84*29.3*Q269+8*0.95*5.67E-8*(DZ269+273)^3))</f>
        <v>0</v>
      </c>
      <c r="V269">
        <f>($C$9*EA269+$D$9*EB269+$E$9*U269)</f>
        <v>0</v>
      </c>
      <c r="W269">
        <f>0.61365*exp(17.502*V269/(240.97+V269))</f>
        <v>0</v>
      </c>
      <c r="X269">
        <f>(Y269/Z269*100)</f>
        <v>0</v>
      </c>
      <c r="Y269">
        <f>DS269*(DX269+DY269)/1000</f>
        <v>0</v>
      </c>
      <c r="Z269">
        <f>0.61365*exp(17.502*DZ269/(240.97+DZ269))</f>
        <v>0</v>
      </c>
      <c r="AA269">
        <f>(W269-DS269*(DX269+DY269)/1000)</f>
        <v>0</v>
      </c>
      <c r="AB269">
        <f>(-I269*44100)</f>
        <v>0</v>
      </c>
      <c r="AC269">
        <f>2*29.3*Q269*0.92*(DZ269-V269)</f>
        <v>0</v>
      </c>
      <c r="AD269">
        <f>2*0.95*5.67E-8*(((DZ269+$B$9)+273)^4-(V269+273)^4)</f>
        <v>0</v>
      </c>
      <c r="AE269">
        <f>T269+AD269+AB269+AC269</f>
        <v>0</v>
      </c>
      <c r="AF269">
        <f>DW269*AT269*(DR269-DQ269*(1000-AT269*DT269)/(1000-AT269*DS269))/(100*DK269)</f>
        <v>0</v>
      </c>
      <c r="AG269">
        <f>1000*DW269*AT269*(DS269-DT269)/(100*DK269*(1000-AT269*DS269))</f>
        <v>0</v>
      </c>
      <c r="AH269">
        <f>(AI269 - AJ269 - DX269*1E3/(8.314*(DZ269+273.15)) * AL269/DW269 * AK269) * DW269/(100*DK269) * (1000 - DT269)/1000</f>
        <v>0</v>
      </c>
      <c r="AI269">
        <v>984.8849542324749</v>
      </c>
      <c r="AJ269">
        <v>952.9413575757577</v>
      </c>
      <c r="AK269">
        <v>3.39188468017926</v>
      </c>
      <c r="AL269">
        <v>66.0925817181092</v>
      </c>
      <c r="AM269">
        <f>(AO269 - AN269 + DX269*1E3/(8.314*(DZ269+273.15)) * AQ269/DW269 * AP269) * DW269/(100*DK269) * 1000/(1000 - AO269)</f>
        <v>0</v>
      </c>
      <c r="AN269">
        <v>25.93790725571535</v>
      </c>
      <c r="AO269">
        <v>28.68163696969696</v>
      </c>
      <c r="AP269">
        <v>-0.0001816807579267099</v>
      </c>
      <c r="AQ269">
        <v>101.3786649320936</v>
      </c>
      <c r="AR269">
        <v>0</v>
      </c>
      <c r="AS269">
        <v>0</v>
      </c>
      <c r="AT269">
        <f>IF(AR269*$H$15&gt;=AV269,1.0,(AV269/(AV269-AR269*$H$15)))</f>
        <v>0</v>
      </c>
      <c r="AU269">
        <f>(AT269-1)*100</f>
        <v>0</v>
      </c>
      <c r="AV269">
        <f>MAX(0,($B$15+$C$15*EE269)/(1+$D$15*EE269)*DX269/(DZ269+273)*$E$15)</f>
        <v>0</v>
      </c>
      <c r="AW269" t="s">
        <v>429</v>
      </c>
      <c r="AX269" t="s">
        <v>429</v>
      </c>
      <c r="AY269">
        <v>0</v>
      </c>
      <c r="AZ269">
        <v>0</v>
      </c>
      <c r="BA269">
        <f>1-AY269/AZ269</f>
        <v>0</v>
      </c>
      <c r="BB269">
        <v>0</v>
      </c>
      <c r="BC269" t="s">
        <v>429</v>
      </c>
      <c r="BD269" t="s">
        <v>429</v>
      </c>
      <c r="BE269">
        <v>0</v>
      </c>
      <c r="BF269">
        <v>0</v>
      </c>
      <c r="BG269">
        <f>1-BE269/BF269</f>
        <v>0</v>
      </c>
      <c r="BH269">
        <v>0.5</v>
      </c>
      <c r="BI269">
        <f>DH269</f>
        <v>0</v>
      </c>
      <c r="BJ269">
        <f>K269</f>
        <v>0</v>
      </c>
      <c r="BK269">
        <f>BG269*BH269*BI269</f>
        <v>0</v>
      </c>
      <c r="BL269">
        <f>(BJ269-BB269)/BI269</f>
        <v>0</v>
      </c>
      <c r="BM269">
        <f>(AZ269-BF269)/BF269</f>
        <v>0</v>
      </c>
      <c r="BN269">
        <f>AY269/(BA269+AY269/BF269)</f>
        <v>0</v>
      </c>
      <c r="BO269" t="s">
        <v>429</v>
      </c>
      <c r="BP269">
        <v>0</v>
      </c>
      <c r="BQ269">
        <f>IF(BP269&lt;&gt;0, BP269, BN269)</f>
        <v>0</v>
      </c>
      <c r="BR269">
        <f>1-BQ269/BF269</f>
        <v>0</v>
      </c>
      <c r="BS269">
        <f>(BF269-BE269)/(BF269-BQ269)</f>
        <v>0</v>
      </c>
      <c r="BT269">
        <f>(AZ269-BF269)/(AZ269-BQ269)</f>
        <v>0</v>
      </c>
      <c r="BU269">
        <f>(BF269-BE269)/(BF269-AY269)</f>
        <v>0</v>
      </c>
      <c r="BV269">
        <f>(AZ269-BF269)/(AZ269-AY269)</f>
        <v>0</v>
      </c>
      <c r="BW269">
        <f>(BS269*BQ269/BE269)</f>
        <v>0</v>
      </c>
      <c r="BX269">
        <f>(1-BW269)</f>
        <v>0</v>
      </c>
      <c r="DG269">
        <f>$B$13*EF269+$C$13*EG269+$F$13*ER269*(1-EU269)</f>
        <v>0</v>
      </c>
      <c r="DH269">
        <f>DG269*DI269</f>
        <v>0</v>
      </c>
      <c r="DI269">
        <f>($B$13*$D$11+$C$13*$D$11+$F$13*((FE269+EW269)/MAX(FE269+EW269+FF269, 0.1)*$I$11+FF269/MAX(FE269+EW269+FF269, 0.1)*$J$11))/($B$13+$C$13+$F$13)</f>
        <v>0</v>
      </c>
      <c r="DJ269">
        <f>($B$13*$K$11+$C$13*$K$11+$F$13*((FE269+EW269)/MAX(FE269+EW269+FF269, 0.1)*$P$11+FF269/MAX(FE269+EW269+FF269, 0.1)*$Q$11))/($B$13+$C$13+$F$13)</f>
        <v>0</v>
      </c>
      <c r="DK269">
        <v>1.37</v>
      </c>
      <c r="DL269">
        <v>0.5</v>
      </c>
      <c r="DM269" t="s">
        <v>430</v>
      </c>
      <c r="DN269">
        <v>2</v>
      </c>
      <c r="DO269" t="b">
        <v>1</v>
      </c>
      <c r="DP269">
        <v>1694366417.214286</v>
      </c>
      <c r="DQ269">
        <v>901.4656785714285</v>
      </c>
      <c r="DR269">
        <v>942.6554642857143</v>
      </c>
      <c r="DS269">
        <v>28.69701785714286</v>
      </c>
      <c r="DT269">
        <v>25.94259642857143</v>
      </c>
      <c r="DU269">
        <v>935.8955714285713</v>
      </c>
      <c r="DV269">
        <v>32.97202142857142</v>
      </c>
      <c r="DW269">
        <v>499.9968571428572</v>
      </c>
      <c r="DX269">
        <v>84.42118928571428</v>
      </c>
      <c r="DY269">
        <v>0.09997308214285715</v>
      </c>
      <c r="DZ269">
        <v>32.33388571428572</v>
      </c>
      <c r="EA269">
        <v>33.56422857142857</v>
      </c>
      <c r="EB269">
        <v>999.9000000000002</v>
      </c>
      <c r="EC269">
        <v>0</v>
      </c>
      <c r="ED269">
        <v>0</v>
      </c>
      <c r="EE269">
        <v>10002.74785714286</v>
      </c>
      <c r="EF269">
        <v>0</v>
      </c>
      <c r="EG269">
        <v>1514.528928571428</v>
      </c>
      <c r="EH269">
        <v>-41.189775</v>
      </c>
      <c r="EI269">
        <v>928.09925</v>
      </c>
      <c r="EJ269">
        <v>967.7617142857143</v>
      </c>
      <c r="EK269">
        <v>2.754426428571428</v>
      </c>
      <c r="EL269">
        <v>942.6554642857143</v>
      </c>
      <c r="EM269">
        <v>25.94259642857143</v>
      </c>
      <c r="EN269">
        <v>2.422636785714286</v>
      </c>
      <c r="EO269">
        <v>2.190105357142857</v>
      </c>
      <c r="EP269">
        <v>20.51587857142857</v>
      </c>
      <c r="EQ269">
        <v>18.89011428571429</v>
      </c>
      <c r="ER269">
        <v>2000.009285714286</v>
      </c>
      <c r="ES269">
        <v>0.9800034999999998</v>
      </c>
      <c r="ET269">
        <v>0.01999641071428571</v>
      </c>
      <c r="EU269">
        <v>0</v>
      </c>
      <c r="EV269">
        <v>82.97033928571429</v>
      </c>
      <c r="EW269">
        <v>5.00078</v>
      </c>
      <c r="EX269">
        <v>3643.908214285715</v>
      </c>
      <c r="EY269">
        <v>16379.725</v>
      </c>
      <c r="EZ269">
        <v>52.09792857142857</v>
      </c>
      <c r="FA269">
        <v>53.23875</v>
      </c>
      <c r="FB269">
        <v>52.71617857142856</v>
      </c>
      <c r="FC269">
        <v>52.42625</v>
      </c>
      <c r="FD269">
        <v>52.30792857142857</v>
      </c>
      <c r="FE269">
        <v>1955.119285714286</v>
      </c>
      <c r="FF269">
        <v>39.89000000000001</v>
      </c>
      <c r="FG269">
        <v>0</v>
      </c>
      <c r="FH269">
        <v>1694366424.8</v>
      </c>
      <c r="FI269">
        <v>0</v>
      </c>
      <c r="FJ269">
        <v>82.97225769230769</v>
      </c>
      <c r="FK269">
        <v>-0.2549846135803194</v>
      </c>
      <c r="FL269">
        <v>-21.11794858897191</v>
      </c>
      <c r="FM269">
        <v>3643.885384615385</v>
      </c>
      <c r="FN269">
        <v>15</v>
      </c>
      <c r="FO269">
        <v>1694364733.6</v>
      </c>
      <c r="FP269" t="s">
        <v>824</v>
      </c>
      <c r="FQ269">
        <v>1694364733.6</v>
      </c>
      <c r="FR269">
        <v>1694364725.1</v>
      </c>
      <c r="FS269">
        <v>3</v>
      </c>
      <c r="FT269">
        <v>-0.385</v>
      </c>
      <c r="FU269">
        <v>-0.17</v>
      </c>
      <c r="FV269">
        <v>-26.307</v>
      </c>
      <c r="FW269">
        <v>-4.28</v>
      </c>
      <c r="FX269">
        <v>420</v>
      </c>
      <c r="FY269">
        <v>29</v>
      </c>
      <c r="FZ269">
        <v>0.26</v>
      </c>
      <c r="GA269">
        <v>0.05</v>
      </c>
      <c r="GB269">
        <v>-41.1230675</v>
      </c>
      <c r="GC269">
        <v>-1.409345966228851</v>
      </c>
      <c r="GD269">
        <v>0.1477328202998581</v>
      </c>
      <c r="GE269">
        <v>0</v>
      </c>
      <c r="GF269">
        <v>2.757812</v>
      </c>
      <c r="GG269">
        <v>-0.06726641651032196</v>
      </c>
      <c r="GH269">
        <v>0.006527316523656576</v>
      </c>
      <c r="GI269">
        <v>1</v>
      </c>
      <c r="GJ269">
        <v>1</v>
      </c>
      <c r="GK269">
        <v>2</v>
      </c>
      <c r="GL269" t="s">
        <v>432</v>
      </c>
      <c r="GM269">
        <v>3.10622</v>
      </c>
      <c r="GN269">
        <v>2.75805</v>
      </c>
      <c r="GO269">
        <v>0.141999</v>
      </c>
      <c r="GP269">
        <v>0.142575</v>
      </c>
      <c r="GQ269">
        <v>0.122271</v>
      </c>
      <c r="GR269">
        <v>0.104059</v>
      </c>
      <c r="GS269">
        <v>21522.2</v>
      </c>
      <c r="GT269">
        <v>20264.8</v>
      </c>
      <c r="GU269">
        <v>25672.8</v>
      </c>
      <c r="GV269">
        <v>24014.8</v>
      </c>
      <c r="GW269">
        <v>36253.9</v>
      </c>
      <c r="GX269">
        <v>31550.4</v>
      </c>
      <c r="GY269">
        <v>44932.7</v>
      </c>
      <c r="GZ269">
        <v>38076.5</v>
      </c>
      <c r="HA269">
        <v>1.7353</v>
      </c>
      <c r="HB269">
        <v>1.52817</v>
      </c>
      <c r="HC269">
        <v>-0.0824183</v>
      </c>
      <c r="HD269">
        <v>0</v>
      </c>
      <c r="HE269">
        <v>34.8715</v>
      </c>
      <c r="HF269">
        <v>999.9</v>
      </c>
      <c r="HG269">
        <v>34.1</v>
      </c>
      <c r="HH269">
        <v>42</v>
      </c>
      <c r="HI269">
        <v>33.2966</v>
      </c>
      <c r="HJ269">
        <v>61.3356</v>
      </c>
      <c r="HK269">
        <v>24.6835</v>
      </c>
      <c r="HL269">
        <v>1</v>
      </c>
      <c r="HM269">
        <v>1.64449</v>
      </c>
      <c r="HN269">
        <v>9.28105</v>
      </c>
      <c r="HO269">
        <v>20.0565</v>
      </c>
      <c r="HP269">
        <v>5.20696</v>
      </c>
      <c r="HQ269">
        <v>11.9948</v>
      </c>
      <c r="HR269">
        <v>4.96</v>
      </c>
      <c r="HS269">
        <v>3.2745</v>
      </c>
      <c r="HT269">
        <v>9999</v>
      </c>
      <c r="HU269">
        <v>9999</v>
      </c>
      <c r="HV269">
        <v>9999</v>
      </c>
      <c r="HW269">
        <v>156.9</v>
      </c>
      <c r="HX269">
        <v>1.86388</v>
      </c>
      <c r="HY269">
        <v>1.86019</v>
      </c>
      <c r="HZ269">
        <v>1.85852</v>
      </c>
      <c r="IA269">
        <v>1.85989</v>
      </c>
      <c r="IB269">
        <v>1.85986</v>
      </c>
      <c r="IC269">
        <v>1.85846</v>
      </c>
      <c r="ID269">
        <v>1.8576</v>
      </c>
      <c r="IE269">
        <v>1.8524</v>
      </c>
      <c r="IF269">
        <v>0</v>
      </c>
      <c r="IG269">
        <v>0</v>
      </c>
      <c r="IH269">
        <v>0</v>
      </c>
      <c r="II269">
        <v>0</v>
      </c>
      <c r="IJ269" t="s">
        <v>433</v>
      </c>
      <c r="IK269" t="s">
        <v>434</v>
      </c>
      <c r="IL269" t="s">
        <v>435</v>
      </c>
      <c r="IM269" t="s">
        <v>435</v>
      </c>
      <c r="IN269" t="s">
        <v>435</v>
      </c>
      <c r="IO269" t="s">
        <v>435</v>
      </c>
      <c r="IP269">
        <v>0</v>
      </c>
      <c r="IQ269">
        <v>100</v>
      </c>
      <c r="IR269">
        <v>100</v>
      </c>
      <c r="IS269">
        <v>-34.805</v>
      </c>
      <c r="IT269">
        <v>-4.2744</v>
      </c>
      <c r="IU269">
        <v>-16.58608616744975</v>
      </c>
      <c r="IV269">
        <v>-0.02477319321892663</v>
      </c>
      <c r="IW269">
        <v>7.220195862635366E-06</v>
      </c>
      <c r="IX269">
        <v>-1.200035831751892E-09</v>
      </c>
      <c r="IY269">
        <v>-1.942583748468474</v>
      </c>
      <c r="IZ269">
        <v>-0.1467083373758089</v>
      </c>
      <c r="JA269">
        <v>0.003522864546959643</v>
      </c>
      <c r="JB269">
        <v>-3.696506598922489E-05</v>
      </c>
      <c r="JC269">
        <v>4</v>
      </c>
      <c r="JD269">
        <v>1987</v>
      </c>
      <c r="JE269">
        <v>1</v>
      </c>
      <c r="JF269">
        <v>38</v>
      </c>
      <c r="JG269">
        <v>28.2</v>
      </c>
      <c r="JH269">
        <v>28.3</v>
      </c>
      <c r="JI269">
        <v>2.36572</v>
      </c>
      <c r="JJ269">
        <v>2.68555</v>
      </c>
      <c r="JK269">
        <v>1.49658</v>
      </c>
      <c r="JL269">
        <v>2.38892</v>
      </c>
      <c r="JM269">
        <v>1.54785</v>
      </c>
      <c r="JN269">
        <v>2.48291</v>
      </c>
      <c r="JO269">
        <v>46.679</v>
      </c>
      <c r="JP269">
        <v>13.0726</v>
      </c>
      <c r="JQ269">
        <v>18</v>
      </c>
      <c r="JR269">
        <v>509.027</v>
      </c>
      <c r="JS269">
        <v>384.46</v>
      </c>
      <c r="JT269">
        <v>26.1885</v>
      </c>
      <c r="JU269">
        <v>45.5418</v>
      </c>
      <c r="JV269">
        <v>29.9996</v>
      </c>
      <c r="JW269">
        <v>45.3659</v>
      </c>
      <c r="JX269">
        <v>45.2226</v>
      </c>
      <c r="JY269">
        <v>47.4763</v>
      </c>
      <c r="JZ269">
        <v>0</v>
      </c>
      <c r="KA269">
        <v>42.5778</v>
      </c>
      <c r="KB269">
        <v>21.0238</v>
      </c>
      <c r="KC269">
        <v>988.351</v>
      </c>
      <c r="KD269">
        <v>27.1943</v>
      </c>
      <c r="KE269">
        <v>98.1601</v>
      </c>
      <c r="KF269">
        <v>91.74930000000001</v>
      </c>
    </row>
    <row r="270" spans="1:292">
      <c r="A270">
        <v>252</v>
      </c>
      <c r="B270">
        <v>1694366430</v>
      </c>
      <c r="C270">
        <v>7921</v>
      </c>
      <c r="D270" t="s">
        <v>941</v>
      </c>
      <c r="E270" t="s">
        <v>942</v>
      </c>
      <c r="F270">
        <v>5</v>
      </c>
      <c r="G270" t="s">
        <v>823</v>
      </c>
      <c r="H270">
        <v>1694366422.5</v>
      </c>
      <c r="I270">
        <f>(J270)/1000</f>
        <v>0</v>
      </c>
      <c r="J270">
        <f>IF(DO270, AM270, AG270)</f>
        <v>0</v>
      </c>
      <c r="K270">
        <f>IF(DO270, AH270, AF270)</f>
        <v>0</v>
      </c>
      <c r="L270">
        <f>DQ270 - IF(AT270&gt;1, K270*DK270*100.0/(AV270*EE270), 0)</f>
        <v>0</v>
      </c>
      <c r="M270">
        <f>((S270-I270/2)*L270-K270)/(S270+I270/2)</f>
        <v>0</v>
      </c>
      <c r="N270">
        <f>M270*(DX270+DY270)/1000.0</f>
        <v>0</v>
      </c>
      <c r="O270">
        <f>(DQ270 - IF(AT270&gt;1, K270*DK270*100.0/(AV270*EE270), 0))*(DX270+DY270)/1000.0</f>
        <v>0</v>
      </c>
      <c r="P270">
        <f>2.0/((1/R270-1/Q270)+SIGN(R270)*SQRT((1/R270-1/Q270)*(1/R270-1/Q270) + 4*DL270/((DL270+1)*(DL270+1))*(2*1/R270*1/Q270-1/Q270*1/Q270)))</f>
        <v>0</v>
      </c>
      <c r="Q270">
        <f>IF(LEFT(DM270,1)&lt;&gt;"0",IF(LEFT(DM270,1)="1",3.0,DN270),$D$5+$E$5*(EE270*DX270/($K$5*1000))+$F$5*(EE270*DX270/($K$5*1000))*MAX(MIN(DK270,$J$5),$I$5)*MAX(MIN(DK270,$J$5),$I$5)+$G$5*MAX(MIN(DK270,$J$5),$I$5)*(EE270*DX270/($K$5*1000))+$H$5*(EE270*DX270/($K$5*1000))*(EE270*DX270/($K$5*1000)))</f>
        <v>0</v>
      </c>
      <c r="R270">
        <f>I270*(1000-(1000*0.61365*exp(17.502*V270/(240.97+V270))/(DX270+DY270)+DS270)/2)/(1000*0.61365*exp(17.502*V270/(240.97+V270))/(DX270+DY270)-DS270)</f>
        <v>0</v>
      </c>
      <c r="S270">
        <f>1/((DL270+1)/(P270/1.6)+1/(Q270/1.37)) + DL270/((DL270+1)/(P270/1.6) + DL270/(Q270/1.37))</f>
        <v>0</v>
      </c>
      <c r="T270">
        <f>(DG270*DJ270)</f>
        <v>0</v>
      </c>
      <c r="U270">
        <f>(DZ270+(T270+2*0.95*5.67E-8*(((DZ270+$B$9)+273)^4-(DZ270+273)^4)-44100*I270)/(1.84*29.3*Q270+8*0.95*5.67E-8*(DZ270+273)^3))</f>
        <v>0</v>
      </c>
      <c r="V270">
        <f>($C$9*EA270+$D$9*EB270+$E$9*U270)</f>
        <v>0</v>
      </c>
      <c r="W270">
        <f>0.61365*exp(17.502*V270/(240.97+V270))</f>
        <v>0</v>
      </c>
      <c r="X270">
        <f>(Y270/Z270*100)</f>
        <v>0</v>
      </c>
      <c r="Y270">
        <f>DS270*(DX270+DY270)/1000</f>
        <v>0</v>
      </c>
      <c r="Z270">
        <f>0.61365*exp(17.502*DZ270/(240.97+DZ270))</f>
        <v>0</v>
      </c>
      <c r="AA270">
        <f>(W270-DS270*(DX270+DY270)/1000)</f>
        <v>0</v>
      </c>
      <c r="AB270">
        <f>(-I270*44100)</f>
        <v>0</v>
      </c>
      <c r="AC270">
        <f>2*29.3*Q270*0.92*(DZ270-V270)</f>
        <v>0</v>
      </c>
      <c r="AD270">
        <f>2*0.95*5.67E-8*(((DZ270+$B$9)+273)^4-(V270+273)^4)</f>
        <v>0</v>
      </c>
      <c r="AE270">
        <f>T270+AD270+AB270+AC270</f>
        <v>0</v>
      </c>
      <c r="AF270">
        <f>DW270*AT270*(DR270-DQ270*(1000-AT270*DT270)/(1000-AT270*DS270))/(100*DK270)</f>
        <v>0</v>
      </c>
      <c r="AG270">
        <f>1000*DW270*AT270*(DS270-DT270)/(100*DK270*(1000-AT270*DS270))</f>
        <v>0</v>
      </c>
      <c r="AH270">
        <f>(AI270 - AJ270 - DX270*1E3/(8.314*(DZ270+273.15)) * AL270/DW270 * AK270) * DW270/(100*DK270) * (1000 - DT270)/1000</f>
        <v>0</v>
      </c>
      <c r="AI270">
        <v>1001.556440587789</v>
      </c>
      <c r="AJ270">
        <v>969.7699454545453</v>
      </c>
      <c r="AK270">
        <v>3.387645020004891</v>
      </c>
      <c r="AL270">
        <v>66.0925817181092</v>
      </c>
      <c r="AM270">
        <f>(AO270 - AN270 + DX270*1E3/(8.314*(DZ270+273.15)) * AQ270/DW270 * AP270) * DW270/(100*DK270) * 1000/(1000 - AO270)</f>
        <v>0</v>
      </c>
      <c r="AN270">
        <v>25.93355671262367</v>
      </c>
      <c r="AO270">
        <v>28.67380424242424</v>
      </c>
      <c r="AP270">
        <v>-0.0001061744884635532</v>
      </c>
      <c r="AQ270">
        <v>101.3786649320936</v>
      </c>
      <c r="AR270">
        <v>0</v>
      </c>
      <c r="AS270">
        <v>0</v>
      </c>
      <c r="AT270">
        <f>IF(AR270*$H$15&gt;=AV270,1.0,(AV270/(AV270-AR270*$H$15)))</f>
        <v>0</v>
      </c>
      <c r="AU270">
        <f>(AT270-1)*100</f>
        <v>0</v>
      </c>
      <c r="AV270">
        <f>MAX(0,($B$15+$C$15*EE270)/(1+$D$15*EE270)*DX270/(DZ270+273)*$E$15)</f>
        <v>0</v>
      </c>
      <c r="AW270" t="s">
        <v>429</v>
      </c>
      <c r="AX270" t="s">
        <v>429</v>
      </c>
      <c r="AY270">
        <v>0</v>
      </c>
      <c r="AZ270">
        <v>0</v>
      </c>
      <c r="BA270">
        <f>1-AY270/AZ270</f>
        <v>0</v>
      </c>
      <c r="BB270">
        <v>0</v>
      </c>
      <c r="BC270" t="s">
        <v>429</v>
      </c>
      <c r="BD270" t="s">
        <v>429</v>
      </c>
      <c r="BE270">
        <v>0</v>
      </c>
      <c r="BF270">
        <v>0</v>
      </c>
      <c r="BG270">
        <f>1-BE270/BF270</f>
        <v>0</v>
      </c>
      <c r="BH270">
        <v>0.5</v>
      </c>
      <c r="BI270">
        <f>DH270</f>
        <v>0</v>
      </c>
      <c r="BJ270">
        <f>K270</f>
        <v>0</v>
      </c>
      <c r="BK270">
        <f>BG270*BH270*BI270</f>
        <v>0</v>
      </c>
      <c r="BL270">
        <f>(BJ270-BB270)/BI270</f>
        <v>0</v>
      </c>
      <c r="BM270">
        <f>(AZ270-BF270)/BF270</f>
        <v>0</v>
      </c>
      <c r="BN270">
        <f>AY270/(BA270+AY270/BF270)</f>
        <v>0</v>
      </c>
      <c r="BO270" t="s">
        <v>429</v>
      </c>
      <c r="BP270">
        <v>0</v>
      </c>
      <c r="BQ270">
        <f>IF(BP270&lt;&gt;0, BP270, BN270)</f>
        <v>0</v>
      </c>
      <c r="BR270">
        <f>1-BQ270/BF270</f>
        <v>0</v>
      </c>
      <c r="BS270">
        <f>(BF270-BE270)/(BF270-BQ270)</f>
        <v>0</v>
      </c>
      <c r="BT270">
        <f>(AZ270-BF270)/(AZ270-BQ270)</f>
        <v>0</v>
      </c>
      <c r="BU270">
        <f>(BF270-BE270)/(BF270-AY270)</f>
        <v>0</v>
      </c>
      <c r="BV270">
        <f>(AZ270-BF270)/(AZ270-AY270)</f>
        <v>0</v>
      </c>
      <c r="BW270">
        <f>(BS270*BQ270/BE270)</f>
        <v>0</v>
      </c>
      <c r="BX270">
        <f>(1-BW270)</f>
        <v>0</v>
      </c>
      <c r="DG270">
        <f>$B$13*EF270+$C$13*EG270+$F$13*ER270*(1-EU270)</f>
        <v>0</v>
      </c>
      <c r="DH270">
        <f>DG270*DI270</f>
        <v>0</v>
      </c>
      <c r="DI270">
        <f>($B$13*$D$11+$C$13*$D$11+$F$13*((FE270+EW270)/MAX(FE270+EW270+FF270, 0.1)*$I$11+FF270/MAX(FE270+EW270+FF270, 0.1)*$J$11))/($B$13+$C$13+$F$13)</f>
        <v>0</v>
      </c>
      <c r="DJ270">
        <f>($B$13*$K$11+$C$13*$K$11+$F$13*((FE270+EW270)/MAX(FE270+EW270+FF270, 0.1)*$P$11+FF270/MAX(FE270+EW270+FF270, 0.1)*$Q$11))/($B$13+$C$13+$F$13)</f>
        <v>0</v>
      </c>
      <c r="DK270">
        <v>1.37</v>
      </c>
      <c r="DL270">
        <v>0.5</v>
      </c>
      <c r="DM270" t="s">
        <v>430</v>
      </c>
      <c r="DN270">
        <v>2</v>
      </c>
      <c r="DO270" t="b">
        <v>1</v>
      </c>
      <c r="DP270">
        <v>1694366422.5</v>
      </c>
      <c r="DQ270">
        <v>918.9394814814815</v>
      </c>
      <c r="DR270">
        <v>960.2132592592593</v>
      </c>
      <c r="DS270">
        <v>28.68662962962963</v>
      </c>
      <c r="DT270">
        <v>25.93804444444445</v>
      </c>
      <c r="DU270">
        <v>953.6238518518518</v>
      </c>
      <c r="DV270">
        <v>32.96125925925926</v>
      </c>
      <c r="DW270">
        <v>500.0014444444445</v>
      </c>
      <c r="DX270">
        <v>84.42018888888887</v>
      </c>
      <c r="DY270">
        <v>0.09998667407407408</v>
      </c>
      <c r="DZ270">
        <v>32.33258148148148</v>
      </c>
      <c r="EA270">
        <v>33.55506296296296</v>
      </c>
      <c r="EB270">
        <v>999.9000000000001</v>
      </c>
      <c r="EC270">
        <v>0</v>
      </c>
      <c r="ED270">
        <v>0</v>
      </c>
      <c r="EE270">
        <v>9996.714074074074</v>
      </c>
      <c r="EF270">
        <v>0</v>
      </c>
      <c r="EG270">
        <v>1484.428148148148</v>
      </c>
      <c r="EH270">
        <v>-41.2738037037037</v>
      </c>
      <c r="EI270">
        <v>946.0792592592593</v>
      </c>
      <c r="EJ270">
        <v>985.7825925925928</v>
      </c>
      <c r="EK270">
        <v>2.748596666666666</v>
      </c>
      <c r="EL270">
        <v>960.2132592592593</v>
      </c>
      <c r="EM270">
        <v>25.93804444444445</v>
      </c>
      <c r="EN270">
        <v>2.421730740740741</v>
      </c>
      <c r="EO270">
        <v>2.189694814814815</v>
      </c>
      <c r="EP270">
        <v>20.50982222222222</v>
      </c>
      <c r="EQ270">
        <v>18.88711481481482</v>
      </c>
      <c r="ER270">
        <v>2000.009259259259</v>
      </c>
      <c r="ES270">
        <v>0.9800035555555555</v>
      </c>
      <c r="ET270">
        <v>0.01999635555555555</v>
      </c>
      <c r="EU270">
        <v>0</v>
      </c>
      <c r="EV270">
        <v>82.90183333333333</v>
      </c>
      <c r="EW270">
        <v>5.00078</v>
      </c>
      <c r="EX270">
        <v>3583.251851851852</v>
      </c>
      <c r="EY270">
        <v>16379.72962962963</v>
      </c>
      <c r="EZ270">
        <v>52.10844444444444</v>
      </c>
      <c r="FA270">
        <v>53.236</v>
      </c>
      <c r="FB270">
        <v>52.71725925925925</v>
      </c>
      <c r="FC270">
        <v>52.43048148148149</v>
      </c>
      <c r="FD270">
        <v>52.30766666666666</v>
      </c>
      <c r="FE270">
        <v>1955.119259259259</v>
      </c>
      <c r="FF270">
        <v>39.89000000000001</v>
      </c>
      <c r="FG270">
        <v>0</v>
      </c>
      <c r="FH270">
        <v>1694366430.2</v>
      </c>
      <c r="FI270">
        <v>0</v>
      </c>
      <c r="FJ270">
        <v>82.915288</v>
      </c>
      <c r="FK270">
        <v>-0.7498076891164011</v>
      </c>
      <c r="FL270">
        <v>-1171.890769364893</v>
      </c>
      <c r="FM270">
        <v>3575.912</v>
      </c>
      <c r="FN270">
        <v>15</v>
      </c>
      <c r="FO270">
        <v>1694364733.6</v>
      </c>
      <c r="FP270" t="s">
        <v>824</v>
      </c>
      <c r="FQ270">
        <v>1694364733.6</v>
      </c>
      <c r="FR270">
        <v>1694364725.1</v>
      </c>
      <c r="FS270">
        <v>3</v>
      </c>
      <c r="FT270">
        <v>-0.385</v>
      </c>
      <c r="FU270">
        <v>-0.17</v>
      </c>
      <c r="FV270">
        <v>-26.307</v>
      </c>
      <c r="FW270">
        <v>-4.28</v>
      </c>
      <c r="FX270">
        <v>420</v>
      </c>
      <c r="FY270">
        <v>29</v>
      </c>
      <c r="FZ270">
        <v>0.26</v>
      </c>
      <c r="GA270">
        <v>0.05</v>
      </c>
      <c r="GB270">
        <v>-41.211285</v>
      </c>
      <c r="GC270">
        <v>-0.9118063789867641</v>
      </c>
      <c r="GD270">
        <v>0.1219720102113593</v>
      </c>
      <c r="GE270">
        <v>0</v>
      </c>
      <c r="GF270">
        <v>2.75215725</v>
      </c>
      <c r="GG270">
        <v>-0.06733046904316121</v>
      </c>
      <c r="GH270">
        <v>0.006547976781991531</v>
      </c>
      <c r="GI270">
        <v>1</v>
      </c>
      <c r="GJ270">
        <v>1</v>
      </c>
      <c r="GK270">
        <v>2</v>
      </c>
      <c r="GL270" t="s">
        <v>432</v>
      </c>
      <c r="GM270">
        <v>3.10636</v>
      </c>
      <c r="GN270">
        <v>2.75799</v>
      </c>
      <c r="GO270">
        <v>0.143598</v>
      </c>
      <c r="GP270">
        <v>0.144192</v>
      </c>
      <c r="GQ270">
        <v>0.122252</v>
      </c>
      <c r="GR270">
        <v>0.104051</v>
      </c>
      <c r="GS270">
        <v>21482.2</v>
      </c>
      <c r="GT270">
        <v>20226.8</v>
      </c>
      <c r="GU270">
        <v>25673.1</v>
      </c>
      <c r="GV270">
        <v>24015.1</v>
      </c>
      <c r="GW270">
        <v>36255.2</v>
      </c>
      <c r="GX270">
        <v>31551.3</v>
      </c>
      <c r="GY270">
        <v>44933.2</v>
      </c>
      <c r="GZ270">
        <v>38077</v>
      </c>
      <c r="HA270">
        <v>1.73582</v>
      </c>
      <c r="HB270">
        <v>1.5282</v>
      </c>
      <c r="HC270">
        <v>-0.0820607</v>
      </c>
      <c r="HD270">
        <v>0</v>
      </c>
      <c r="HE270">
        <v>34.8741</v>
      </c>
      <c r="HF270">
        <v>999.9</v>
      </c>
      <c r="HG270">
        <v>34.1</v>
      </c>
      <c r="HH270">
        <v>42</v>
      </c>
      <c r="HI270">
        <v>33.2993</v>
      </c>
      <c r="HJ270">
        <v>61.5256</v>
      </c>
      <c r="HK270">
        <v>24.4992</v>
      </c>
      <c r="HL270">
        <v>1</v>
      </c>
      <c r="HM270">
        <v>1.64375</v>
      </c>
      <c r="HN270">
        <v>9.28105</v>
      </c>
      <c r="HO270">
        <v>20.0563</v>
      </c>
      <c r="HP270">
        <v>5.20696</v>
      </c>
      <c r="HQ270">
        <v>11.9947</v>
      </c>
      <c r="HR270">
        <v>4.96005</v>
      </c>
      <c r="HS270">
        <v>3.27453</v>
      </c>
      <c r="HT270">
        <v>9999</v>
      </c>
      <c r="HU270">
        <v>9999</v>
      </c>
      <c r="HV270">
        <v>9999</v>
      </c>
      <c r="HW270">
        <v>156.9</v>
      </c>
      <c r="HX270">
        <v>1.86387</v>
      </c>
      <c r="HY270">
        <v>1.8602</v>
      </c>
      <c r="HZ270">
        <v>1.85854</v>
      </c>
      <c r="IA270">
        <v>1.85989</v>
      </c>
      <c r="IB270">
        <v>1.85985</v>
      </c>
      <c r="IC270">
        <v>1.85851</v>
      </c>
      <c r="ID270">
        <v>1.8576</v>
      </c>
      <c r="IE270">
        <v>1.85242</v>
      </c>
      <c r="IF270">
        <v>0</v>
      </c>
      <c r="IG270">
        <v>0</v>
      </c>
      <c r="IH270">
        <v>0</v>
      </c>
      <c r="II270">
        <v>0</v>
      </c>
      <c r="IJ270" t="s">
        <v>433</v>
      </c>
      <c r="IK270" t="s">
        <v>434</v>
      </c>
      <c r="IL270" t="s">
        <v>435</v>
      </c>
      <c r="IM270" t="s">
        <v>435</v>
      </c>
      <c r="IN270" t="s">
        <v>435</v>
      </c>
      <c r="IO270" t="s">
        <v>435</v>
      </c>
      <c r="IP270">
        <v>0</v>
      </c>
      <c r="IQ270">
        <v>100</v>
      </c>
      <c r="IR270">
        <v>100</v>
      </c>
      <c r="IS270">
        <v>-35.041</v>
      </c>
      <c r="IT270">
        <v>-4.2741</v>
      </c>
      <c r="IU270">
        <v>-16.58608616744975</v>
      </c>
      <c r="IV270">
        <v>-0.02477319321892663</v>
      </c>
      <c r="IW270">
        <v>7.220195862635366E-06</v>
      </c>
      <c r="IX270">
        <v>-1.200035831751892E-09</v>
      </c>
      <c r="IY270">
        <v>-1.942583748468474</v>
      </c>
      <c r="IZ270">
        <v>-0.1467083373758089</v>
      </c>
      <c r="JA270">
        <v>0.003522864546959643</v>
      </c>
      <c r="JB270">
        <v>-3.696506598922489E-05</v>
      </c>
      <c r="JC270">
        <v>4</v>
      </c>
      <c r="JD270">
        <v>1987</v>
      </c>
      <c r="JE270">
        <v>1</v>
      </c>
      <c r="JF270">
        <v>38</v>
      </c>
      <c r="JG270">
        <v>28.3</v>
      </c>
      <c r="JH270">
        <v>28.4</v>
      </c>
      <c r="JI270">
        <v>2.3938</v>
      </c>
      <c r="JJ270">
        <v>2.68433</v>
      </c>
      <c r="JK270">
        <v>1.49658</v>
      </c>
      <c r="JL270">
        <v>2.38892</v>
      </c>
      <c r="JM270">
        <v>1.54785</v>
      </c>
      <c r="JN270">
        <v>2.47681</v>
      </c>
      <c r="JO270">
        <v>46.679</v>
      </c>
      <c r="JP270">
        <v>13.0726</v>
      </c>
      <c r="JQ270">
        <v>18</v>
      </c>
      <c r="JR270">
        <v>509.333</v>
      </c>
      <c r="JS270">
        <v>384.446</v>
      </c>
      <c r="JT270">
        <v>26.1878</v>
      </c>
      <c r="JU270">
        <v>45.5355</v>
      </c>
      <c r="JV270">
        <v>29.9996</v>
      </c>
      <c r="JW270">
        <v>45.3585</v>
      </c>
      <c r="JX270">
        <v>45.2166</v>
      </c>
      <c r="JY270">
        <v>48.0738</v>
      </c>
      <c r="JZ270">
        <v>0</v>
      </c>
      <c r="KA270">
        <v>42.5778</v>
      </c>
      <c r="KB270">
        <v>21.0173</v>
      </c>
      <c r="KC270">
        <v>1008.4</v>
      </c>
      <c r="KD270">
        <v>27.2631</v>
      </c>
      <c r="KE270">
        <v>98.1613</v>
      </c>
      <c r="KF270">
        <v>91.7505</v>
      </c>
    </row>
    <row r="271" spans="1:292">
      <c r="A271">
        <v>253</v>
      </c>
      <c r="B271">
        <v>1694366435</v>
      </c>
      <c r="C271">
        <v>7926</v>
      </c>
      <c r="D271" t="s">
        <v>943</v>
      </c>
      <c r="E271" t="s">
        <v>944</v>
      </c>
      <c r="F271">
        <v>5</v>
      </c>
      <c r="G271" t="s">
        <v>823</v>
      </c>
      <c r="H271">
        <v>1694366427.214286</v>
      </c>
      <c r="I271">
        <f>(J271)/1000</f>
        <v>0</v>
      </c>
      <c r="J271">
        <f>IF(DO271, AM271, AG271)</f>
        <v>0</v>
      </c>
      <c r="K271">
        <f>IF(DO271, AH271, AF271)</f>
        <v>0</v>
      </c>
      <c r="L271">
        <f>DQ271 - IF(AT271&gt;1, K271*DK271*100.0/(AV271*EE271), 0)</f>
        <v>0</v>
      </c>
      <c r="M271">
        <f>((S271-I271/2)*L271-K271)/(S271+I271/2)</f>
        <v>0</v>
      </c>
      <c r="N271">
        <f>M271*(DX271+DY271)/1000.0</f>
        <v>0</v>
      </c>
      <c r="O271">
        <f>(DQ271 - IF(AT271&gt;1, K271*DK271*100.0/(AV271*EE271), 0))*(DX271+DY271)/1000.0</f>
        <v>0</v>
      </c>
      <c r="P271">
        <f>2.0/((1/R271-1/Q271)+SIGN(R271)*SQRT((1/R271-1/Q271)*(1/R271-1/Q271) + 4*DL271/((DL271+1)*(DL271+1))*(2*1/R271*1/Q271-1/Q271*1/Q271)))</f>
        <v>0</v>
      </c>
      <c r="Q271">
        <f>IF(LEFT(DM271,1)&lt;&gt;"0",IF(LEFT(DM271,1)="1",3.0,DN271),$D$5+$E$5*(EE271*DX271/($K$5*1000))+$F$5*(EE271*DX271/($K$5*1000))*MAX(MIN(DK271,$J$5),$I$5)*MAX(MIN(DK271,$J$5),$I$5)+$G$5*MAX(MIN(DK271,$J$5),$I$5)*(EE271*DX271/($K$5*1000))+$H$5*(EE271*DX271/($K$5*1000))*(EE271*DX271/($K$5*1000)))</f>
        <v>0</v>
      </c>
      <c r="R271">
        <f>I271*(1000-(1000*0.61365*exp(17.502*V271/(240.97+V271))/(DX271+DY271)+DS271)/2)/(1000*0.61365*exp(17.502*V271/(240.97+V271))/(DX271+DY271)-DS271)</f>
        <v>0</v>
      </c>
      <c r="S271">
        <f>1/((DL271+1)/(P271/1.6)+1/(Q271/1.37)) + DL271/((DL271+1)/(P271/1.6) + DL271/(Q271/1.37))</f>
        <v>0</v>
      </c>
      <c r="T271">
        <f>(DG271*DJ271)</f>
        <v>0</v>
      </c>
      <c r="U271">
        <f>(DZ271+(T271+2*0.95*5.67E-8*(((DZ271+$B$9)+273)^4-(DZ271+273)^4)-44100*I271)/(1.84*29.3*Q271+8*0.95*5.67E-8*(DZ271+273)^3))</f>
        <v>0</v>
      </c>
      <c r="V271">
        <f>($C$9*EA271+$D$9*EB271+$E$9*U271)</f>
        <v>0</v>
      </c>
      <c r="W271">
        <f>0.61365*exp(17.502*V271/(240.97+V271))</f>
        <v>0</v>
      </c>
      <c r="X271">
        <f>(Y271/Z271*100)</f>
        <v>0</v>
      </c>
      <c r="Y271">
        <f>DS271*(DX271+DY271)/1000</f>
        <v>0</v>
      </c>
      <c r="Z271">
        <f>0.61365*exp(17.502*DZ271/(240.97+DZ271))</f>
        <v>0</v>
      </c>
      <c r="AA271">
        <f>(W271-DS271*(DX271+DY271)/1000)</f>
        <v>0</v>
      </c>
      <c r="AB271">
        <f>(-I271*44100)</f>
        <v>0</v>
      </c>
      <c r="AC271">
        <f>2*29.3*Q271*0.92*(DZ271-V271)</f>
        <v>0</v>
      </c>
      <c r="AD271">
        <f>2*0.95*5.67E-8*(((DZ271+$B$9)+273)^4-(V271+273)^4)</f>
        <v>0</v>
      </c>
      <c r="AE271">
        <f>T271+AD271+AB271+AC271</f>
        <v>0</v>
      </c>
      <c r="AF271">
        <f>DW271*AT271*(DR271-DQ271*(1000-AT271*DT271)/(1000-AT271*DS271))/(100*DK271)</f>
        <v>0</v>
      </c>
      <c r="AG271">
        <f>1000*DW271*AT271*(DS271-DT271)/(100*DK271*(1000-AT271*DS271))</f>
        <v>0</v>
      </c>
      <c r="AH271">
        <f>(AI271 - AJ271 - DX271*1E3/(8.314*(DZ271+273.15)) * AL271/DW271 * AK271) * DW271/(100*DK271) * (1000 - DT271)/1000</f>
        <v>0</v>
      </c>
      <c r="AI271">
        <v>1019.128387650019</v>
      </c>
      <c r="AJ271">
        <v>987.0282484848482</v>
      </c>
      <c r="AK271">
        <v>3.449622587407055</v>
      </c>
      <c r="AL271">
        <v>66.0925817181092</v>
      </c>
      <c r="AM271">
        <f>(AO271 - AN271 + DX271*1E3/(8.314*(DZ271+273.15)) * AQ271/DW271 * AP271) * DW271/(100*DK271) * 1000/(1000 - AO271)</f>
        <v>0</v>
      </c>
      <c r="AN271">
        <v>25.93194671086797</v>
      </c>
      <c r="AO271">
        <v>28.66320545454543</v>
      </c>
      <c r="AP271">
        <v>-0.0001061598474414174</v>
      </c>
      <c r="AQ271">
        <v>101.3786649320936</v>
      </c>
      <c r="AR271">
        <v>0</v>
      </c>
      <c r="AS271">
        <v>0</v>
      </c>
      <c r="AT271">
        <f>IF(AR271*$H$15&gt;=AV271,1.0,(AV271/(AV271-AR271*$H$15)))</f>
        <v>0</v>
      </c>
      <c r="AU271">
        <f>(AT271-1)*100</f>
        <v>0</v>
      </c>
      <c r="AV271">
        <f>MAX(0,($B$15+$C$15*EE271)/(1+$D$15*EE271)*DX271/(DZ271+273)*$E$15)</f>
        <v>0</v>
      </c>
      <c r="AW271" t="s">
        <v>429</v>
      </c>
      <c r="AX271" t="s">
        <v>429</v>
      </c>
      <c r="AY271">
        <v>0</v>
      </c>
      <c r="AZ271">
        <v>0</v>
      </c>
      <c r="BA271">
        <f>1-AY271/AZ271</f>
        <v>0</v>
      </c>
      <c r="BB271">
        <v>0</v>
      </c>
      <c r="BC271" t="s">
        <v>429</v>
      </c>
      <c r="BD271" t="s">
        <v>429</v>
      </c>
      <c r="BE271">
        <v>0</v>
      </c>
      <c r="BF271">
        <v>0</v>
      </c>
      <c r="BG271">
        <f>1-BE271/BF271</f>
        <v>0</v>
      </c>
      <c r="BH271">
        <v>0.5</v>
      </c>
      <c r="BI271">
        <f>DH271</f>
        <v>0</v>
      </c>
      <c r="BJ271">
        <f>K271</f>
        <v>0</v>
      </c>
      <c r="BK271">
        <f>BG271*BH271*BI271</f>
        <v>0</v>
      </c>
      <c r="BL271">
        <f>(BJ271-BB271)/BI271</f>
        <v>0</v>
      </c>
      <c r="BM271">
        <f>(AZ271-BF271)/BF271</f>
        <v>0</v>
      </c>
      <c r="BN271">
        <f>AY271/(BA271+AY271/BF271)</f>
        <v>0</v>
      </c>
      <c r="BO271" t="s">
        <v>429</v>
      </c>
      <c r="BP271">
        <v>0</v>
      </c>
      <c r="BQ271">
        <f>IF(BP271&lt;&gt;0, BP271, BN271)</f>
        <v>0</v>
      </c>
      <c r="BR271">
        <f>1-BQ271/BF271</f>
        <v>0</v>
      </c>
      <c r="BS271">
        <f>(BF271-BE271)/(BF271-BQ271)</f>
        <v>0</v>
      </c>
      <c r="BT271">
        <f>(AZ271-BF271)/(AZ271-BQ271)</f>
        <v>0</v>
      </c>
      <c r="BU271">
        <f>(BF271-BE271)/(BF271-AY271)</f>
        <v>0</v>
      </c>
      <c r="BV271">
        <f>(AZ271-BF271)/(AZ271-AY271)</f>
        <v>0</v>
      </c>
      <c r="BW271">
        <f>(BS271*BQ271/BE271)</f>
        <v>0</v>
      </c>
      <c r="BX271">
        <f>(1-BW271)</f>
        <v>0</v>
      </c>
      <c r="DG271">
        <f>$B$13*EF271+$C$13*EG271+$F$13*ER271*(1-EU271)</f>
        <v>0</v>
      </c>
      <c r="DH271">
        <f>DG271*DI271</f>
        <v>0</v>
      </c>
      <c r="DI271">
        <f>($B$13*$D$11+$C$13*$D$11+$F$13*((FE271+EW271)/MAX(FE271+EW271+FF271, 0.1)*$I$11+FF271/MAX(FE271+EW271+FF271, 0.1)*$J$11))/($B$13+$C$13+$F$13)</f>
        <v>0</v>
      </c>
      <c r="DJ271">
        <f>($B$13*$K$11+$C$13*$K$11+$F$13*((FE271+EW271)/MAX(FE271+EW271+FF271, 0.1)*$P$11+FF271/MAX(FE271+EW271+FF271, 0.1)*$Q$11))/($B$13+$C$13+$F$13)</f>
        <v>0</v>
      </c>
      <c r="DK271">
        <v>1.37</v>
      </c>
      <c r="DL271">
        <v>0.5</v>
      </c>
      <c r="DM271" t="s">
        <v>430</v>
      </c>
      <c r="DN271">
        <v>2</v>
      </c>
      <c r="DO271" t="b">
        <v>1</v>
      </c>
      <c r="DP271">
        <v>1694366427.214286</v>
      </c>
      <c r="DQ271">
        <v>934.5274285714285</v>
      </c>
      <c r="DR271">
        <v>975.9384285714286</v>
      </c>
      <c r="DS271">
        <v>28.67761785714286</v>
      </c>
      <c r="DT271">
        <v>25.93462142857143</v>
      </c>
      <c r="DU271">
        <v>969.4365714285714</v>
      </c>
      <c r="DV271">
        <v>32.95191428571429</v>
      </c>
      <c r="DW271">
        <v>499.9967857142857</v>
      </c>
      <c r="DX271">
        <v>84.41982499999999</v>
      </c>
      <c r="DY271">
        <v>0.100014675</v>
      </c>
      <c r="DZ271">
        <v>32.33098928571429</v>
      </c>
      <c r="EA271">
        <v>33.55</v>
      </c>
      <c r="EB271">
        <v>999.9000000000002</v>
      </c>
      <c r="EC271">
        <v>0</v>
      </c>
      <c r="ED271">
        <v>0</v>
      </c>
      <c r="EE271">
        <v>9991.382142857143</v>
      </c>
      <c r="EF271">
        <v>0</v>
      </c>
      <c r="EG271">
        <v>1342.601071428572</v>
      </c>
      <c r="EH271">
        <v>-41.41102142857142</v>
      </c>
      <c r="EI271">
        <v>962.1187499999999</v>
      </c>
      <c r="EJ271">
        <v>1001.922928571429</v>
      </c>
      <c r="EK271">
        <v>2.743000714285714</v>
      </c>
      <c r="EL271">
        <v>975.9384285714286</v>
      </c>
      <c r="EM271">
        <v>25.93462142857143</v>
      </c>
      <c r="EN271">
        <v>2.420959285714286</v>
      </c>
      <c r="EO271">
        <v>2.189396785714286</v>
      </c>
      <c r="EP271">
        <v>20.50466428571428</v>
      </c>
      <c r="EQ271">
        <v>18.88493214285714</v>
      </c>
      <c r="ER271">
        <v>1999.985714285714</v>
      </c>
      <c r="ES271">
        <v>0.9800033928571426</v>
      </c>
      <c r="ET271">
        <v>0.01999651428571429</v>
      </c>
      <c r="EU271">
        <v>0</v>
      </c>
      <c r="EV271">
        <v>82.89039642857142</v>
      </c>
      <c r="EW271">
        <v>5.00078</v>
      </c>
      <c r="EX271">
        <v>3504.098214285714</v>
      </c>
      <c r="EY271">
        <v>16379.53571428571</v>
      </c>
      <c r="EZ271">
        <v>52.09128571428572</v>
      </c>
      <c r="FA271">
        <v>53.22974999999999</v>
      </c>
      <c r="FB271">
        <v>52.70953571428571</v>
      </c>
      <c r="FC271">
        <v>52.424</v>
      </c>
      <c r="FD271">
        <v>52.29667857142856</v>
      </c>
      <c r="FE271">
        <v>1955.095714285714</v>
      </c>
      <c r="FF271">
        <v>39.89000000000001</v>
      </c>
      <c r="FG271">
        <v>0</v>
      </c>
      <c r="FH271">
        <v>1694366435</v>
      </c>
      <c r="FI271">
        <v>0</v>
      </c>
      <c r="FJ271">
        <v>82.90236</v>
      </c>
      <c r="FK271">
        <v>-0.1013692255593998</v>
      </c>
      <c r="FL271">
        <v>-1229.356151529239</v>
      </c>
      <c r="FM271">
        <v>3496.1776</v>
      </c>
      <c r="FN271">
        <v>15</v>
      </c>
      <c r="FO271">
        <v>1694364733.6</v>
      </c>
      <c r="FP271" t="s">
        <v>824</v>
      </c>
      <c r="FQ271">
        <v>1694364733.6</v>
      </c>
      <c r="FR271">
        <v>1694364725.1</v>
      </c>
      <c r="FS271">
        <v>3</v>
      </c>
      <c r="FT271">
        <v>-0.385</v>
      </c>
      <c r="FU271">
        <v>-0.17</v>
      </c>
      <c r="FV271">
        <v>-26.307</v>
      </c>
      <c r="FW271">
        <v>-4.28</v>
      </c>
      <c r="FX271">
        <v>420</v>
      </c>
      <c r="FY271">
        <v>29</v>
      </c>
      <c r="FZ271">
        <v>0.26</v>
      </c>
      <c r="GA271">
        <v>0.05</v>
      </c>
      <c r="GB271">
        <v>-41.34953902439025</v>
      </c>
      <c r="GC271">
        <v>-1.437911498257801</v>
      </c>
      <c r="GD271">
        <v>0.1993768718123597</v>
      </c>
      <c r="GE271">
        <v>0</v>
      </c>
      <c r="GF271">
        <v>2.746174634146342</v>
      </c>
      <c r="GG271">
        <v>-0.07098815331011007</v>
      </c>
      <c r="GH271">
        <v>0.007065411833597973</v>
      </c>
      <c r="GI271">
        <v>1</v>
      </c>
      <c r="GJ271">
        <v>1</v>
      </c>
      <c r="GK271">
        <v>2</v>
      </c>
      <c r="GL271" t="s">
        <v>432</v>
      </c>
      <c r="GM271">
        <v>3.10629</v>
      </c>
      <c r="GN271">
        <v>2.75808</v>
      </c>
      <c r="GO271">
        <v>0.145214</v>
      </c>
      <c r="GP271">
        <v>0.145729</v>
      </c>
      <c r="GQ271">
        <v>0.122224</v>
      </c>
      <c r="GR271">
        <v>0.104044</v>
      </c>
      <c r="GS271">
        <v>21442.2</v>
      </c>
      <c r="GT271">
        <v>20190.7</v>
      </c>
      <c r="GU271">
        <v>25673.7</v>
      </c>
      <c r="GV271">
        <v>24015.4</v>
      </c>
      <c r="GW271">
        <v>36257</v>
      </c>
      <c r="GX271">
        <v>31552</v>
      </c>
      <c r="GY271">
        <v>44933.7</v>
      </c>
      <c r="GZ271">
        <v>38077.4</v>
      </c>
      <c r="HA271">
        <v>1.73568</v>
      </c>
      <c r="HB271">
        <v>1.52842</v>
      </c>
      <c r="HC271">
        <v>-0.0822991</v>
      </c>
      <c r="HD271">
        <v>0</v>
      </c>
      <c r="HE271">
        <v>34.8773</v>
      </c>
      <c r="HF271">
        <v>999.9</v>
      </c>
      <c r="HG271">
        <v>34.1</v>
      </c>
      <c r="HH271">
        <v>42</v>
      </c>
      <c r="HI271">
        <v>33.2992</v>
      </c>
      <c r="HJ271">
        <v>61.1756</v>
      </c>
      <c r="HK271">
        <v>24.4952</v>
      </c>
      <c r="HL271">
        <v>1</v>
      </c>
      <c r="HM271">
        <v>1.64329</v>
      </c>
      <c r="HN271">
        <v>9.28105</v>
      </c>
      <c r="HO271">
        <v>20.0564</v>
      </c>
      <c r="HP271">
        <v>5.20621</v>
      </c>
      <c r="HQ271">
        <v>11.9939</v>
      </c>
      <c r="HR271">
        <v>4.9599</v>
      </c>
      <c r="HS271">
        <v>3.27443</v>
      </c>
      <c r="HT271">
        <v>9999</v>
      </c>
      <c r="HU271">
        <v>9999</v>
      </c>
      <c r="HV271">
        <v>9999</v>
      </c>
      <c r="HW271">
        <v>156.9</v>
      </c>
      <c r="HX271">
        <v>1.86387</v>
      </c>
      <c r="HY271">
        <v>1.86019</v>
      </c>
      <c r="HZ271">
        <v>1.85852</v>
      </c>
      <c r="IA271">
        <v>1.85989</v>
      </c>
      <c r="IB271">
        <v>1.85985</v>
      </c>
      <c r="IC271">
        <v>1.85846</v>
      </c>
      <c r="ID271">
        <v>1.85758</v>
      </c>
      <c r="IE271">
        <v>1.85242</v>
      </c>
      <c r="IF271">
        <v>0</v>
      </c>
      <c r="IG271">
        <v>0</v>
      </c>
      <c r="IH271">
        <v>0</v>
      </c>
      <c r="II271">
        <v>0</v>
      </c>
      <c r="IJ271" t="s">
        <v>433</v>
      </c>
      <c r="IK271" t="s">
        <v>434</v>
      </c>
      <c r="IL271" t="s">
        <v>435</v>
      </c>
      <c r="IM271" t="s">
        <v>435</v>
      </c>
      <c r="IN271" t="s">
        <v>435</v>
      </c>
      <c r="IO271" t="s">
        <v>435</v>
      </c>
      <c r="IP271">
        <v>0</v>
      </c>
      <c r="IQ271">
        <v>100</v>
      </c>
      <c r="IR271">
        <v>100</v>
      </c>
      <c r="IS271">
        <v>-35.279</v>
      </c>
      <c r="IT271">
        <v>-4.2737</v>
      </c>
      <c r="IU271">
        <v>-16.58608616744975</v>
      </c>
      <c r="IV271">
        <v>-0.02477319321892663</v>
      </c>
      <c r="IW271">
        <v>7.220195862635366E-06</v>
      </c>
      <c r="IX271">
        <v>-1.200035831751892E-09</v>
      </c>
      <c r="IY271">
        <v>-1.942583748468474</v>
      </c>
      <c r="IZ271">
        <v>-0.1467083373758089</v>
      </c>
      <c r="JA271">
        <v>0.003522864546959643</v>
      </c>
      <c r="JB271">
        <v>-3.696506598922489E-05</v>
      </c>
      <c r="JC271">
        <v>4</v>
      </c>
      <c r="JD271">
        <v>1987</v>
      </c>
      <c r="JE271">
        <v>1</v>
      </c>
      <c r="JF271">
        <v>38</v>
      </c>
      <c r="JG271">
        <v>28.4</v>
      </c>
      <c r="JH271">
        <v>28.5</v>
      </c>
      <c r="JI271">
        <v>2.42676</v>
      </c>
      <c r="JJ271">
        <v>2.68433</v>
      </c>
      <c r="JK271">
        <v>1.49658</v>
      </c>
      <c r="JL271">
        <v>2.38892</v>
      </c>
      <c r="JM271">
        <v>1.54785</v>
      </c>
      <c r="JN271">
        <v>2.42554</v>
      </c>
      <c r="JO271">
        <v>46.679</v>
      </c>
      <c r="JP271">
        <v>13.0551</v>
      </c>
      <c r="JQ271">
        <v>18</v>
      </c>
      <c r="JR271">
        <v>509.203</v>
      </c>
      <c r="JS271">
        <v>384.552</v>
      </c>
      <c r="JT271">
        <v>26.1866</v>
      </c>
      <c r="JU271">
        <v>45.5306</v>
      </c>
      <c r="JV271">
        <v>29.9996</v>
      </c>
      <c r="JW271">
        <v>45.3537</v>
      </c>
      <c r="JX271">
        <v>45.2105</v>
      </c>
      <c r="JY271">
        <v>48.7034</v>
      </c>
      <c r="JZ271">
        <v>0</v>
      </c>
      <c r="KA271">
        <v>42.5778</v>
      </c>
      <c r="KB271">
        <v>21.0124</v>
      </c>
      <c r="KC271">
        <v>1021.86</v>
      </c>
      <c r="KD271">
        <v>27.338</v>
      </c>
      <c r="KE271">
        <v>98.1628</v>
      </c>
      <c r="KF271">
        <v>91.75149999999999</v>
      </c>
    </row>
    <row r="272" spans="1:292">
      <c r="A272">
        <v>254</v>
      </c>
      <c r="B272">
        <v>1694366440</v>
      </c>
      <c r="C272">
        <v>7931</v>
      </c>
      <c r="D272" t="s">
        <v>945</v>
      </c>
      <c r="E272" t="s">
        <v>946</v>
      </c>
      <c r="F272">
        <v>5</v>
      </c>
      <c r="G272" t="s">
        <v>823</v>
      </c>
      <c r="H272">
        <v>1694366432.5</v>
      </c>
      <c r="I272">
        <f>(J272)/1000</f>
        <v>0</v>
      </c>
      <c r="J272">
        <f>IF(DO272, AM272, AG272)</f>
        <v>0</v>
      </c>
      <c r="K272">
        <f>IF(DO272, AH272, AF272)</f>
        <v>0</v>
      </c>
      <c r="L272">
        <f>DQ272 - IF(AT272&gt;1, K272*DK272*100.0/(AV272*EE272), 0)</f>
        <v>0</v>
      </c>
      <c r="M272">
        <f>((S272-I272/2)*L272-K272)/(S272+I272/2)</f>
        <v>0</v>
      </c>
      <c r="N272">
        <f>M272*(DX272+DY272)/1000.0</f>
        <v>0</v>
      </c>
      <c r="O272">
        <f>(DQ272 - IF(AT272&gt;1, K272*DK272*100.0/(AV272*EE272), 0))*(DX272+DY272)/1000.0</f>
        <v>0</v>
      </c>
      <c r="P272">
        <f>2.0/((1/R272-1/Q272)+SIGN(R272)*SQRT((1/R272-1/Q272)*(1/R272-1/Q272) + 4*DL272/((DL272+1)*(DL272+1))*(2*1/R272*1/Q272-1/Q272*1/Q272)))</f>
        <v>0</v>
      </c>
      <c r="Q272">
        <f>IF(LEFT(DM272,1)&lt;&gt;"0",IF(LEFT(DM272,1)="1",3.0,DN272),$D$5+$E$5*(EE272*DX272/($K$5*1000))+$F$5*(EE272*DX272/($K$5*1000))*MAX(MIN(DK272,$J$5),$I$5)*MAX(MIN(DK272,$J$5),$I$5)+$G$5*MAX(MIN(DK272,$J$5),$I$5)*(EE272*DX272/($K$5*1000))+$H$5*(EE272*DX272/($K$5*1000))*(EE272*DX272/($K$5*1000)))</f>
        <v>0</v>
      </c>
      <c r="R272">
        <f>I272*(1000-(1000*0.61365*exp(17.502*V272/(240.97+V272))/(DX272+DY272)+DS272)/2)/(1000*0.61365*exp(17.502*V272/(240.97+V272))/(DX272+DY272)-DS272)</f>
        <v>0</v>
      </c>
      <c r="S272">
        <f>1/((DL272+1)/(P272/1.6)+1/(Q272/1.37)) + DL272/((DL272+1)/(P272/1.6) + DL272/(Q272/1.37))</f>
        <v>0</v>
      </c>
      <c r="T272">
        <f>(DG272*DJ272)</f>
        <v>0</v>
      </c>
      <c r="U272">
        <f>(DZ272+(T272+2*0.95*5.67E-8*(((DZ272+$B$9)+273)^4-(DZ272+273)^4)-44100*I272)/(1.84*29.3*Q272+8*0.95*5.67E-8*(DZ272+273)^3))</f>
        <v>0</v>
      </c>
      <c r="V272">
        <f>($C$9*EA272+$D$9*EB272+$E$9*U272)</f>
        <v>0</v>
      </c>
      <c r="W272">
        <f>0.61365*exp(17.502*V272/(240.97+V272))</f>
        <v>0</v>
      </c>
      <c r="X272">
        <f>(Y272/Z272*100)</f>
        <v>0</v>
      </c>
      <c r="Y272">
        <f>DS272*(DX272+DY272)/1000</f>
        <v>0</v>
      </c>
      <c r="Z272">
        <f>0.61365*exp(17.502*DZ272/(240.97+DZ272))</f>
        <v>0</v>
      </c>
      <c r="AA272">
        <f>(W272-DS272*(DX272+DY272)/1000)</f>
        <v>0</v>
      </c>
      <c r="AB272">
        <f>(-I272*44100)</f>
        <v>0</v>
      </c>
      <c r="AC272">
        <f>2*29.3*Q272*0.92*(DZ272-V272)</f>
        <v>0</v>
      </c>
      <c r="AD272">
        <f>2*0.95*5.67E-8*(((DZ272+$B$9)+273)^4-(V272+273)^4)</f>
        <v>0</v>
      </c>
      <c r="AE272">
        <f>T272+AD272+AB272+AC272</f>
        <v>0</v>
      </c>
      <c r="AF272">
        <f>DW272*AT272*(DR272-DQ272*(1000-AT272*DT272)/(1000-AT272*DS272))/(100*DK272)</f>
        <v>0</v>
      </c>
      <c r="AG272">
        <f>1000*DW272*AT272*(DS272-DT272)/(100*DK272*(1000-AT272*DS272))</f>
        <v>0</v>
      </c>
      <c r="AH272">
        <f>(AI272 - AJ272 - DX272*1E3/(8.314*(DZ272+273.15)) * AL272/DW272 * AK272) * DW272/(100*DK272) * (1000 - DT272)/1000</f>
        <v>0</v>
      </c>
      <c r="AI272">
        <v>1035.341894423419</v>
      </c>
      <c r="AJ272">
        <v>1003.597642424242</v>
      </c>
      <c r="AK272">
        <v>3.291481755067077</v>
      </c>
      <c r="AL272">
        <v>66.0925817181092</v>
      </c>
      <c r="AM272">
        <f>(AO272 - AN272 + DX272*1E3/(8.314*(DZ272+273.15)) * AQ272/DW272 * AP272) * DW272/(100*DK272) * 1000/(1000 - AO272)</f>
        <v>0</v>
      </c>
      <c r="AN272">
        <v>25.92787714478959</v>
      </c>
      <c r="AO272">
        <v>28.65438303030302</v>
      </c>
      <c r="AP272">
        <v>-8.762233363472207E-05</v>
      </c>
      <c r="AQ272">
        <v>101.3786649320936</v>
      </c>
      <c r="AR272">
        <v>0</v>
      </c>
      <c r="AS272">
        <v>0</v>
      </c>
      <c r="AT272">
        <f>IF(AR272*$H$15&gt;=AV272,1.0,(AV272/(AV272-AR272*$H$15)))</f>
        <v>0</v>
      </c>
      <c r="AU272">
        <f>(AT272-1)*100</f>
        <v>0</v>
      </c>
      <c r="AV272">
        <f>MAX(0,($B$15+$C$15*EE272)/(1+$D$15*EE272)*DX272/(DZ272+273)*$E$15)</f>
        <v>0</v>
      </c>
      <c r="AW272" t="s">
        <v>429</v>
      </c>
      <c r="AX272" t="s">
        <v>429</v>
      </c>
      <c r="AY272">
        <v>0</v>
      </c>
      <c r="AZ272">
        <v>0</v>
      </c>
      <c r="BA272">
        <f>1-AY272/AZ272</f>
        <v>0</v>
      </c>
      <c r="BB272">
        <v>0</v>
      </c>
      <c r="BC272" t="s">
        <v>429</v>
      </c>
      <c r="BD272" t="s">
        <v>429</v>
      </c>
      <c r="BE272">
        <v>0</v>
      </c>
      <c r="BF272">
        <v>0</v>
      </c>
      <c r="BG272">
        <f>1-BE272/BF272</f>
        <v>0</v>
      </c>
      <c r="BH272">
        <v>0.5</v>
      </c>
      <c r="BI272">
        <f>DH272</f>
        <v>0</v>
      </c>
      <c r="BJ272">
        <f>K272</f>
        <v>0</v>
      </c>
      <c r="BK272">
        <f>BG272*BH272*BI272</f>
        <v>0</v>
      </c>
      <c r="BL272">
        <f>(BJ272-BB272)/BI272</f>
        <v>0</v>
      </c>
      <c r="BM272">
        <f>(AZ272-BF272)/BF272</f>
        <v>0</v>
      </c>
      <c r="BN272">
        <f>AY272/(BA272+AY272/BF272)</f>
        <v>0</v>
      </c>
      <c r="BO272" t="s">
        <v>429</v>
      </c>
      <c r="BP272">
        <v>0</v>
      </c>
      <c r="BQ272">
        <f>IF(BP272&lt;&gt;0, BP272, BN272)</f>
        <v>0</v>
      </c>
      <c r="BR272">
        <f>1-BQ272/BF272</f>
        <v>0</v>
      </c>
      <c r="BS272">
        <f>(BF272-BE272)/(BF272-BQ272)</f>
        <v>0</v>
      </c>
      <c r="BT272">
        <f>(AZ272-BF272)/(AZ272-BQ272)</f>
        <v>0</v>
      </c>
      <c r="BU272">
        <f>(BF272-BE272)/(BF272-AY272)</f>
        <v>0</v>
      </c>
      <c r="BV272">
        <f>(AZ272-BF272)/(AZ272-AY272)</f>
        <v>0</v>
      </c>
      <c r="BW272">
        <f>(BS272*BQ272/BE272)</f>
        <v>0</v>
      </c>
      <c r="BX272">
        <f>(1-BW272)</f>
        <v>0</v>
      </c>
      <c r="DG272">
        <f>$B$13*EF272+$C$13*EG272+$F$13*ER272*(1-EU272)</f>
        <v>0</v>
      </c>
      <c r="DH272">
        <f>DG272*DI272</f>
        <v>0</v>
      </c>
      <c r="DI272">
        <f>($B$13*$D$11+$C$13*$D$11+$F$13*((FE272+EW272)/MAX(FE272+EW272+FF272, 0.1)*$I$11+FF272/MAX(FE272+EW272+FF272, 0.1)*$J$11))/($B$13+$C$13+$F$13)</f>
        <v>0</v>
      </c>
      <c r="DJ272">
        <f>($B$13*$K$11+$C$13*$K$11+$F$13*((FE272+EW272)/MAX(FE272+EW272+FF272, 0.1)*$P$11+FF272/MAX(FE272+EW272+FF272, 0.1)*$Q$11))/($B$13+$C$13+$F$13)</f>
        <v>0</v>
      </c>
      <c r="DK272">
        <v>1.37</v>
      </c>
      <c r="DL272">
        <v>0.5</v>
      </c>
      <c r="DM272" t="s">
        <v>430</v>
      </c>
      <c r="DN272">
        <v>2</v>
      </c>
      <c r="DO272" t="b">
        <v>1</v>
      </c>
      <c r="DP272">
        <v>1694366432.5</v>
      </c>
      <c r="DQ272">
        <v>951.9434074074076</v>
      </c>
      <c r="DR272">
        <v>993.2924444444444</v>
      </c>
      <c r="DS272">
        <v>28.66742222222222</v>
      </c>
      <c r="DT272">
        <v>25.93076666666667</v>
      </c>
      <c r="DU272">
        <v>987.1015185185184</v>
      </c>
      <c r="DV272">
        <v>32.94134814814815</v>
      </c>
      <c r="DW272">
        <v>499.9990370370371</v>
      </c>
      <c r="DX272">
        <v>84.41925555555555</v>
      </c>
      <c r="DY272">
        <v>0.1000233925925926</v>
      </c>
      <c r="DZ272">
        <v>32.32901481481482</v>
      </c>
      <c r="EA272">
        <v>33.54952592592592</v>
      </c>
      <c r="EB272">
        <v>999.9000000000001</v>
      </c>
      <c r="EC272">
        <v>0</v>
      </c>
      <c r="ED272">
        <v>0</v>
      </c>
      <c r="EE272">
        <v>9993.094074074075</v>
      </c>
      <c r="EF272">
        <v>0</v>
      </c>
      <c r="EG272">
        <v>1194.217037037037</v>
      </c>
      <c r="EH272">
        <v>-41.34901481481482</v>
      </c>
      <c r="EI272">
        <v>980.0387037037036</v>
      </c>
      <c r="EJ272">
        <v>1019.734518518519</v>
      </c>
      <c r="EK272">
        <v>2.736656296296297</v>
      </c>
      <c r="EL272">
        <v>993.2924444444444</v>
      </c>
      <c r="EM272">
        <v>25.93076666666667</v>
      </c>
      <c r="EN272">
        <v>2.420081851851852</v>
      </c>
      <c r="EO272">
        <v>2.189057037037037</v>
      </c>
      <c r="EP272">
        <v>20.49878888888889</v>
      </c>
      <c r="EQ272">
        <v>18.88244074074074</v>
      </c>
      <c r="ER272">
        <v>1999.990740740741</v>
      </c>
      <c r="ES272">
        <v>0.9800035555555554</v>
      </c>
      <c r="ET272">
        <v>0.01999635555555555</v>
      </c>
      <c r="EU272">
        <v>0</v>
      </c>
      <c r="EV272">
        <v>82.93664074074076</v>
      </c>
      <c r="EW272">
        <v>5.00078</v>
      </c>
      <c r="EX272">
        <v>3423.34925925926</v>
      </c>
      <c r="EY272">
        <v>16379.58518518518</v>
      </c>
      <c r="EZ272">
        <v>52.07859259259259</v>
      </c>
      <c r="FA272">
        <v>53.229</v>
      </c>
      <c r="FB272">
        <v>52.70344444444444</v>
      </c>
      <c r="FC272">
        <v>52.42348148148148</v>
      </c>
      <c r="FD272">
        <v>52.29381481481482</v>
      </c>
      <c r="FE272">
        <v>1955.100740740741</v>
      </c>
      <c r="FF272">
        <v>39.89000000000001</v>
      </c>
      <c r="FG272">
        <v>0</v>
      </c>
      <c r="FH272">
        <v>1694366439.8</v>
      </c>
      <c r="FI272">
        <v>0</v>
      </c>
      <c r="FJ272">
        <v>82.943156</v>
      </c>
      <c r="FK272">
        <v>1.002669226564241</v>
      </c>
      <c r="FL272">
        <v>-394.3000000272605</v>
      </c>
      <c r="FM272">
        <v>3423.5292</v>
      </c>
      <c r="FN272">
        <v>15</v>
      </c>
      <c r="FO272">
        <v>1694364733.6</v>
      </c>
      <c r="FP272" t="s">
        <v>824</v>
      </c>
      <c r="FQ272">
        <v>1694364733.6</v>
      </c>
      <c r="FR272">
        <v>1694364725.1</v>
      </c>
      <c r="FS272">
        <v>3</v>
      </c>
      <c r="FT272">
        <v>-0.385</v>
      </c>
      <c r="FU272">
        <v>-0.17</v>
      </c>
      <c r="FV272">
        <v>-26.307</v>
      </c>
      <c r="FW272">
        <v>-4.28</v>
      </c>
      <c r="FX272">
        <v>420</v>
      </c>
      <c r="FY272">
        <v>29</v>
      </c>
      <c r="FZ272">
        <v>0.26</v>
      </c>
      <c r="GA272">
        <v>0.05</v>
      </c>
      <c r="GB272">
        <v>-41.33442</v>
      </c>
      <c r="GC272">
        <v>0.2503069418386989</v>
      </c>
      <c r="GD272">
        <v>0.2223896953547982</v>
      </c>
      <c r="GE272">
        <v>0</v>
      </c>
      <c r="GF272">
        <v>2.74025375</v>
      </c>
      <c r="GG272">
        <v>-0.0731307692307735</v>
      </c>
      <c r="GH272">
        <v>0.00711617020858131</v>
      </c>
      <c r="GI272">
        <v>1</v>
      </c>
      <c r="GJ272">
        <v>1</v>
      </c>
      <c r="GK272">
        <v>2</v>
      </c>
      <c r="GL272" t="s">
        <v>432</v>
      </c>
      <c r="GM272">
        <v>3.10618</v>
      </c>
      <c r="GN272">
        <v>2.75812</v>
      </c>
      <c r="GO272">
        <v>0.146745</v>
      </c>
      <c r="GP272">
        <v>0.14725</v>
      </c>
      <c r="GQ272">
        <v>0.122203</v>
      </c>
      <c r="GR272">
        <v>0.104026</v>
      </c>
      <c r="GS272">
        <v>21403.8</v>
      </c>
      <c r="GT272">
        <v>20154.8</v>
      </c>
      <c r="GU272">
        <v>25673.8</v>
      </c>
      <c r="GV272">
        <v>24015.5</v>
      </c>
      <c r="GW272">
        <v>36258.5</v>
      </c>
      <c r="GX272">
        <v>31552.7</v>
      </c>
      <c r="GY272">
        <v>44934.3</v>
      </c>
      <c r="GZ272">
        <v>38077.4</v>
      </c>
      <c r="HA272">
        <v>1.73547</v>
      </c>
      <c r="HB272">
        <v>1.5286</v>
      </c>
      <c r="HC272">
        <v>-0.0821501</v>
      </c>
      <c r="HD272">
        <v>0</v>
      </c>
      <c r="HE272">
        <v>34.8797</v>
      </c>
      <c r="HF272">
        <v>999.9</v>
      </c>
      <c r="HG272">
        <v>34.1</v>
      </c>
      <c r="HH272">
        <v>42</v>
      </c>
      <c r="HI272">
        <v>33.2969</v>
      </c>
      <c r="HJ272">
        <v>61.6956</v>
      </c>
      <c r="HK272">
        <v>24.5873</v>
      </c>
      <c r="HL272">
        <v>1</v>
      </c>
      <c r="HM272">
        <v>1.64276</v>
      </c>
      <c r="HN272">
        <v>9.28105</v>
      </c>
      <c r="HO272">
        <v>20.0564</v>
      </c>
      <c r="HP272">
        <v>5.20711</v>
      </c>
      <c r="HQ272">
        <v>11.9944</v>
      </c>
      <c r="HR272">
        <v>4.9599</v>
      </c>
      <c r="HS272">
        <v>3.27455</v>
      </c>
      <c r="HT272">
        <v>9999</v>
      </c>
      <c r="HU272">
        <v>9999</v>
      </c>
      <c r="HV272">
        <v>9999</v>
      </c>
      <c r="HW272">
        <v>156.9</v>
      </c>
      <c r="HX272">
        <v>1.86387</v>
      </c>
      <c r="HY272">
        <v>1.8602</v>
      </c>
      <c r="HZ272">
        <v>1.85853</v>
      </c>
      <c r="IA272">
        <v>1.85989</v>
      </c>
      <c r="IB272">
        <v>1.85984</v>
      </c>
      <c r="IC272">
        <v>1.85847</v>
      </c>
      <c r="ID272">
        <v>1.8576</v>
      </c>
      <c r="IE272">
        <v>1.8524</v>
      </c>
      <c r="IF272">
        <v>0</v>
      </c>
      <c r="IG272">
        <v>0</v>
      </c>
      <c r="IH272">
        <v>0</v>
      </c>
      <c r="II272">
        <v>0</v>
      </c>
      <c r="IJ272" t="s">
        <v>433</v>
      </c>
      <c r="IK272" t="s">
        <v>434</v>
      </c>
      <c r="IL272" t="s">
        <v>435</v>
      </c>
      <c r="IM272" t="s">
        <v>435</v>
      </c>
      <c r="IN272" t="s">
        <v>435</v>
      </c>
      <c r="IO272" t="s">
        <v>435</v>
      </c>
      <c r="IP272">
        <v>0</v>
      </c>
      <c r="IQ272">
        <v>100</v>
      </c>
      <c r="IR272">
        <v>100</v>
      </c>
      <c r="IS272">
        <v>-35.503</v>
      </c>
      <c r="IT272">
        <v>-4.2734</v>
      </c>
      <c r="IU272">
        <v>-16.58608616744975</v>
      </c>
      <c r="IV272">
        <v>-0.02477319321892663</v>
      </c>
      <c r="IW272">
        <v>7.220195862635366E-06</v>
      </c>
      <c r="IX272">
        <v>-1.200035831751892E-09</v>
      </c>
      <c r="IY272">
        <v>-1.942583748468474</v>
      </c>
      <c r="IZ272">
        <v>-0.1467083373758089</v>
      </c>
      <c r="JA272">
        <v>0.003522864546959643</v>
      </c>
      <c r="JB272">
        <v>-3.696506598922489E-05</v>
      </c>
      <c r="JC272">
        <v>4</v>
      </c>
      <c r="JD272">
        <v>1987</v>
      </c>
      <c r="JE272">
        <v>1</v>
      </c>
      <c r="JF272">
        <v>38</v>
      </c>
      <c r="JG272">
        <v>28.4</v>
      </c>
      <c r="JH272">
        <v>28.6</v>
      </c>
      <c r="JI272">
        <v>2.45728</v>
      </c>
      <c r="JJ272">
        <v>2.69287</v>
      </c>
      <c r="JK272">
        <v>1.49658</v>
      </c>
      <c r="JL272">
        <v>2.38892</v>
      </c>
      <c r="JM272">
        <v>1.54907</v>
      </c>
      <c r="JN272">
        <v>2.42676</v>
      </c>
      <c r="JO272">
        <v>46.679</v>
      </c>
      <c r="JP272">
        <v>13.0463</v>
      </c>
      <c r="JQ272">
        <v>18</v>
      </c>
      <c r="JR272">
        <v>509.032</v>
      </c>
      <c r="JS272">
        <v>384.628</v>
      </c>
      <c r="JT272">
        <v>26.1837</v>
      </c>
      <c r="JU272">
        <v>45.5269</v>
      </c>
      <c r="JV272">
        <v>29.9995</v>
      </c>
      <c r="JW272">
        <v>45.3475</v>
      </c>
      <c r="JX272">
        <v>45.2044</v>
      </c>
      <c r="JY272">
        <v>49.297</v>
      </c>
      <c r="JZ272">
        <v>0</v>
      </c>
      <c r="KA272">
        <v>42.5778</v>
      </c>
      <c r="KB272">
        <v>21.0062</v>
      </c>
      <c r="KC272">
        <v>1042.15</v>
      </c>
      <c r="KD272">
        <v>27.4119</v>
      </c>
      <c r="KE272">
        <v>98.164</v>
      </c>
      <c r="KF272">
        <v>91.7517</v>
      </c>
    </row>
    <row r="273" spans="1:292">
      <c r="A273">
        <v>255</v>
      </c>
      <c r="B273">
        <v>1694366445</v>
      </c>
      <c r="C273">
        <v>7936</v>
      </c>
      <c r="D273" t="s">
        <v>947</v>
      </c>
      <c r="E273" t="s">
        <v>948</v>
      </c>
      <c r="F273">
        <v>5</v>
      </c>
      <c r="G273" t="s">
        <v>823</v>
      </c>
      <c r="H273">
        <v>1694366437.214286</v>
      </c>
      <c r="I273">
        <f>(J273)/1000</f>
        <v>0</v>
      </c>
      <c r="J273">
        <f>IF(DO273, AM273, AG273)</f>
        <v>0</v>
      </c>
      <c r="K273">
        <f>IF(DO273, AH273, AF273)</f>
        <v>0</v>
      </c>
      <c r="L273">
        <f>DQ273 - IF(AT273&gt;1, K273*DK273*100.0/(AV273*EE273), 0)</f>
        <v>0</v>
      </c>
      <c r="M273">
        <f>((S273-I273/2)*L273-K273)/(S273+I273/2)</f>
        <v>0</v>
      </c>
      <c r="N273">
        <f>M273*(DX273+DY273)/1000.0</f>
        <v>0</v>
      </c>
      <c r="O273">
        <f>(DQ273 - IF(AT273&gt;1, K273*DK273*100.0/(AV273*EE273), 0))*(DX273+DY273)/1000.0</f>
        <v>0</v>
      </c>
      <c r="P273">
        <f>2.0/((1/R273-1/Q273)+SIGN(R273)*SQRT((1/R273-1/Q273)*(1/R273-1/Q273) + 4*DL273/((DL273+1)*(DL273+1))*(2*1/R273*1/Q273-1/Q273*1/Q273)))</f>
        <v>0</v>
      </c>
      <c r="Q273">
        <f>IF(LEFT(DM273,1)&lt;&gt;"0",IF(LEFT(DM273,1)="1",3.0,DN273),$D$5+$E$5*(EE273*DX273/($K$5*1000))+$F$5*(EE273*DX273/($K$5*1000))*MAX(MIN(DK273,$J$5),$I$5)*MAX(MIN(DK273,$J$5),$I$5)+$G$5*MAX(MIN(DK273,$J$5),$I$5)*(EE273*DX273/($K$5*1000))+$H$5*(EE273*DX273/($K$5*1000))*(EE273*DX273/($K$5*1000)))</f>
        <v>0</v>
      </c>
      <c r="R273">
        <f>I273*(1000-(1000*0.61365*exp(17.502*V273/(240.97+V273))/(DX273+DY273)+DS273)/2)/(1000*0.61365*exp(17.502*V273/(240.97+V273))/(DX273+DY273)-DS273)</f>
        <v>0</v>
      </c>
      <c r="S273">
        <f>1/((DL273+1)/(P273/1.6)+1/(Q273/1.37)) + DL273/((DL273+1)/(P273/1.6) + DL273/(Q273/1.37))</f>
        <v>0</v>
      </c>
      <c r="T273">
        <f>(DG273*DJ273)</f>
        <v>0</v>
      </c>
      <c r="U273">
        <f>(DZ273+(T273+2*0.95*5.67E-8*(((DZ273+$B$9)+273)^4-(DZ273+273)^4)-44100*I273)/(1.84*29.3*Q273+8*0.95*5.67E-8*(DZ273+273)^3))</f>
        <v>0</v>
      </c>
      <c r="V273">
        <f>($C$9*EA273+$D$9*EB273+$E$9*U273)</f>
        <v>0</v>
      </c>
      <c r="W273">
        <f>0.61365*exp(17.502*V273/(240.97+V273))</f>
        <v>0</v>
      </c>
      <c r="X273">
        <f>(Y273/Z273*100)</f>
        <v>0</v>
      </c>
      <c r="Y273">
        <f>DS273*(DX273+DY273)/1000</f>
        <v>0</v>
      </c>
      <c r="Z273">
        <f>0.61365*exp(17.502*DZ273/(240.97+DZ273))</f>
        <v>0</v>
      </c>
      <c r="AA273">
        <f>(W273-DS273*(DX273+DY273)/1000)</f>
        <v>0</v>
      </c>
      <c r="AB273">
        <f>(-I273*44100)</f>
        <v>0</v>
      </c>
      <c r="AC273">
        <f>2*29.3*Q273*0.92*(DZ273-V273)</f>
        <v>0</v>
      </c>
      <c r="AD273">
        <f>2*0.95*5.67E-8*(((DZ273+$B$9)+273)^4-(V273+273)^4)</f>
        <v>0</v>
      </c>
      <c r="AE273">
        <f>T273+AD273+AB273+AC273</f>
        <v>0</v>
      </c>
      <c r="AF273">
        <f>DW273*AT273*(DR273-DQ273*(1000-AT273*DT273)/(1000-AT273*DS273))/(100*DK273)</f>
        <v>0</v>
      </c>
      <c r="AG273">
        <f>1000*DW273*AT273*(DS273-DT273)/(100*DK273*(1000-AT273*DS273))</f>
        <v>0</v>
      </c>
      <c r="AH273">
        <f>(AI273 - AJ273 - DX273*1E3/(8.314*(DZ273+273.15)) * AL273/DW273 * AK273) * DW273/(100*DK273) * (1000 - DT273)/1000</f>
        <v>0</v>
      </c>
      <c r="AI273">
        <v>1052.287969970521</v>
      </c>
      <c r="AJ273">
        <v>1020.456242424242</v>
      </c>
      <c r="AK273">
        <v>3.369286389219947</v>
      </c>
      <c r="AL273">
        <v>66.0925817181092</v>
      </c>
      <c r="AM273">
        <f>(AO273 - AN273 + DX273*1E3/(8.314*(DZ273+273.15)) * AQ273/DW273 * AP273) * DW273/(100*DK273) * 1000/(1000 - AO273)</f>
        <v>0</v>
      </c>
      <c r="AN273">
        <v>25.92270856549482</v>
      </c>
      <c r="AO273">
        <v>28.64505515151513</v>
      </c>
      <c r="AP273">
        <v>-9.120143910183193E-05</v>
      </c>
      <c r="AQ273">
        <v>101.3786649320936</v>
      </c>
      <c r="AR273">
        <v>0</v>
      </c>
      <c r="AS273">
        <v>0</v>
      </c>
      <c r="AT273">
        <f>IF(AR273*$H$15&gt;=AV273,1.0,(AV273/(AV273-AR273*$H$15)))</f>
        <v>0</v>
      </c>
      <c r="AU273">
        <f>(AT273-1)*100</f>
        <v>0</v>
      </c>
      <c r="AV273">
        <f>MAX(0,($B$15+$C$15*EE273)/(1+$D$15*EE273)*DX273/(DZ273+273)*$E$15)</f>
        <v>0</v>
      </c>
      <c r="AW273" t="s">
        <v>429</v>
      </c>
      <c r="AX273" t="s">
        <v>429</v>
      </c>
      <c r="AY273">
        <v>0</v>
      </c>
      <c r="AZ273">
        <v>0</v>
      </c>
      <c r="BA273">
        <f>1-AY273/AZ273</f>
        <v>0</v>
      </c>
      <c r="BB273">
        <v>0</v>
      </c>
      <c r="BC273" t="s">
        <v>429</v>
      </c>
      <c r="BD273" t="s">
        <v>429</v>
      </c>
      <c r="BE273">
        <v>0</v>
      </c>
      <c r="BF273">
        <v>0</v>
      </c>
      <c r="BG273">
        <f>1-BE273/BF273</f>
        <v>0</v>
      </c>
      <c r="BH273">
        <v>0.5</v>
      </c>
      <c r="BI273">
        <f>DH273</f>
        <v>0</v>
      </c>
      <c r="BJ273">
        <f>K273</f>
        <v>0</v>
      </c>
      <c r="BK273">
        <f>BG273*BH273*BI273</f>
        <v>0</v>
      </c>
      <c r="BL273">
        <f>(BJ273-BB273)/BI273</f>
        <v>0</v>
      </c>
      <c r="BM273">
        <f>(AZ273-BF273)/BF273</f>
        <v>0</v>
      </c>
      <c r="BN273">
        <f>AY273/(BA273+AY273/BF273)</f>
        <v>0</v>
      </c>
      <c r="BO273" t="s">
        <v>429</v>
      </c>
      <c r="BP273">
        <v>0</v>
      </c>
      <c r="BQ273">
        <f>IF(BP273&lt;&gt;0, BP273, BN273)</f>
        <v>0</v>
      </c>
      <c r="BR273">
        <f>1-BQ273/BF273</f>
        <v>0</v>
      </c>
      <c r="BS273">
        <f>(BF273-BE273)/(BF273-BQ273)</f>
        <v>0</v>
      </c>
      <c r="BT273">
        <f>(AZ273-BF273)/(AZ273-BQ273)</f>
        <v>0</v>
      </c>
      <c r="BU273">
        <f>(BF273-BE273)/(BF273-AY273)</f>
        <v>0</v>
      </c>
      <c r="BV273">
        <f>(AZ273-BF273)/(AZ273-AY273)</f>
        <v>0</v>
      </c>
      <c r="BW273">
        <f>(BS273*BQ273/BE273)</f>
        <v>0</v>
      </c>
      <c r="BX273">
        <f>(1-BW273)</f>
        <v>0</v>
      </c>
      <c r="DG273">
        <f>$B$13*EF273+$C$13*EG273+$F$13*ER273*(1-EU273)</f>
        <v>0</v>
      </c>
      <c r="DH273">
        <f>DG273*DI273</f>
        <v>0</v>
      </c>
      <c r="DI273">
        <f>($B$13*$D$11+$C$13*$D$11+$F$13*((FE273+EW273)/MAX(FE273+EW273+FF273, 0.1)*$I$11+FF273/MAX(FE273+EW273+FF273, 0.1)*$J$11))/($B$13+$C$13+$F$13)</f>
        <v>0</v>
      </c>
      <c r="DJ273">
        <f>($B$13*$K$11+$C$13*$K$11+$F$13*((FE273+EW273)/MAX(FE273+EW273+FF273, 0.1)*$P$11+FF273/MAX(FE273+EW273+FF273, 0.1)*$Q$11))/($B$13+$C$13+$F$13)</f>
        <v>0</v>
      </c>
      <c r="DK273">
        <v>1.37</v>
      </c>
      <c r="DL273">
        <v>0.5</v>
      </c>
      <c r="DM273" t="s">
        <v>430</v>
      </c>
      <c r="DN273">
        <v>2</v>
      </c>
      <c r="DO273" t="b">
        <v>1</v>
      </c>
      <c r="DP273">
        <v>1694366437.214286</v>
      </c>
      <c r="DQ273">
        <v>967.4406428571428</v>
      </c>
      <c r="DR273">
        <v>1008.822642857143</v>
      </c>
      <c r="DS273">
        <v>28.65858214285715</v>
      </c>
      <c r="DT273">
        <v>25.92712142857143</v>
      </c>
      <c r="DU273">
        <v>1002.818178571429</v>
      </c>
      <c r="DV273">
        <v>32.93218928571428</v>
      </c>
      <c r="DW273">
        <v>499.9885</v>
      </c>
      <c r="DX273">
        <v>84.41869999999997</v>
      </c>
      <c r="DY273">
        <v>0.09998996071428572</v>
      </c>
      <c r="DZ273">
        <v>32.32417142857143</v>
      </c>
      <c r="EA273">
        <v>33.54654642857143</v>
      </c>
      <c r="EB273">
        <v>999.9000000000002</v>
      </c>
      <c r="EC273">
        <v>0</v>
      </c>
      <c r="ED273">
        <v>0</v>
      </c>
      <c r="EE273">
        <v>10001.5775</v>
      </c>
      <c r="EF273">
        <v>0</v>
      </c>
      <c r="EG273">
        <v>1102.467142857143</v>
      </c>
      <c r="EH273">
        <v>-41.38201071428572</v>
      </c>
      <c r="EI273">
        <v>995.9840000000002</v>
      </c>
      <c r="EJ273">
        <v>1035.673928571429</v>
      </c>
      <c r="EK273">
        <v>2.731456071428572</v>
      </c>
      <c r="EL273">
        <v>1008.822642857143</v>
      </c>
      <c r="EM273">
        <v>25.92712142857143</v>
      </c>
      <c r="EN273">
        <v>2.419319642857143</v>
      </c>
      <c r="EO273">
        <v>2.188735</v>
      </c>
      <c r="EP273">
        <v>20.49367857142857</v>
      </c>
      <c r="EQ273">
        <v>18.88008214285714</v>
      </c>
      <c r="ER273">
        <v>1999.987857142857</v>
      </c>
      <c r="ES273">
        <v>0.9800034999999998</v>
      </c>
      <c r="ET273">
        <v>0.01999641071428571</v>
      </c>
      <c r="EU273">
        <v>0</v>
      </c>
      <c r="EV273">
        <v>82.9526</v>
      </c>
      <c r="EW273">
        <v>5.00078</v>
      </c>
      <c r="EX273">
        <v>3402.711785714286</v>
      </c>
      <c r="EY273">
        <v>16379.55714285714</v>
      </c>
      <c r="EZ273">
        <v>52.058</v>
      </c>
      <c r="FA273">
        <v>53.22975</v>
      </c>
      <c r="FB273">
        <v>52.69178571428572</v>
      </c>
      <c r="FC273">
        <v>52.42174999999999</v>
      </c>
      <c r="FD273">
        <v>52.29225</v>
      </c>
      <c r="FE273">
        <v>1955.097857142857</v>
      </c>
      <c r="FF273">
        <v>39.89000000000001</v>
      </c>
      <c r="FG273">
        <v>0</v>
      </c>
      <c r="FH273">
        <v>1694366445.2</v>
      </c>
      <c r="FI273">
        <v>0</v>
      </c>
      <c r="FJ273">
        <v>82.98069230769229</v>
      </c>
      <c r="FK273">
        <v>0.55938460587323</v>
      </c>
      <c r="FL273">
        <v>-62.29743590755775</v>
      </c>
      <c r="FM273">
        <v>3402.128461538462</v>
      </c>
      <c r="FN273">
        <v>15</v>
      </c>
      <c r="FO273">
        <v>1694364733.6</v>
      </c>
      <c r="FP273" t="s">
        <v>824</v>
      </c>
      <c r="FQ273">
        <v>1694364733.6</v>
      </c>
      <c r="FR273">
        <v>1694364725.1</v>
      </c>
      <c r="FS273">
        <v>3</v>
      </c>
      <c r="FT273">
        <v>-0.385</v>
      </c>
      <c r="FU273">
        <v>-0.17</v>
      </c>
      <c r="FV273">
        <v>-26.307</v>
      </c>
      <c r="FW273">
        <v>-4.28</v>
      </c>
      <c r="FX273">
        <v>420</v>
      </c>
      <c r="FY273">
        <v>29</v>
      </c>
      <c r="FZ273">
        <v>0.26</v>
      </c>
      <c r="GA273">
        <v>0.05</v>
      </c>
      <c r="GB273">
        <v>-41.34751</v>
      </c>
      <c r="GC273">
        <v>0.2119609756098068</v>
      </c>
      <c r="GD273">
        <v>0.2264604300976219</v>
      </c>
      <c r="GE273">
        <v>0</v>
      </c>
      <c r="GF273">
        <v>2.73477975</v>
      </c>
      <c r="GG273">
        <v>-0.06632724202627169</v>
      </c>
      <c r="GH273">
        <v>0.006502330538929869</v>
      </c>
      <c r="GI273">
        <v>1</v>
      </c>
      <c r="GJ273">
        <v>1</v>
      </c>
      <c r="GK273">
        <v>2</v>
      </c>
      <c r="GL273" t="s">
        <v>432</v>
      </c>
      <c r="GM273">
        <v>3.10621</v>
      </c>
      <c r="GN273">
        <v>2.75811</v>
      </c>
      <c r="GO273">
        <v>0.148289</v>
      </c>
      <c r="GP273">
        <v>0.148808</v>
      </c>
      <c r="GQ273">
        <v>0.122178</v>
      </c>
      <c r="GR273">
        <v>0.104011</v>
      </c>
      <c r="GS273">
        <v>21365.2</v>
      </c>
      <c r="GT273">
        <v>20118</v>
      </c>
      <c r="GU273">
        <v>25674.1</v>
      </c>
      <c r="GV273">
        <v>24015.7</v>
      </c>
      <c r="GW273">
        <v>36260.1</v>
      </c>
      <c r="GX273">
        <v>31553.7</v>
      </c>
      <c r="GY273">
        <v>44934.8</v>
      </c>
      <c r="GZ273">
        <v>38077.7</v>
      </c>
      <c r="HA273">
        <v>1.73582</v>
      </c>
      <c r="HB273">
        <v>1.52858</v>
      </c>
      <c r="HC273">
        <v>-0.0833198</v>
      </c>
      <c r="HD273">
        <v>0</v>
      </c>
      <c r="HE273">
        <v>34.8811</v>
      </c>
      <c r="HF273">
        <v>999.9</v>
      </c>
      <c r="HG273">
        <v>34</v>
      </c>
      <c r="HH273">
        <v>42</v>
      </c>
      <c r="HI273">
        <v>33.2045</v>
      </c>
      <c r="HJ273">
        <v>61.4356</v>
      </c>
      <c r="HK273">
        <v>24.7035</v>
      </c>
      <c r="HL273">
        <v>1</v>
      </c>
      <c r="HM273">
        <v>1.64246</v>
      </c>
      <c r="HN273">
        <v>9.28105</v>
      </c>
      <c r="HO273">
        <v>20.0562</v>
      </c>
      <c r="HP273">
        <v>5.20696</v>
      </c>
      <c r="HQ273">
        <v>11.9947</v>
      </c>
      <c r="HR273">
        <v>4.96005</v>
      </c>
      <c r="HS273">
        <v>3.27443</v>
      </c>
      <c r="HT273">
        <v>9999</v>
      </c>
      <c r="HU273">
        <v>9999</v>
      </c>
      <c r="HV273">
        <v>9999</v>
      </c>
      <c r="HW273">
        <v>156.9</v>
      </c>
      <c r="HX273">
        <v>1.86387</v>
      </c>
      <c r="HY273">
        <v>1.8602</v>
      </c>
      <c r="HZ273">
        <v>1.85853</v>
      </c>
      <c r="IA273">
        <v>1.85988</v>
      </c>
      <c r="IB273">
        <v>1.85984</v>
      </c>
      <c r="IC273">
        <v>1.85847</v>
      </c>
      <c r="ID273">
        <v>1.85758</v>
      </c>
      <c r="IE273">
        <v>1.85241</v>
      </c>
      <c r="IF273">
        <v>0</v>
      </c>
      <c r="IG273">
        <v>0</v>
      </c>
      <c r="IH273">
        <v>0</v>
      </c>
      <c r="II273">
        <v>0</v>
      </c>
      <c r="IJ273" t="s">
        <v>433</v>
      </c>
      <c r="IK273" t="s">
        <v>434</v>
      </c>
      <c r="IL273" t="s">
        <v>435</v>
      </c>
      <c r="IM273" t="s">
        <v>435</v>
      </c>
      <c r="IN273" t="s">
        <v>435</v>
      </c>
      <c r="IO273" t="s">
        <v>435</v>
      </c>
      <c r="IP273">
        <v>0</v>
      </c>
      <c r="IQ273">
        <v>100</v>
      </c>
      <c r="IR273">
        <v>100</v>
      </c>
      <c r="IS273">
        <v>-35.736</v>
      </c>
      <c r="IT273">
        <v>-4.2731</v>
      </c>
      <c r="IU273">
        <v>-16.58608616744975</v>
      </c>
      <c r="IV273">
        <v>-0.02477319321892663</v>
      </c>
      <c r="IW273">
        <v>7.220195862635366E-06</v>
      </c>
      <c r="IX273">
        <v>-1.200035831751892E-09</v>
      </c>
      <c r="IY273">
        <v>-1.942583748468474</v>
      </c>
      <c r="IZ273">
        <v>-0.1467083373758089</v>
      </c>
      <c r="JA273">
        <v>0.003522864546959643</v>
      </c>
      <c r="JB273">
        <v>-3.696506598922489E-05</v>
      </c>
      <c r="JC273">
        <v>4</v>
      </c>
      <c r="JD273">
        <v>1987</v>
      </c>
      <c r="JE273">
        <v>1</v>
      </c>
      <c r="JF273">
        <v>38</v>
      </c>
      <c r="JG273">
        <v>28.5</v>
      </c>
      <c r="JH273">
        <v>28.7</v>
      </c>
      <c r="JI273">
        <v>2.49023</v>
      </c>
      <c r="JJ273">
        <v>2.68921</v>
      </c>
      <c r="JK273">
        <v>1.49658</v>
      </c>
      <c r="JL273">
        <v>2.38892</v>
      </c>
      <c r="JM273">
        <v>1.54785</v>
      </c>
      <c r="JN273">
        <v>2.47192</v>
      </c>
      <c r="JO273">
        <v>46.679</v>
      </c>
      <c r="JP273">
        <v>13.0551</v>
      </c>
      <c r="JQ273">
        <v>18</v>
      </c>
      <c r="JR273">
        <v>509.22</v>
      </c>
      <c r="JS273">
        <v>384.584</v>
      </c>
      <c r="JT273">
        <v>26.18</v>
      </c>
      <c r="JU273">
        <v>45.5219</v>
      </c>
      <c r="JV273">
        <v>29.9997</v>
      </c>
      <c r="JW273">
        <v>45.3402</v>
      </c>
      <c r="JX273">
        <v>45.1983</v>
      </c>
      <c r="JY273">
        <v>49.9604</v>
      </c>
      <c r="JZ273">
        <v>0</v>
      </c>
      <c r="KA273">
        <v>42.5778</v>
      </c>
      <c r="KB273">
        <v>21.0015</v>
      </c>
      <c r="KC273">
        <v>1055.52</v>
      </c>
      <c r="KD273">
        <v>27.494</v>
      </c>
      <c r="KE273">
        <v>98.16500000000001</v>
      </c>
      <c r="KF273">
        <v>91.75230000000001</v>
      </c>
    </row>
    <row r="274" spans="1:292">
      <c r="A274">
        <v>256</v>
      </c>
      <c r="B274">
        <v>1694366450</v>
      </c>
      <c r="C274">
        <v>7941</v>
      </c>
      <c r="D274" t="s">
        <v>949</v>
      </c>
      <c r="E274" t="s">
        <v>950</v>
      </c>
      <c r="F274">
        <v>5</v>
      </c>
      <c r="G274" t="s">
        <v>823</v>
      </c>
      <c r="H274">
        <v>1694366442.5</v>
      </c>
      <c r="I274">
        <f>(J274)/1000</f>
        <v>0</v>
      </c>
      <c r="J274">
        <f>IF(DO274, AM274, AG274)</f>
        <v>0</v>
      </c>
      <c r="K274">
        <f>IF(DO274, AH274, AF274)</f>
        <v>0</v>
      </c>
      <c r="L274">
        <f>DQ274 - IF(AT274&gt;1, K274*DK274*100.0/(AV274*EE274), 0)</f>
        <v>0</v>
      </c>
      <c r="M274">
        <f>((S274-I274/2)*L274-K274)/(S274+I274/2)</f>
        <v>0</v>
      </c>
      <c r="N274">
        <f>M274*(DX274+DY274)/1000.0</f>
        <v>0</v>
      </c>
      <c r="O274">
        <f>(DQ274 - IF(AT274&gt;1, K274*DK274*100.0/(AV274*EE274), 0))*(DX274+DY274)/1000.0</f>
        <v>0</v>
      </c>
      <c r="P274">
        <f>2.0/((1/R274-1/Q274)+SIGN(R274)*SQRT((1/R274-1/Q274)*(1/R274-1/Q274) + 4*DL274/((DL274+1)*(DL274+1))*(2*1/R274*1/Q274-1/Q274*1/Q274)))</f>
        <v>0</v>
      </c>
      <c r="Q274">
        <f>IF(LEFT(DM274,1)&lt;&gt;"0",IF(LEFT(DM274,1)="1",3.0,DN274),$D$5+$E$5*(EE274*DX274/($K$5*1000))+$F$5*(EE274*DX274/($K$5*1000))*MAX(MIN(DK274,$J$5),$I$5)*MAX(MIN(DK274,$J$5),$I$5)+$G$5*MAX(MIN(DK274,$J$5),$I$5)*(EE274*DX274/($K$5*1000))+$H$5*(EE274*DX274/($K$5*1000))*(EE274*DX274/($K$5*1000)))</f>
        <v>0</v>
      </c>
      <c r="R274">
        <f>I274*(1000-(1000*0.61365*exp(17.502*V274/(240.97+V274))/(DX274+DY274)+DS274)/2)/(1000*0.61365*exp(17.502*V274/(240.97+V274))/(DX274+DY274)-DS274)</f>
        <v>0</v>
      </c>
      <c r="S274">
        <f>1/((DL274+1)/(P274/1.6)+1/(Q274/1.37)) + DL274/((DL274+1)/(P274/1.6) + DL274/(Q274/1.37))</f>
        <v>0</v>
      </c>
      <c r="T274">
        <f>(DG274*DJ274)</f>
        <v>0</v>
      </c>
      <c r="U274">
        <f>(DZ274+(T274+2*0.95*5.67E-8*(((DZ274+$B$9)+273)^4-(DZ274+273)^4)-44100*I274)/(1.84*29.3*Q274+8*0.95*5.67E-8*(DZ274+273)^3))</f>
        <v>0</v>
      </c>
      <c r="V274">
        <f>($C$9*EA274+$D$9*EB274+$E$9*U274)</f>
        <v>0</v>
      </c>
      <c r="W274">
        <f>0.61365*exp(17.502*V274/(240.97+V274))</f>
        <v>0</v>
      </c>
      <c r="X274">
        <f>(Y274/Z274*100)</f>
        <v>0</v>
      </c>
      <c r="Y274">
        <f>DS274*(DX274+DY274)/1000</f>
        <v>0</v>
      </c>
      <c r="Z274">
        <f>0.61365*exp(17.502*DZ274/(240.97+DZ274))</f>
        <v>0</v>
      </c>
      <c r="AA274">
        <f>(W274-DS274*(DX274+DY274)/1000)</f>
        <v>0</v>
      </c>
      <c r="AB274">
        <f>(-I274*44100)</f>
        <v>0</v>
      </c>
      <c r="AC274">
        <f>2*29.3*Q274*0.92*(DZ274-V274)</f>
        <v>0</v>
      </c>
      <c r="AD274">
        <f>2*0.95*5.67E-8*(((DZ274+$B$9)+273)^4-(V274+273)^4)</f>
        <v>0</v>
      </c>
      <c r="AE274">
        <f>T274+AD274+AB274+AC274</f>
        <v>0</v>
      </c>
      <c r="AF274">
        <f>DW274*AT274*(DR274-DQ274*(1000-AT274*DT274)/(1000-AT274*DS274))/(100*DK274)</f>
        <v>0</v>
      </c>
      <c r="AG274">
        <f>1000*DW274*AT274*(DS274-DT274)/(100*DK274*(1000-AT274*DS274))</f>
        <v>0</v>
      </c>
      <c r="AH274">
        <f>(AI274 - AJ274 - DX274*1E3/(8.314*(DZ274+273.15)) * AL274/DW274 * AK274) * DW274/(100*DK274) * (1000 - DT274)/1000</f>
        <v>0</v>
      </c>
      <c r="AI274">
        <v>1069.593048134441</v>
      </c>
      <c r="AJ274">
        <v>1037.663030303031</v>
      </c>
      <c r="AK274">
        <v>3.456338057873975</v>
      </c>
      <c r="AL274">
        <v>66.0925817181092</v>
      </c>
      <c r="AM274">
        <f>(AO274 - AN274 + DX274*1E3/(8.314*(DZ274+273.15)) * AQ274/DW274 * AP274) * DW274/(100*DK274) * 1000/(1000 - AO274)</f>
        <v>0</v>
      </c>
      <c r="AN274">
        <v>25.92001427339629</v>
      </c>
      <c r="AO274">
        <v>28.63372181818181</v>
      </c>
      <c r="AP274">
        <v>-6.072061197465577E-05</v>
      </c>
      <c r="AQ274">
        <v>101.3786649320936</v>
      </c>
      <c r="AR274">
        <v>0</v>
      </c>
      <c r="AS274">
        <v>0</v>
      </c>
      <c r="AT274">
        <f>IF(AR274*$H$15&gt;=AV274,1.0,(AV274/(AV274-AR274*$H$15)))</f>
        <v>0</v>
      </c>
      <c r="AU274">
        <f>(AT274-1)*100</f>
        <v>0</v>
      </c>
      <c r="AV274">
        <f>MAX(0,($B$15+$C$15*EE274)/(1+$D$15*EE274)*DX274/(DZ274+273)*$E$15)</f>
        <v>0</v>
      </c>
      <c r="AW274" t="s">
        <v>429</v>
      </c>
      <c r="AX274" t="s">
        <v>429</v>
      </c>
      <c r="AY274">
        <v>0</v>
      </c>
      <c r="AZ274">
        <v>0</v>
      </c>
      <c r="BA274">
        <f>1-AY274/AZ274</f>
        <v>0</v>
      </c>
      <c r="BB274">
        <v>0</v>
      </c>
      <c r="BC274" t="s">
        <v>429</v>
      </c>
      <c r="BD274" t="s">
        <v>429</v>
      </c>
      <c r="BE274">
        <v>0</v>
      </c>
      <c r="BF274">
        <v>0</v>
      </c>
      <c r="BG274">
        <f>1-BE274/BF274</f>
        <v>0</v>
      </c>
      <c r="BH274">
        <v>0.5</v>
      </c>
      <c r="BI274">
        <f>DH274</f>
        <v>0</v>
      </c>
      <c r="BJ274">
        <f>K274</f>
        <v>0</v>
      </c>
      <c r="BK274">
        <f>BG274*BH274*BI274</f>
        <v>0</v>
      </c>
      <c r="BL274">
        <f>(BJ274-BB274)/BI274</f>
        <v>0</v>
      </c>
      <c r="BM274">
        <f>(AZ274-BF274)/BF274</f>
        <v>0</v>
      </c>
      <c r="BN274">
        <f>AY274/(BA274+AY274/BF274)</f>
        <v>0</v>
      </c>
      <c r="BO274" t="s">
        <v>429</v>
      </c>
      <c r="BP274">
        <v>0</v>
      </c>
      <c r="BQ274">
        <f>IF(BP274&lt;&gt;0, BP274, BN274)</f>
        <v>0</v>
      </c>
      <c r="BR274">
        <f>1-BQ274/BF274</f>
        <v>0</v>
      </c>
      <c r="BS274">
        <f>(BF274-BE274)/(BF274-BQ274)</f>
        <v>0</v>
      </c>
      <c r="BT274">
        <f>(AZ274-BF274)/(AZ274-BQ274)</f>
        <v>0</v>
      </c>
      <c r="BU274">
        <f>(BF274-BE274)/(BF274-AY274)</f>
        <v>0</v>
      </c>
      <c r="BV274">
        <f>(AZ274-BF274)/(AZ274-AY274)</f>
        <v>0</v>
      </c>
      <c r="BW274">
        <f>(BS274*BQ274/BE274)</f>
        <v>0</v>
      </c>
      <c r="BX274">
        <f>(1-BW274)</f>
        <v>0</v>
      </c>
      <c r="DG274">
        <f>$B$13*EF274+$C$13*EG274+$F$13*ER274*(1-EU274)</f>
        <v>0</v>
      </c>
      <c r="DH274">
        <f>DG274*DI274</f>
        <v>0</v>
      </c>
      <c r="DI274">
        <f>($B$13*$D$11+$C$13*$D$11+$F$13*((FE274+EW274)/MAX(FE274+EW274+FF274, 0.1)*$I$11+FF274/MAX(FE274+EW274+FF274, 0.1)*$J$11))/($B$13+$C$13+$F$13)</f>
        <v>0</v>
      </c>
      <c r="DJ274">
        <f>($B$13*$K$11+$C$13*$K$11+$F$13*((FE274+EW274)/MAX(FE274+EW274+FF274, 0.1)*$P$11+FF274/MAX(FE274+EW274+FF274, 0.1)*$Q$11))/($B$13+$C$13+$F$13)</f>
        <v>0</v>
      </c>
      <c r="DK274">
        <v>1.37</v>
      </c>
      <c r="DL274">
        <v>0.5</v>
      </c>
      <c r="DM274" t="s">
        <v>430</v>
      </c>
      <c r="DN274">
        <v>2</v>
      </c>
      <c r="DO274" t="b">
        <v>1</v>
      </c>
      <c r="DP274">
        <v>1694366442.5</v>
      </c>
      <c r="DQ274">
        <v>984.7843703703705</v>
      </c>
      <c r="DR274">
        <v>1026.190740740741</v>
      </c>
      <c r="DS274">
        <v>28.64827407407407</v>
      </c>
      <c r="DT274">
        <v>25.92298148148148</v>
      </c>
      <c r="DU274">
        <v>1020.404888888889</v>
      </c>
      <c r="DV274">
        <v>32.92151481481481</v>
      </c>
      <c r="DW274">
        <v>499.9838518518519</v>
      </c>
      <c r="DX274">
        <v>84.41702222222223</v>
      </c>
      <c r="DY274">
        <v>0.09994288148148146</v>
      </c>
      <c r="DZ274">
        <v>32.31760740740741</v>
      </c>
      <c r="EA274">
        <v>33.5450962962963</v>
      </c>
      <c r="EB274">
        <v>999.9000000000001</v>
      </c>
      <c r="EC274">
        <v>0</v>
      </c>
      <c r="ED274">
        <v>0</v>
      </c>
      <c r="EE274">
        <v>10010.78444444444</v>
      </c>
      <c r="EF274">
        <v>0</v>
      </c>
      <c r="EG274">
        <v>1082.305555555556</v>
      </c>
      <c r="EH274">
        <v>-41.40640740740741</v>
      </c>
      <c r="EI274">
        <v>1013.828407407407</v>
      </c>
      <c r="EJ274">
        <v>1053.49962962963</v>
      </c>
      <c r="EK274">
        <v>2.725295185185185</v>
      </c>
      <c r="EL274">
        <v>1026.190740740741</v>
      </c>
      <c r="EM274">
        <v>25.92298148148148</v>
      </c>
      <c r="EN274">
        <v>2.418401851851852</v>
      </c>
      <c r="EO274">
        <v>2.18834074074074</v>
      </c>
      <c r="EP274">
        <v>20.48752222222222</v>
      </c>
      <c r="EQ274">
        <v>18.87721111111111</v>
      </c>
      <c r="ER274">
        <v>2000</v>
      </c>
      <c r="ES274">
        <v>0.9800035555555553</v>
      </c>
      <c r="ET274">
        <v>0.01999635185185185</v>
      </c>
      <c r="EU274">
        <v>0</v>
      </c>
      <c r="EV274">
        <v>82.94168518518519</v>
      </c>
      <c r="EW274">
        <v>5.00078</v>
      </c>
      <c r="EX274">
        <v>3397.69888888889</v>
      </c>
      <c r="EY274">
        <v>16379.65185185186</v>
      </c>
      <c r="EZ274">
        <v>52.06014814814815</v>
      </c>
      <c r="FA274">
        <v>53.22666666666667</v>
      </c>
      <c r="FB274">
        <v>52.69659259259259</v>
      </c>
      <c r="FC274">
        <v>52.42574074074074</v>
      </c>
      <c r="FD274">
        <v>52.31007407407407</v>
      </c>
      <c r="FE274">
        <v>1955.11</v>
      </c>
      <c r="FF274">
        <v>39.89000000000001</v>
      </c>
      <c r="FG274">
        <v>0</v>
      </c>
      <c r="FH274">
        <v>1694366450</v>
      </c>
      <c r="FI274">
        <v>0</v>
      </c>
      <c r="FJ274">
        <v>82.96541153846154</v>
      </c>
      <c r="FK274">
        <v>-0.675053008209597</v>
      </c>
      <c r="FL274">
        <v>-39.89777771033979</v>
      </c>
      <c r="FM274">
        <v>3397.766538461539</v>
      </c>
      <c r="FN274">
        <v>15</v>
      </c>
      <c r="FO274">
        <v>1694364733.6</v>
      </c>
      <c r="FP274" t="s">
        <v>824</v>
      </c>
      <c r="FQ274">
        <v>1694364733.6</v>
      </c>
      <c r="FR274">
        <v>1694364725.1</v>
      </c>
      <c r="FS274">
        <v>3</v>
      </c>
      <c r="FT274">
        <v>-0.385</v>
      </c>
      <c r="FU274">
        <v>-0.17</v>
      </c>
      <c r="FV274">
        <v>-26.307</v>
      </c>
      <c r="FW274">
        <v>-4.28</v>
      </c>
      <c r="FX274">
        <v>420</v>
      </c>
      <c r="FY274">
        <v>29</v>
      </c>
      <c r="FZ274">
        <v>0.26</v>
      </c>
      <c r="GA274">
        <v>0.05</v>
      </c>
      <c r="GB274">
        <v>-41.45976097560976</v>
      </c>
      <c r="GC274">
        <v>-0.5818076655052774</v>
      </c>
      <c r="GD274">
        <v>0.2568401808072425</v>
      </c>
      <c r="GE274">
        <v>0</v>
      </c>
      <c r="GF274">
        <v>2.728754634146342</v>
      </c>
      <c r="GG274">
        <v>-0.06693637630662205</v>
      </c>
      <c r="GH274">
        <v>0.006748016907449492</v>
      </c>
      <c r="GI274">
        <v>1</v>
      </c>
      <c r="GJ274">
        <v>1</v>
      </c>
      <c r="GK274">
        <v>2</v>
      </c>
      <c r="GL274" t="s">
        <v>432</v>
      </c>
      <c r="GM274">
        <v>3.10616</v>
      </c>
      <c r="GN274">
        <v>2.75771</v>
      </c>
      <c r="GO274">
        <v>0.149854</v>
      </c>
      <c r="GP274">
        <v>0.150351</v>
      </c>
      <c r="GQ274">
        <v>0.122148</v>
      </c>
      <c r="GR274">
        <v>0.104009</v>
      </c>
      <c r="GS274">
        <v>21326.3</v>
      </c>
      <c r="GT274">
        <v>20081.4</v>
      </c>
      <c r="GU274">
        <v>25674.6</v>
      </c>
      <c r="GV274">
        <v>24015.7</v>
      </c>
      <c r="GW274">
        <v>36261.9</v>
      </c>
      <c r="GX274">
        <v>31554.1</v>
      </c>
      <c r="GY274">
        <v>44935.3</v>
      </c>
      <c r="GZ274">
        <v>38078</v>
      </c>
      <c r="HA274">
        <v>1.73545</v>
      </c>
      <c r="HB274">
        <v>1.52863</v>
      </c>
      <c r="HC274">
        <v>-0.08296969999999999</v>
      </c>
      <c r="HD274">
        <v>0</v>
      </c>
      <c r="HE274">
        <v>34.8811</v>
      </c>
      <c r="HF274">
        <v>999.9</v>
      </c>
      <c r="HG274">
        <v>34</v>
      </c>
      <c r="HH274">
        <v>42</v>
      </c>
      <c r="HI274">
        <v>33.2022</v>
      </c>
      <c r="HJ274">
        <v>61.5956</v>
      </c>
      <c r="HK274">
        <v>24.6554</v>
      </c>
      <c r="HL274">
        <v>1</v>
      </c>
      <c r="HM274">
        <v>1.64191</v>
      </c>
      <c r="HN274">
        <v>9.28105</v>
      </c>
      <c r="HO274">
        <v>20.0557</v>
      </c>
      <c r="HP274">
        <v>5.20142</v>
      </c>
      <c r="HQ274">
        <v>11.9945</v>
      </c>
      <c r="HR274">
        <v>4.9589</v>
      </c>
      <c r="HS274">
        <v>3.27378</v>
      </c>
      <c r="HT274">
        <v>9999</v>
      </c>
      <c r="HU274">
        <v>9999</v>
      </c>
      <c r="HV274">
        <v>9999</v>
      </c>
      <c r="HW274">
        <v>156.9</v>
      </c>
      <c r="HX274">
        <v>1.86386</v>
      </c>
      <c r="HY274">
        <v>1.86019</v>
      </c>
      <c r="HZ274">
        <v>1.85852</v>
      </c>
      <c r="IA274">
        <v>1.85989</v>
      </c>
      <c r="IB274">
        <v>1.85981</v>
      </c>
      <c r="IC274">
        <v>1.85844</v>
      </c>
      <c r="ID274">
        <v>1.85758</v>
      </c>
      <c r="IE274">
        <v>1.85242</v>
      </c>
      <c r="IF274">
        <v>0</v>
      </c>
      <c r="IG274">
        <v>0</v>
      </c>
      <c r="IH274">
        <v>0</v>
      </c>
      <c r="II274">
        <v>0</v>
      </c>
      <c r="IJ274" t="s">
        <v>433</v>
      </c>
      <c r="IK274" t="s">
        <v>434</v>
      </c>
      <c r="IL274" t="s">
        <v>435</v>
      </c>
      <c r="IM274" t="s">
        <v>435</v>
      </c>
      <c r="IN274" t="s">
        <v>435</v>
      </c>
      <c r="IO274" t="s">
        <v>435</v>
      </c>
      <c r="IP274">
        <v>0</v>
      </c>
      <c r="IQ274">
        <v>100</v>
      </c>
      <c r="IR274">
        <v>100</v>
      </c>
      <c r="IS274">
        <v>-35.97</v>
      </c>
      <c r="IT274">
        <v>-4.2727</v>
      </c>
      <c r="IU274">
        <v>-16.58608616744975</v>
      </c>
      <c r="IV274">
        <v>-0.02477319321892663</v>
      </c>
      <c r="IW274">
        <v>7.220195862635366E-06</v>
      </c>
      <c r="IX274">
        <v>-1.200035831751892E-09</v>
      </c>
      <c r="IY274">
        <v>-1.942583748468474</v>
      </c>
      <c r="IZ274">
        <v>-0.1467083373758089</v>
      </c>
      <c r="JA274">
        <v>0.003522864546959643</v>
      </c>
      <c r="JB274">
        <v>-3.696506598922489E-05</v>
      </c>
      <c r="JC274">
        <v>4</v>
      </c>
      <c r="JD274">
        <v>1987</v>
      </c>
      <c r="JE274">
        <v>1</v>
      </c>
      <c r="JF274">
        <v>38</v>
      </c>
      <c r="JG274">
        <v>28.6</v>
      </c>
      <c r="JH274">
        <v>28.7</v>
      </c>
      <c r="JI274">
        <v>2.51831</v>
      </c>
      <c r="JJ274">
        <v>2.68433</v>
      </c>
      <c r="JK274">
        <v>1.49658</v>
      </c>
      <c r="JL274">
        <v>2.38892</v>
      </c>
      <c r="JM274">
        <v>1.54785</v>
      </c>
      <c r="JN274">
        <v>2.48535</v>
      </c>
      <c r="JO274">
        <v>46.679</v>
      </c>
      <c r="JP274">
        <v>13.0638</v>
      </c>
      <c r="JQ274">
        <v>18</v>
      </c>
      <c r="JR274">
        <v>508.939</v>
      </c>
      <c r="JS274">
        <v>384.585</v>
      </c>
      <c r="JT274">
        <v>26.1747</v>
      </c>
      <c r="JU274">
        <v>45.5169</v>
      </c>
      <c r="JV274">
        <v>29.9997</v>
      </c>
      <c r="JW274">
        <v>45.3353</v>
      </c>
      <c r="JX274">
        <v>45.1923</v>
      </c>
      <c r="JY274">
        <v>50.5404</v>
      </c>
      <c r="JZ274">
        <v>0</v>
      </c>
      <c r="KA274">
        <v>42.5778</v>
      </c>
      <c r="KB274">
        <v>20.9949</v>
      </c>
      <c r="KC274">
        <v>1075.57</v>
      </c>
      <c r="KD274">
        <v>27.4653</v>
      </c>
      <c r="KE274">
        <v>98.1664</v>
      </c>
      <c r="KF274">
        <v>91.75279999999999</v>
      </c>
    </row>
    <row r="275" spans="1:292">
      <c r="A275">
        <v>257</v>
      </c>
      <c r="B275">
        <v>1694366455</v>
      </c>
      <c r="C275">
        <v>7946</v>
      </c>
      <c r="D275" t="s">
        <v>951</v>
      </c>
      <c r="E275" t="s">
        <v>952</v>
      </c>
      <c r="F275">
        <v>5</v>
      </c>
      <c r="G275" t="s">
        <v>823</v>
      </c>
      <c r="H275">
        <v>1694366447.214286</v>
      </c>
      <c r="I275">
        <f>(J275)/1000</f>
        <v>0</v>
      </c>
      <c r="J275">
        <f>IF(DO275, AM275, AG275)</f>
        <v>0</v>
      </c>
      <c r="K275">
        <f>IF(DO275, AH275, AF275)</f>
        <v>0</v>
      </c>
      <c r="L275">
        <f>DQ275 - IF(AT275&gt;1, K275*DK275*100.0/(AV275*EE275), 0)</f>
        <v>0</v>
      </c>
      <c r="M275">
        <f>((S275-I275/2)*L275-K275)/(S275+I275/2)</f>
        <v>0</v>
      </c>
      <c r="N275">
        <f>M275*(DX275+DY275)/1000.0</f>
        <v>0</v>
      </c>
      <c r="O275">
        <f>(DQ275 - IF(AT275&gt;1, K275*DK275*100.0/(AV275*EE275), 0))*(DX275+DY275)/1000.0</f>
        <v>0</v>
      </c>
      <c r="P275">
        <f>2.0/((1/R275-1/Q275)+SIGN(R275)*SQRT((1/R275-1/Q275)*(1/R275-1/Q275) + 4*DL275/((DL275+1)*(DL275+1))*(2*1/R275*1/Q275-1/Q275*1/Q275)))</f>
        <v>0</v>
      </c>
      <c r="Q275">
        <f>IF(LEFT(DM275,1)&lt;&gt;"0",IF(LEFT(DM275,1)="1",3.0,DN275),$D$5+$E$5*(EE275*DX275/($K$5*1000))+$F$5*(EE275*DX275/($K$5*1000))*MAX(MIN(DK275,$J$5),$I$5)*MAX(MIN(DK275,$J$5),$I$5)+$G$5*MAX(MIN(DK275,$J$5),$I$5)*(EE275*DX275/($K$5*1000))+$H$5*(EE275*DX275/($K$5*1000))*(EE275*DX275/($K$5*1000)))</f>
        <v>0</v>
      </c>
      <c r="R275">
        <f>I275*(1000-(1000*0.61365*exp(17.502*V275/(240.97+V275))/(DX275+DY275)+DS275)/2)/(1000*0.61365*exp(17.502*V275/(240.97+V275))/(DX275+DY275)-DS275)</f>
        <v>0</v>
      </c>
      <c r="S275">
        <f>1/((DL275+1)/(P275/1.6)+1/(Q275/1.37)) + DL275/((DL275+1)/(P275/1.6) + DL275/(Q275/1.37))</f>
        <v>0</v>
      </c>
      <c r="T275">
        <f>(DG275*DJ275)</f>
        <v>0</v>
      </c>
      <c r="U275">
        <f>(DZ275+(T275+2*0.95*5.67E-8*(((DZ275+$B$9)+273)^4-(DZ275+273)^4)-44100*I275)/(1.84*29.3*Q275+8*0.95*5.67E-8*(DZ275+273)^3))</f>
        <v>0</v>
      </c>
      <c r="V275">
        <f>($C$9*EA275+$D$9*EB275+$E$9*U275)</f>
        <v>0</v>
      </c>
      <c r="W275">
        <f>0.61365*exp(17.502*V275/(240.97+V275))</f>
        <v>0</v>
      </c>
      <c r="X275">
        <f>(Y275/Z275*100)</f>
        <v>0</v>
      </c>
      <c r="Y275">
        <f>DS275*(DX275+DY275)/1000</f>
        <v>0</v>
      </c>
      <c r="Z275">
        <f>0.61365*exp(17.502*DZ275/(240.97+DZ275))</f>
        <v>0</v>
      </c>
      <c r="AA275">
        <f>(W275-DS275*(DX275+DY275)/1000)</f>
        <v>0</v>
      </c>
      <c r="AB275">
        <f>(-I275*44100)</f>
        <v>0</v>
      </c>
      <c r="AC275">
        <f>2*29.3*Q275*0.92*(DZ275-V275)</f>
        <v>0</v>
      </c>
      <c r="AD275">
        <f>2*0.95*5.67E-8*(((DZ275+$B$9)+273)^4-(V275+273)^4)</f>
        <v>0</v>
      </c>
      <c r="AE275">
        <f>T275+AD275+AB275+AC275</f>
        <v>0</v>
      </c>
      <c r="AF275">
        <f>DW275*AT275*(DR275-DQ275*(1000-AT275*DT275)/(1000-AT275*DS275))/(100*DK275)</f>
        <v>0</v>
      </c>
      <c r="AG275">
        <f>1000*DW275*AT275*(DS275-DT275)/(100*DK275*(1000-AT275*DS275))</f>
        <v>0</v>
      </c>
      <c r="AH275">
        <f>(AI275 - AJ275 - DX275*1E3/(8.314*(DZ275+273.15)) * AL275/DW275 * AK275) * DW275/(100*DK275) * (1000 - DT275)/1000</f>
        <v>0</v>
      </c>
      <c r="AI275">
        <v>1086.840354168935</v>
      </c>
      <c r="AJ275">
        <v>1054.687333333333</v>
      </c>
      <c r="AK275">
        <v>3.419183051912226</v>
      </c>
      <c r="AL275">
        <v>66.0925817181092</v>
      </c>
      <c r="AM275">
        <f>(AO275 - AN275 + DX275*1E3/(8.314*(DZ275+273.15)) * AQ275/DW275 * AP275) * DW275/(100*DK275) * 1000/(1000 - AO275)</f>
        <v>0</v>
      </c>
      <c r="AN275">
        <v>25.91595440286742</v>
      </c>
      <c r="AO275">
        <v>28.6241090909091</v>
      </c>
      <c r="AP275">
        <v>-0.0001098159356552215</v>
      </c>
      <c r="AQ275">
        <v>101.3786649320936</v>
      </c>
      <c r="AR275">
        <v>0</v>
      </c>
      <c r="AS275">
        <v>0</v>
      </c>
      <c r="AT275">
        <f>IF(AR275*$H$15&gt;=AV275,1.0,(AV275/(AV275-AR275*$H$15)))</f>
        <v>0</v>
      </c>
      <c r="AU275">
        <f>(AT275-1)*100</f>
        <v>0</v>
      </c>
      <c r="AV275">
        <f>MAX(0,($B$15+$C$15*EE275)/(1+$D$15*EE275)*DX275/(DZ275+273)*$E$15)</f>
        <v>0</v>
      </c>
      <c r="AW275" t="s">
        <v>429</v>
      </c>
      <c r="AX275" t="s">
        <v>429</v>
      </c>
      <c r="AY275">
        <v>0</v>
      </c>
      <c r="AZ275">
        <v>0</v>
      </c>
      <c r="BA275">
        <f>1-AY275/AZ275</f>
        <v>0</v>
      </c>
      <c r="BB275">
        <v>0</v>
      </c>
      <c r="BC275" t="s">
        <v>429</v>
      </c>
      <c r="BD275" t="s">
        <v>429</v>
      </c>
      <c r="BE275">
        <v>0</v>
      </c>
      <c r="BF275">
        <v>0</v>
      </c>
      <c r="BG275">
        <f>1-BE275/BF275</f>
        <v>0</v>
      </c>
      <c r="BH275">
        <v>0.5</v>
      </c>
      <c r="BI275">
        <f>DH275</f>
        <v>0</v>
      </c>
      <c r="BJ275">
        <f>K275</f>
        <v>0</v>
      </c>
      <c r="BK275">
        <f>BG275*BH275*BI275</f>
        <v>0</v>
      </c>
      <c r="BL275">
        <f>(BJ275-BB275)/BI275</f>
        <v>0</v>
      </c>
      <c r="BM275">
        <f>(AZ275-BF275)/BF275</f>
        <v>0</v>
      </c>
      <c r="BN275">
        <f>AY275/(BA275+AY275/BF275)</f>
        <v>0</v>
      </c>
      <c r="BO275" t="s">
        <v>429</v>
      </c>
      <c r="BP275">
        <v>0</v>
      </c>
      <c r="BQ275">
        <f>IF(BP275&lt;&gt;0, BP275, BN275)</f>
        <v>0</v>
      </c>
      <c r="BR275">
        <f>1-BQ275/BF275</f>
        <v>0</v>
      </c>
      <c r="BS275">
        <f>(BF275-BE275)/(BF275-BQ275)</f>
        <v>0</v>
      </c>
      <c r="BT275">
        <f>(AZ275-BF275)/(AZ275-BQ275)</f>
        <v>0</v>
      </c>
      <c r="BU275">
        <f>(BF275-BE275)/(BF275-AY275)</f>
        <v>0</v>
      </c>
      <c r="BV275">
        <f>(AZ275-BF275)/(AZ275-AY275)</f>
        <v>0</v>
      </c>
      <c r="BW275">
        <f>(BS275*BQ275/BE275)</f>
        <v>0</v>
      </c>
      <c r="BX275">
        <f>(1-BW275)</f>
        <v>0</v>
      </c>
      <c r="DG275">
        <f>$B$13*EF275+$C$13*EG275+$F$13*ER275*(1-EU275)</f>
        <v>0</v>
      </c>
      <c r="DH275">
        <f>DG275*DI275</f>
        <v>0</v>
      </c>
      <c r="DI275">
        <f>($B$13*$D$11+$C$13*$D$11+$F$13*((FE275+EW275)/MAX(FE275+EW275+FF275, 0.1)*$I$11+FF275/MAX(FE275+EW275+FF275, 0.1)*$J$11))/($B$13+$C$13+$F$13)</f>
        <v>0</v>
      </c>
      <c r="DJ275">
        <f>($B$13*$K$11+$C$13*$K$11+$F$13*((FE275+EW275)/MAX(FE275+EW275+FF275, 0.1)*$P$11+FF275/MAX(FE275+EW275+FF275, 0.1)*$Q$11))/($B$13+$C$13+$F$13)</f>
        <v>0</v>
      </c>
      <c r="DK275">
        <v>1.37</v>
      </c>
      <c r="DL275">
        <v>0.5</v>
      </c>
      <c r="DM275" t="s">
        <v>430</v>
      </c>
      <c r="DN275">
        <v>2</v>
      </c>
      <c r="DO275" t="b">
        <v>1</v>
      </c>
      <c r="DP275">
        <v>1694366447.214286</v>
      </c>
      <c r="DQ275">
        <v>1000.310428571429</v>
      </c>
      <c r="DR275">
        <v>1041.961428571429</v>
      </c>
      <c r="DS275">
        <v>28.63865</v>
      </c>
      <c r="DT275">
        <v>25.919225</v>
      </c>
      <c r="DU275">
        <v>1036.146785714285</v>
      </c>
      <c r="DV275">
        <v>32.91154285714286</v>
      </c>
      <c r="DW275">
        <v>499.9818571428572</v>
      </c>
      <c r="DX275">
        <v>84.41604642857142</v>
      </c>
      <c r="DY275">
        <v>0.09996907857142857</v>
      </c>
      <c r="DZ275">
        <v>32.31019642857143</v>
      </c>
      <c r="EA275">
        <v>33.53806428571428</v>
      </c>
      <c r="EB275">
        <v>999.9000000000002</v>
      </c>
      <c r="EC275">
        <v>0</v>
      </c>
      <c r="ED275">
        <v>0</v>
      </c>
      <c r="EE275">
        <v>10008.28464285714</v>
      </c>
      <c r="EF275">
        <v>0</v>
      </c>
      <c r="EG275">
        <v>1075.482142857143</v>
      </c>
      <c r="EH275">
        <v>-41.65043571428571</v>
      </c>
      <c r="EI275">
        <v>1029.8025</v>
      </c>
      <c r="EJ275">
        <v>1069.685357142857</v>
      </c>
      <c r="EK275">
        <v>2.719426428571429</v>
      </c>
      <c r="EL275">
        <v>1041.961428571429</v>
      </c>
      <c r="EM275">
        <v>25.919225</v>
      </c>
      <c r="EN275">
        <v>2.417562142857143</v>
      </c>
      <c r="EO275">
        <v>2.187998214285714</v>
      </c>
      <c r="EP275">
        <v>20.48188571428571</v>
      </c>
      <c r="EQ275">
        <v>18.87471071428572</v>
      </c>
      <c r="ER275">
        <v>1999.997857142857</v>
      </c>
      <c r="ES275">
        <v>0.9800034999999998</v>
      </c>
      <c r="ET275">
        <v>0.01999640714285714</v>
      </c>
      <c r="EU275">
        <v>0</v>
      </c>
      <c r="EV275">
        <v>82.84387142857142</v>
      </c>
      <c r="EW275">
        <v>5.00078</v>
      </c>
      <c r="EX275">
        <v>3394.756428571428</v>
      </c>
      <c r="EY275">
        <v>16379.62857142857</v>
      </c>
      <c r="EZ275">
        <v>52.058</v>
      </c>
      <c r="FA275">
        <v>53.22525</v>
      </c>
      <c r="FB275">
        <v>52.68510714285713</v>
      </c>
      <c r="FC275">
        <v>52.41942857142857</v>
      </c>
      <c r="FD275">
        <v>52.30792857142858</v>
      </c>
      <c r="FE275">
        <v>1955.107857142857</v>
      </c>
      <c r="FF275">
        <v>39.89000000000001</v>
      </c>
      <c r="FG275">
        <v>0</v>
      </c>
      <c r="FH275">
        <v>1694366454.8</v>
      </c>
      <c r="FI275">
        <v>0</v>
      </c>
      <c r="FJ275">
        <v>82.87221923076923</v>
      </c>
      <c r="FK275">
        <v>-1.341753856110019</v>
      </c>
      <c r="FL275">
        <v>-35.34666668394267</v>
      </c>
      <c r="FM275">
        <v>3394.727307692308</v>
      </c>
      <c r="FN275">
        <v>15</v>
      </c>
      <c r="FO275">
        <v>1694364733.6</v>
      </c>
      <c r="FP275" t="s">
        <v>824</v>
      </c>
      <c r="FQ275">
        <v>1694364733.6</v>
      </c>
      <c r="FR275">
        <v>1694364725.1</v>
      </c>
      <c r="FS275">
        <v>3</v>
      </c>
      <c r="FT275">
        <v>-0.385</v>
      </c>
      <c r="FU275">
        <v>-0.17</v>
      </c>
      <c r="FV275">
        <v>-26.307</v>
      </c>
      <c r="FW275">
        <v>-4.28</v>
      </c>
      <c r="FX275">
        <v>420</v>
      </c>
      <c r="FY275">
        <v>29</v>
      </c>
      <c r="FZ275">
        <v>0.26</v>
      </c>
      <c r="GA275">
        <v>0.05</v>
      </c>
      <c r="GB275">
        <v>-41.51472926829268</v>
      </c>
      <c r="GC275">
        <v>-2.954598606271811</v>
      </c>
      <c r="GD275">
        <v>0.304784753510794</v>
      </c>
      <c r="GE275">
        <v>0</v>
      </c>
      <c r="GF275">
        <v>2.722388536585366</v>
      </c>
      <c r="GG275">
        <v>-0.07386731707316736</v>
      </c>
      <c r="GH275">
        <v>0.007486090699155218</v>
      </c>
      <c r="GI275">
        <v>1</v>
      </c>
      <c r="GJ275">
        <v>1</v>
      </c>
      <c r="GK275">
        <v>2</v>
      </c>
      <c r="GL275" t="s">
        <v>432</v>
      </c>
      <c r="GM275">
        <v>3.10636</v>
      </c>
      <c r="GN275">
        <v>2.7584</v>
      </c>
      <c r="GO275">
        <v>0.151398</v>
      </c>
      <c r="GP275">
        <v>0.15189</v>
      </c>
      <c r="GQ275">
        <v>0.122123</v>
      </c>
      <c r="GR275">
        <v>0.103995</v>
      </c>
      <c r="GS275">
        <v>21287.6</v>
      </c>
      <c r="GT275">
        <v>20045.3</v>
      </c>
      <c r="GU275">
        <v>25674.7</v>
      </c>
      <c r="GV275">
        <v>24016</v>
      </c>
      <c r="GW275">
        <v>36263.4</v>
      </c>
      <c r="GX275">
        <v>31555.1</v>
      </c>
      <c r="GY275">
        <v>44935.7</v>
      </c>
      <c r="GZ275">
        <v>38078.3</v>
      </c>
      <c r="HA275">
        <v>1.73612</v>
      </c>
      <c r="HB275">
        <v>1.52845</v>
      </c>
      <c r="HC275">
        <v>-0.0841692</v>
      </c>
      <c r="HD275">
        <v>0</v>
      </c>
      <c r="HE275">
        <v>34.8794</v>
      </c>
      <c r="HF275">
        <v>999.9</v>
      </c>
      <c r="HG275">
        <v>34</v>
      </c>
      <c r="HH275">
        <v>42</v>
      </c>
      <c r="HI275">
        <v>33.2018</v>
      </c>
      <c r="HJ275">
        <v>61.3356</v>
      </c>
      <c r="HK275">
        <v>24.5152</v>
      </c>
      <c r="HL275">
        <v>1</v>
      </c>
      <c r="HM275">
        <v>1.64136</v>
      </c>
      <c r="HN275">
        <v>9.28105</v>
      </c>
      <c r="HO275">
        <v>20.0562</v>
      </c>
      <c r="HP275">
        <v>5.20501</v>
      </c>
      <c r="HQ275">
        <v>11.9938</v>
      </c>
      <c r="HR275">
        <v>4.95995</v>
      </c>
      <c r="HS275">
        <v>3.27443</v>
      </c>
      <c r="HT275">
        <v>9999</v>
      </c>
      <c r="HU275">
        <v>9999</v>
      </c>
      <c r="HV275">
        <v>9999</v>
      </c>
      <c r="HW275">
        <v>156.9</v>
      </c>
      <c r="HX275">
        <v>1.86387</v>
      </c>
      <c r="HY275">
        <v>1.8602</v>
      </c>
      <c r="HZ275">
        <v>1.85854</v>
      </c>
      <c r="IA275">
        <v>1.85989</v>
      </c>
      <c r="IB275">
        <v>1.85985</v>
      </c>
      <c r="IC275">
        <v>1.85849</v>
      </c>
      <c r="ID275">
        <v>1.85759</v>
      </c>
      <c r="IE275">
        <v>1.85241</v>
      </c>
      <c r="IF275">
        <v>0</v>
      </c>
      <c r="IG275">
        <v>0</v>
      </c>
      <c r="IH275">
        <v>0</v>
      </c>
      <c r="II275">
        <v>0</v>
      </c>
      <c r="IJ275" t="s">
        <v>433</v>
      </c>
      <c r="IK275" t="s">
        <v>434</v>
      </c>
      <c r="IL275" t="s">
        <v>435</v>
      </c>
      <c r="IM275" t="s">
        <v>435</v>
      </c>
      <c r="IN275" t="s">
        <v>435</v>
      </c>
      <c r="IO275" t="s">
        <v>435</v>
      </c>
      <c r="IP275">
        <v>0</v>
      </c>
      <c r="IQ275">
        <v>100</v>
      </c>
      <c r="IR275">
        <v>100</v>
      </c>
      <c r="IS275">
        <v>-36.2</v>
      </c>
      <c r="IT275">
        <v>-4.2723</v>
      </c>
      <c r="IU275">
        <v>-16.58608616744975</v>
      </c>
      <c r="IV275">
        <v>-0.02477319321892663</v>
      </c>
      <c r="IW275">
        <v>7.220195862635366E-06</v>
      </c>
      <c r="IX275">
        <v>-1.200035831751892E-09</v>
      </c>
      <c r="IY275">
        <v>-1.942583748468474</v>
      </c>
      <c r="IZ275">
        <v>-0.1467083373758089</v>
      </c>
      <c r="JA275">
        <v>0.003522864546959643</v>
      </c>
      <c r="JB275">
        <v>-3.696506598922489E-05</v>
      </c>
      <c r="JC275">
        <v>4</v>
      </c>
      <c r="JD275">
        <v>1987</v>
      </c>
      <c r="JE275">
        <v>1</v>
      </c>
      <c r="JF275">
        <v>38</v>
      </c>
      <c r="JG275">
        <v>28.7</v>
      </c>
      <c r="JH275">
        <v>28.8</v>
      </c>
      <c r="JI275">
        <v>2.55127</v>
      </c>
      <c r="JJ275">
        <v>2.67944</v>
      </c>
      <c r="JK275">
        <v>1.49658</v>
      </c>
      <c r="JL275">
        <v>2.38892</v>
      </c>
      <c r="JM275">
        <v>1.54785</v>
      </c>
      <c r="JN275">
        <v>2.46094</v>
      </c>
      <c r="JO275">
        <v>46.7084</v>
      </c>
      <c r="JP275">
        <v>13.0551</v>
      </c>
      <c r="JQ275">
        <v>18</v>
      </c>
      <c r="JR275">
        <v>509.352</v>
      </c>
      <c r="JS275">
        <v>384.451</v>
      </c>
      <c r="JT275">
        <v>26.169</v>
      </c>
      <c r="JU275">
        <v>45.5107</v>
      </c>
      <c r="JV275">
        <v>29.9995</v>
      </c>
      <c r="JW275">
        <v>45.3291</v>
      </c>
      <c r="JX275">
        <v>45.1862</v>
      </c>
      <c r="JY275">
        <v>51.2035</v>
      </c>
      <c r="JZ275">
        <v>0</v>
      </c>
      <c r="KA275">
        <v>42.5778</v>
      </c>
      <c r="KB275">
        <v>20.9904</v>
      </c>
      <c r="KC275">
        <v>1088.96</v>
      </c>
      <c r="KD275">
        <v>27.4959</v>
      </c>
      <c r="KE275">
        <v>98.16719999999999</v>
      </c>
      <c r="KF275">
        <v>91.7538</v>
      </c>
    </row>
    <row r="276" spans="1:292">
      <c r="A276">
        <v>258</v>
      </c>
      <c r="B276">
        <v>1694366460</v>
      </c>
      <c r="C276">
        <v>7951</v>
      </c>
      <c r="D276" t="s">
        <v>953</v>
      </c>
      <c r="E276" t="s">
        <v>954</v>
      </c>
      <c r="F276">
        <v>5</v>
      </c>
      <c r="G276" t="s">
        <v>823</v>
      </c>
      <c r="H276">
        <v>1694366452.5</v>
      </c>
      <c r="I276">
        <f>(J276)/1000</f>
        <v>0</v>
      </c>
      <c r="J276">
        <f>IF(DO276, AM276, AG276)</f>
        <v>0</v>
      </c>
      <c r="K276">
        <f>IF(DO276, AH276, AF276)</f>
        <v>0</v>
      </c>
      <c r="L276">
        <f>DQ276 - IF(AT276&gt;1, K276*DK276*100.0/(AV276*EE276), 0)</f>
        <v>0</v>
      </c>
      <c r="M276">
        <f>((S276-I276/2)*L276-K276)/(S276+I276/2)</f>
        <v>0</v>
      </c>
      <c r="N276">
        <f>M276*(DX276+DY276)/1000.0</f>
        <v>0</v>
      </c>
      <c r="O276">
        <f>(DQ276 - IF(AT276&gt;1, K276*DK276*100.0/(AV276*EE276), 0))*(DX276+DY276)/1000.0</f>
        <v>0</v>
      </c>
      <c r="P276">
        <f>2.0/((1/R276-1/Q276)+SIGN(R276)*SQRT((1/R276-1/Q276)*(1/R276-1/Q276) + 4*DL276/((DL276+1)*(DL276+1))*(2*1/R276*1/Q276-1/Q276*1/Q276)))</f>
        <v>0</v>
      </c>
      <c r="Q276">
        <f>IF(LEFT(DM276,1)&lt;&gt;"0",IF(LEFT(DM276,1)="1",3.0,DN276),$D$5+$E$5*(EE276*DX276/($K$5*1000))+$F$5*(EE276*DX276/($K$5*1000))*MAX(MIN(DK276,$J$5),$I$5)*MAX(MIN(DK276,$J$5),$I$5)+$G$5*MAX(MIN(DK276,$J$5),$I$5)*(EE276*DX276/($K$5*1000))+$H$5*(EE276*DX276/($K$5*1000))*(EE276*DX276/($K$5*1000)))</f>
        <v>0</v>
      </c>
      <c r="R276">
        <f>I276*(1000-(1000*0.61365*exp(17.502*V276/(240.97+V276))/(DX276+DY276)+DS276)/2)/(1000*0.61365*exp(17.502*V276/(240.97+V276))/(DX276+DY276)-DS276)</f>
        <v>0</v>
      </c>
      <c r="S276">
        <f>1/((DL276+1)/(P276/1.6)+1/(Q276/1.37)) + DL276/((DL276+1)/(P276/1.6) + DL276/(Q276/1.37))</f>
        <v>0</v>
      </c>
      <c r="T276">
        <f>(DG276*DJ276)</f>
        <v>0</v>
      </c>
      <c r="U276">
        <f>(DZ276+(T276+2*0.95*5.67E-8*(((DZ276+$B$9)+273)^4-(DZ276+273)^4)-44100*I276)/(1.84*29.3*Q276+8*0.95*5.67E-8*(DZ276+273)^3))</f>
        <v>0</v>
      </c>
      <c r="V276">
        <f>($C$9*EA276+$D$9*EB276+$E$9*U276)</f>
        <v>0</v>
      </c>
      <c r="W276">
        <f>0.61365*exp(17.502*V276/(240.97+V276))</f>
        <v>0</v>
      </c>
      <c r="X276">
        <f>(Y276/Z276*100)</f>
        <v>0</v>
      </c>
      <c r="Y276">
        <f>DS276*(DX276+DY276)/1000</f>
        <v>0</v>
      </c>
      <c r="Z276">
        <f>0.61365*exp(17.502*DZ276/(240.97+DZ276))</f>
        <v>0</v>
      </c>
      <c r="AA276">
        <f>(W276-DS276*(DX276+DY276)/1000)</f>
        <v>0</v>
      </c>
      <c r="AB276">
        <f>(-I276*44100)</f>
        <v>0</v>
      </c>
      <c r="AC276">
        <f>2*29.3*Q276*0.92*(DZ276-V276)</f>
        <v>0</v>
      </c>
      <c r="AD276">
        <f>2*0.95*5.67E-8*(((DZ276+$B$9)+273)^4-(V276+273)^4)</f>
        <v>0</v>
      </c>
      <c r="AE276">
        <f>T276+AD276+AB276+AC276</f>
        <v>0</v>
      </c>
      <c r="AF276">
        <f>DW276*AT276*(DR276-DQ276*(1000-AT276*DT276)/(1000-AT276*DS276))/(100*DK276)</f>
        <v>0</v>
      </c>
      <c r="AG276">
        <f>1000*DW276*AT276*(DS276-DT276)/(100*DK276*(1000-AT276*DS276))</f>
        <v>0</v>
      </c>
      <c r="AH276">
        <f>(AI276 - AJ276 - DX276*1E3/(8.314*(DZ276+273.15)) * AL276/DW276 * AK276) * DW276/(100*DK276) * (1000 - DT276)/1000</f>
        <v>0</v>
      </c>
      <c r="AI276">
        <v>1103.992011129073</v>
      </c>
      <c r="AJ276">
        <v>1071.901999999999</v>
      </c>
      <c r="AK276">
        <v>3.46243164480808</v>
      </c>
      <c r="AL276">
        <v>66.0925817181092</v>
      </c>
      <c r="AM276">
        <f>(AO276 - AN276 + DX276*1E3/(8.314*(DZ276+273.15)) * AQ276/DW276 * AP276) * DW276/(100*DK276) * 1000/(1000 - AO276)</f>
        <v>0</v>
      </c>
      <c r="AN276">
        <v>25.9111543913962</v>
      </c>
      <c r="AO276">
        <v>28.61380909090908</v>
      </c>
      <c r="AP276">
        <v>-8.446134793986478E-05</v>
      </c>
      <c r="AQ276">
        <v>101.3786649320936</v>
      </c>
      <c r="AR276">
        <v>0</v>
      </c>
      <c r="AS276">
        <v>0</v>
      </c>
      <c r="AT276">
        <f>IF(AR276*$H$15&gt;=AV276,1.0,(AV276/(AV276-AR276*$H$15)))</f>
        <v>0</v>
      </c>
      <c r="AU276">
        <f>(AT276-1)*100</f>
        <v>0</v>
      </c>
      <c r="AV276">
        <f>MAX(0,($B$15+$C$15*EE276)/(1+$D$15*EE276)*DX276/(DZ276+273)*$E$15)</f>
        <v>0</v>
      </c>
      <c r="AW276" t="s">
        <v>429</v>
      </c>
      <c r="AX276" t="s">
        <v>429</v>
      </c>
      <c r="AY276">
        <v>0</v>
      </c>
      <c r="AZ276">
        <v>0</v>
      </c>
      <c r="BA276">
        <f>1-AY276/AZ276</f>
        <v>0</v>
      </c>
      <c r="BB276">
        <v>0</v>
      </c>
      <c r="BC276" t="s">
        <v>429</v>
      </c>
      <c r="BD276" t="s">
        <v>429</v>
      </c>
      <c r="BE276">
        <v>0</v>
      </c>
      <c r="BF276">
        <v>0</v>
      </c>
      <c r="BG276">
        <f>1-BE276/BF276</f>
        <v>0</v>
      </c>
      <c r="BH276">
        <v>0.5</v>
      </c>
      <c r="BI276">
        <f>DH276</f>
        <v>0</v>
      </c>
      <c r="BJ276">
        <f>K276</f>
        <v>0</v>
      </c>
      <c r="BK276">
        <f>BG276*BH276*BI276</f>
        <v>0</v>
      </c>
      <c r="BL276">
        <f>(BJ276-BB276)/BI276</f>
        <v>0</v>
      </c>
      <c r="BM276">
        <f>(AZ276-BF276)/BF276</f>
        <v>0</v>
      </c>
      <c r="BN276">
        <f>AY276/(BA276+AY276/BF276)</f>
        <v>0</v>
      </c>
      <c r="BO276" t="s">
        <v>429</v>
      </c>
      <c r="BP276">
        <v>0</v>
      </c>
      <c r="BQ276">
        <f>IF(BP276&lt;&gt;0, BP276, BN276)</f>
        <v>0</v>
      </c>
      <c r="BR276">
        <f>1-BQ276/BF276</f>
        <v>0</v>
      </c>
      <c r="BS276">
        <f>(BF276-BE276)/(BF276-BQ276)</f>
        <v>0</v>
      </c>
      <c r="BT276">
        <f>(AZ276-BF276)/(AZ276-BQ276)</f>
        <v>0</v>
      </c>
      <c r="BU276">
        <f>(BF276-BE276)/(BF276-AY276)</f>
        <v>0</v>
      </c>
      <c r="BV276">
        <f>(AZ276-BF276)/(AZ276-AY276)</f>
        <v>0</v>
      </c>
      <c r="BW276">
        <f>(BS276*BQ276/BE276)</f>
        <v>0</v>
      </c>
      <c r="BX276">
        <f>(1-BW276)</f>
        <v>0</v>
      </c>
      <c r="DG276">
        <f>$B$13*EF276+$C$13*EG276+$F$13*ER276*(1-EU276)</f>
        <v>0</v>
      </c>
      <c r="DH276">
        <f>DG276*DI276</f>
        <v>0</v>
      </c>
      <c r="DI276">
        <f>($B$13*$D$11+$C$13*$D$11+$F$13*((FE276+EW276)/MAX(FE276+EW276+FF276, 0.1)*$I$11+FF276/MAX(FE276+EW276+FF276, 0.1)*$J$11))/($B$13+$C$13+$F$13)</f>
        <v>0</v>
      </c>
      <c r="DJ276">
        <f>($B$13*$K$11+$C$13*$K$11+$F$13*((FE276+EW276)/MAX(FE276+EW276+FF276, 0.1)*$P$11+FF276/MAX(FE276+EW276+FF276, 0.1)*$Q$11))/($B$13+$C$13+$F$13)</f>
        <v>0</v>
      </c>
      <c r="DK276">
        <v>1.37</v>
      </c>
      <c r="DL276">
        <v>0.5</v>
      </c>
      <c r="DM276" t="s">
        <v>430</v>
      </c>
      <c r="DN276">
        <v>2</v>
      </c>
      <c r="DO276" t="b">
        <v>1</v>
      </c>
      <c r="DP276">
        <v>1694366452.5</v>
      </c>
      <c r="DQ276">
        <v>1017.858888888889</v>
      </c>
      <c r="DR276">
        <v>1059.701481481481</v>
      </c>
      <c r="DS276">
        <v>28.6277037037037</v>
      </c>
      <c r="DT276">
        <v>25.9152962962963</v>
      </c>
      <c r="DU276">
        <v>1053.937777777778</v>
      </c>
      <c r="DV276">
        <v>32.90019999999999</v>
      </c>
      <c r="DW276">
        <v>500.0165185185186</v>
      </c>
      <c r="DX276">
        <v>84.41524444444445</v>
      </c>
      <c r="DY276">
        <v>0.09998738518518518</v>
      </c>
      <c r="DZ276">
        <v>32.30176666666667</v>
      </c>
      <c r="EA276">
        <v>33.52886296296296</v>
      </c>
      <c r="EB276">
        <v>999.9000000000001</v>
      </c>
      <c r="EC276">
        <v>0</v>
      </c>
      <c r="ED276">
        <v>0</v>
      </c>
      <c r="EE276">
        <v>10004.86185185185</v>
      </c>
      <c r="EF276">
        <v>0</v>
      </c>
      <c r="EG276">
        <v>1069.258518518518</v>
      </c>
      <c r="EH276">
        <v>-41.84193703703703</v>
      </c>
      <c r="EI276">
        <v>1047.856296296296</v>
      </c>
      <c r="EJ276">
        <v>1087.892962962963</v>
      </c>
      <c r="EK276">
        <v>2.71241037037037</v>
      </c>
      <c r="EL276">
        <v>1059.701481481481</v>
      </c>
      <c r="EM276">
        <v>25.9152962962963</v>
      </c>
      <c r="EN276">
        <v>2.416614444444445</v>
      </c>
      <c r="EO276">
        <v>2.187645185185185</v>
      </c>
      <c r="EP276">
        <v>20.47554444444444</v>
      </c>
      <c r="EQ276">
        <v>18.87213333333333</v>
      </c>
      <c r="ER276">
        <v>2000.006296296296</v>
      </c>
      <c r="ES276">
        <v>0.9800035555555554</v>
      </c>
      <c r="ET276">
        <v>0.01999635185185185</v>
      </c>
      <c r="EU276">
        <v>0</v>
      </c>
      <c r="EV276">
        <v>82.76721111111111</v>
      </c>
      <c r="EW276">
        <v>5.00078</v>
      </c>
      <c r="EX276">
        <v>3391.597777777778</v>
      </c>
      <c r="EY276">
        <v>16379.6962962963</v>
      </c>
      <c r="EZ276">
        <v>52.06481481481482</v>
      </c>
      <c r="FA276">
        <v>53.229</v>
      </c>
      <c r="FB276">
        <v>52.67807407407408</v>
      </c>
      <c r="FC276">
        <v>52.42107407407407</v>
      </c>
      <c r="FD276">
        <v>52.30077777777777</v>
      </c>
      <c r="FE276">
        <v>1955.116296296296</v>
      </c>
      <c r="FF276">
        <v>39.89000000000001</v>
      </c>
      <c r="FG276">
        <v>0</v>
      </c>
      <c r="FH276">
        <v>1694366460.2</v>
      </c>
      <c r="FI276">
        <v>0</v>
      </c>
      <c r="FJ276">
        <v>82.78043599999999</v>
      </c>
      <c r="FK276">
        <v>-0.4899307735885438</v>
      </c>
      <c r="FL276">
        <v>-34.4776923155093</v>
      </c>
      <c r="FM276">
        <v>3391.342</v>
      </c>
      <c r="FN276">
        <v>15</v>
      </c>
      <c r="FO276">
        <v>1694364733.6</v>
      </c>
      <c r="FP276" t="s">
        <v>824</v>
      </c>
      <c r="FQ276">
        <v>1694364733.6</v>
      </c>
      <c r="FR276">
        <v>1694364725.1</v>
      </c>
      <c r="FS276">
        <v>3</v>
      </c>
      <c r="FT276">
        <v>-0.385</v>
      </c>
      <c r="FU276">
        <v>-0.17</v>
      </c>
      <c r="FV276">
        <v>-26.307</v>
      </c>
      <c r="FW276">
        <v>-4.28</v>
      </c>
      <c r="FX276">
        <v>420</v>
      </c>
      <c r="FY276">
        <v>29</v>
      </c>
      <c r="FZ276">
        <v>0.26</v>
      </c>
      <c r="GA276">
        <v>0.05</v>
      </c>
      <c r="GB276">
        <v>-41.7169825</v>
      </c>
      <c r="GC276">
        <v>-2.248735834896701</v>
      </c>
      <c r="GD276">
        <v>0.2350760343883448</v>
      </c>
      <c r="GE276">
        <v>0</v>
      </c>
      <c r="GF276">
        <v>2.716955</v>
      </c>
      <c r="GG276">
        <v>-0.08193455909944425</v>
      </c>
      <c r="GH276">
        <v>0.008002274364204219</v>
      </c>
      <c r="GI276">
        <v>1</v>
      </c>
      <c r="GJ276">
        <v>1</v>
      </c>
      <c r="GK276">
        <v>2</v>
      </c>
      <c r="GL276" t="s">
        <v>432</v>
      </c>
      <c r="GM276">
        <v>3.1062</v>
      </c>
      <c r="GN276">
        <v>2.75811</v>
      </c>
      <c r="GO276">
        <v>0.152945</v>
      </c>
      <c r="GP276">
        <v>0.1534</v>
      </c>
      <c r="GQ276">
        <v>0.122102</v>
      </c>
      <c r="GR276">
        <v>0.103989</v>
      </c>
      <c r="GS276">
        <v>21248.9</v>
      </c>
      <c r="GT276">
        <v>20009.5</v>
      </c>
      <c r="GU276">
        <v>25675</v>
      </c>
      <c r="GV276">
        <v>24016.1</v>
      </c>
      <c r="GW276">
        <v>36264.8</v>
      </c>
      <c r="GX276">
        <v>31555.7</v>
      </c>
      <c r="GY276">
        <v>44936.3</v>
      </c>
      <c r="GZ276">
        <v>38078.7</v>
      </c>
      <c r="HA276">
        <v>1.73592</v>
      </c>
      <c r="HB276">
        <v>1.52887</v>
      </c>
      <c r="HC276">
        <v>-0.084132</v>
      </c>
      <c r="HD276">
        <v>0</v>
      </c>
      <c r="HE276">
        <v>34.8754</v>
      </c>
      <c r="HF276">
        <v>999.9</v>
      </c>
      <c r="HG276">
        <v>34</v>
      </c>
      <c r="HH276">
        <v>42</v>
      </c>
      <c r="HI276">
        <v>33.2025</v>
      </c>
      <c r="HJ276">
        <v>61.6456</v>
      </c>
      <c r="HK276">
        <v>24.6394</v>
      </c>
      <c r="HL276">
        <v>1</v>
      </c>
      <c r="HM276">
        <v>1.64078</v>
      </c>
      <c r="HN276">
        <v>9.28105</v>
      </c>
      <c r="HO276">
        <v>20.0565</v>
      </c>
      <c r="HP276">
        <v>5.20381</v>
      </c>
      <c r="HQ276">
        <v>11.9951</v>
      </c>
      <c r="HR276">
        <v>4.95965</v>
      </c>
      <c r="HS276">
        <v>3.2744</v>
      </c>
      <c r="HT276">
        <v>9999</v>
      </c>
      <c r="HU276">
        <v>9999</v>
      </c>
      <c r="HV276">
        <v>9999</v>
      </c>
      <c r="HW276">
        <v>156.9</v>
      </c>
      <c r="HX276">
        <v>1.86387</v>
      </c>
      <c r="HY276">
        <v>1.86019</v>
      </c>
      <c r="HZ276">
        <v>1.85854</v>
      </c>
      <c r="IA276">
        <v>1.85989</v>
      </c>
      <c r="IB276">
        <v>1.85987</v>
      </c>
      <c r="IC276">
        <v>1.85849</v>
      </c>
      <c r="ID276">
        <v>1.8576</v>
      </c>
      <c r="IE276">
        <v>1.85241</v>
      </c>
      <c r="IF276">
        <v>0</v>
      </c>
      <c r="IG276">
        <v>0</v>
      </c>
      <c r="IH276">
        <v>0</v>
      </c>
      <c r="II276">
        <v>0</v>
      </c>
      <c r="IJ276" t="s">
        <v>433</v>
      </c>
      <c r="IK276" t="s">
        <v>434</v>
      </c>
      <c r="IL276" t="s">
        <v>435</v>
      </c>
      <c r="IM276" t="s">
        <v>435</v>
      </c>
      <c r="IN276" t="s">
        <v>435</v>
      </c>
      <c r="IO276" t="s">
        <v>435</v>
      </c>
      <c r="IP276">
        <v>0</v>
      </c>
      <c r="IQ276">
        <v>100</v>
      </c>
      <c r="IR276">
        <v>100</v>
      </c>
      <c r="IS276">
        <v>-36.42</v>
      </c>
      <c r="IT276">
        <v>-4.272</v>
      </c>
      <c r="IU276">
        <v>-16.58608616744975</v>
      </c>
      <c r="IV276">
        <v>-0.02477319321892663</v>
      </c>
      <c r="IW276">
        <v>7.220195862635366E-06</v>
      </c>
      <c r="IX276">
        <v>-1.200035831751892E-09</v>
      </c>
      <c r="IY276">
        <v>-1.942583748468474</v>
      </c>
      <c r="IZ276">
        <v>-0.1467083373758089</v>
      </c>
      <c r="JA276">
        <v>0.003522864546959643</v>
      </c>
      <c r="JB276">
        <v>-3.696506598922489E-05</v>
      </c>
      <c r="JC276">
        <v>4</v>
      </c>
      <c r="JD276">
        <v>1987</v>
      </c>
      <c r="JE276">
        <v>1</v>
      </c>
      <c r="JF276">
        <v>38</v>
      </c>
      <c r="JG276">
        <v>28.8</v>
      </c>
      <c r="JH276">
        <v>28.9</v>
      </c>
      <c r="JI276">
        <v>2.58057</v>
      </c>
      <c r="JJ276">
        <v>2.69165</v>
      </c>
      <c r="JK276">
        <v>1.49658</v>
      </c>
      <c r="JL276">
        <v>2.38892</v>
      </c>
      <c r="JM276">
        <v>1.54785</v>
      </c>
      <c r="JN276">
        <v>2.39746</v>
      </c>
      <c r="JO276">
        <v>46.7084</v>
      </c>
      <c r="JP276">
        <v>13.0375</v>
      </c>
      <c r="JQ276">
        <v>18</v>
      </c>
      <c r="JR276">
        <v>509.181</v>
      </c>
      <c r="JS276">
        <v>384.678</v>
      </c>
      <c r="JT276">
        <v>26.1644</v>
      </c>
      <c r="JU276">
        <v>45.5058</v>
      </c>
      <c r="JV276">
        <v>29.9995</v>
      </c>
      <c r="JW276">
        <v>45.323</v>
      </c>
      <c r="JX276">
        <v>45.1802</v>
      </c>
      <c r="JY276">
        <v>51.7869</v>
      </c>
      <c r="JZ276">
        <v>0</v>
      </c>
      <c r="KA276">
        <v>42.5778</v>
      </c>
      <c r="KB276">
        <v>20.9845</v>
      </c>
      <c r="KC276">
        <v>1109.01</v>
      </c>
      <c r="KD276">
        <v>27.536</v>
      </c>
      <c r="KE276">
        <v>98.16840000000001</v>
      </c>
      <c r="KF276">
        <v>91.7544</v>
      </c>
    </row>
    <row r="277" spans="1:292">
      <c r="A277">
        <v>259</v>
      </c>
      <c r="B277">
        <v>1694366465</v>
      </c>
      <c r="C277">
        <v>7956</v>
      </c>
      <c r="D277" t="s">
        <v>955</v>
      </c>
      <c r="E277" t="s">
        <v>956</v>
      </c>
      <c r="F277">
        <v>5</v>
      </c>
      <c r="G277" t="s">
        <v>823</v>
      </c>
      <c r="H277">
        <v>1694366457.214286</v>
      </c>
      <c r="I277">
        <f>(J277)/1000</f>
        <v>0</v>
      </c>
      <c r="J277">
        <f>IF(DO277, AM277, AG277)</f>
        <v>0</v>
      </c>
      <c r="K277">
        <f>IF(DO277, AH277, AF277)</f>
        <v>0</v>
      </c>
      <c r="L277">
        <f>DQ277 - IF(AT277&gt;1, K277*DK277*100.0/(AV277*EE277), 0)</f>
        <v>0</v>
      </c>
      <c r="M277">
        <f>((S277-I277/2)*L277-K277)/(S277+I277/2)</f>
        <v>0</v>
      </c>
      <c r="N277">
        <f>M277*(DX277+DY277)/1000.0</f>
        <v>0</v>
      </c>
      <c r="O277">
        <f>(DQ277 - IF(AT277&gt;1, K277*DK277*100.0/(AV277*EE277), 0))*(DX277+DY277)/1000.0</f>
        <v>0</v>
      </c>
      <c r="P277">
        <f>2.0/((1/R277-1/Q277)+SIGN(R277)*SQRT((1/R277-1/Q277)*(1/R277-1/Q277) + 4*DL277/((DL277+1)*(DL277+1))*(2*1/R277*1/Q277-1/Q277*1/Q277)))</f>
        <v>0</v>
      </c>
      <c r="Q277">
        <f>IF(LEFT(DM277,1)&lt;&gt;"0",IF(LEFT(DM277,1)="1",3.0,DN277),$D$5+$E$5*(EE277*DX277/($K$5*1000))+$F$5*(EE277*DX277/($K$5*1000))*MAX(MIN(DK277,$J$5),$I$5)*MAX(MIN(DK277,$J$5),$I$5)+$G$5*MAX(MIN(DK277,$J$5),$I$5)*(EE277*DX277/($K$5*1000))+$H$5*(EE277*DX277/($K$5*1000))*(EE277*DX277/($K$5*1000)))</f>
        <v>0</v>
      </c>
      <c r="R277">
        <f>I277*(1000-(1000*0.61365*exp(17.502*V277/(240.97+V277))/(DX277+DY277)+DS277)/2)/(1000*0.61365*exp(17.502*V277/(240.97+V277))/(DX277+DY277)-DS277)</f>
        <v>0</v>
      </c>
      <c r="S277">
        <f>1/((DL277+1)/(P277/1.6)+1/(Q277/1.37)) + DL277/((DL277+1)/(P277/1.6) + DL277/(Q277/1.37))</f>
        <v>0</v>
      </c>
      <c r="T277">
        <f>(DG277*DJ277)</f>
        <v>0</v>
      </c>
      <c r="U277">
        <f>(DZ277+(T277+2*0.95*5.67E-8*(((DZ277+$B$9)+273)^4-(DZ277+273)^4)-44100*I277)/(1.84*29.3*Q277+8*0.95*5.67E-8*(DZ277+273)^3))</f>
        <v>0</v>
      </c>
      <c r="V277">
        <f>($C$9*EA277+$D$9*EB277+$E$9*U277)</f>
        <v>0</v>
      </c>
      <c r="W277">
        <f>0.61365*exp(17.502*V277/(240.97+V277))</f>
        <v>0</v>
      </c>
      <c r="X277">
        <f>(Y277/Z277*100)</f>
        <v>0</v>
      </c>
      <c r="Y277">
        <f>DS277*(DX277+DY277)/1000</f>
        <v>0</v>
      </c>
      <c r="Z277">
        <f>0.61365*exp(17.502*DZ277/(240.97+DZ277))</f>
        <v>0</v>
      </c>
      <c r="AA277">
        <f>(W277-DS277*(DX277+DY277)/1000)</f>
        <v>0</v>
      </c>
      <c r="AB277">
        <f>(-I277*44100)</f>
        <v>0</v>
      </c>
      <c r="AC277">
        <f>2*29.3*Q277*0.92*(DZ277-V277)</f>
        <v>0</v>
      </c>
      <c r="AD277">
        <f>2*0.95*5.67E-8*(((DZ277+$B$9)+273)^4-(V277+273)^4)</f>
        <v>0</v>
      </c>
      <c r="AE277">
        <f>T277+AD277+AB277+AC277</f>
        <v>0</v>
      </c>
      <c r="AF277">
        <f>DW277*AT277*(DR277-DQ277*(1000-AT277*DT277)/(1000-AT277*DS277))/(100*DK277)</f>
        <v>0</v>
      </c>
      <c r="AG277">
        <f>1000*DW277*AT277*(DS277-DT277)/(100*DK277*(1000-AT277*DS277))</f>
        <v>0</v>
      </c>
      <c r="AH277">
        <f>(AI277 - AJ277 - DX277*1E3/(8.314*(DZ277+273.15)) * AL277/DW277 * AK277) * DW277/(100*DK277) * (1000 - DT277)/1000</f>
        <v>0</v>
      </c>
      <c r="AI277">
        <v>1121.052721438906</v>
      </c>
      <c r="AJ277">
        <v>1089.196909090909</v>
      </c>
      <c r="AK277">
        <v>3.469924256704985</v>
      </c>
      <c r="AL277">
        <v>66.0925817181092</v>
      </c>
      <c r="AM277">
        <f>(AO277 - AN277 + DX277*1E3/(8.314*(DZ277+273.15)) * AQ277/DW277 * AP277) * DW277/(100*DK277) * 1000/(1000 - AO277)</f>
        <v>0</v>
      </c>
      <c r="AN277">
        <v>25.90790013999926</v>
      </c>
      <c r="AO277">
        <v>28.60669636363636</v>
      </c>
      <c r="AP277">
        <v>-4.29466016389557E-05</v>
      </c>
      <c r="AQ277">
        <v>101.3786649320936</v>
      </c>
      <c r="AR277">
        <v>0</v>
      </c>
      <c r="AS277">
        <v>0</v>
      </c>
      <c r="AT277">
        <f>IF(AR277*$H$15&gt;=AV277,1.0,(AV277/(AV277-AR277*$H$15)))</f>
        <v>0</v>
      </c>
      <c r="AU277">
        <f>(AT277-1)*100</f>
        <v>0</v>
      </c>
      <c r="AV277">
        <f>MAX(0,($B$15+$C$15*EE277)/(1+$D$15*EE277)*DX277/(DZ277+273)*$E$15)</f>
        <v>0</v>
      </c>
      <c r="AW277" t="s">
        <v>429</v>
      </c>
      <c r="AX277" t="s">
        <v>429</v>
      </c>
      <c r="AY277">
        <v>0</v>
      </c>
      <c r="AZ277">
        <v>0</v>
      </c>
      <c r="BA277">
        <f>1-AY277/AZ277</f>
        <v>0</v>
      </c>
      <c r="BB277">
        <v>0</v>
      </c>
      <c r="BC277" t="s">
        <v>429</v>
      </c>
      <c r="BD277" t="s">
        <v>429</v>
      </c>
      <c r="BE277">
        <v>0</v>
      </c>
      <c r="BF277">
        <v>0</v>
      </c>
      <c r="BG277">
        <f>1-BE277/BF277</f>
        <v>0</v>
      </c>
      <c r="BH277">
        <v>0.5</v>
      </c>
      <c r="BI277">
        <f>DH277</f>
        <v>0</v>
      </c>
      <c r="BJ277">
        <f>K277</f>
        <v>0</v>
      </c>
      <c r="BK277">
        <f>BG277*BH277*BI277</f>
        <v>0</v>
      </c>
      <c r="BL277">
        <f>(BJ277-BB277)/BI277</f>
        <v>0</v>
      </c>
      <c r="BM277">
        <f>(AZ277-BF277)/BF277</f>
        <v>0</v>
      </c>
      <c r="BN277">
        <f>AY277/(BA277+AY277/BF277)</f>
        <v>0</v>
      </c>
      <c r="BO277" t="s">
        <v>429</v>
      </c>
      <c r="BP277">
        <v>0</v>
      </c>
      <c r="BQ277">
        <f>IF(BP277&lt;&gt;0, BP277, BN277)</f>
        <v>0</v>
      </c>
      <c r="BR277">
        <f>1-BQ277/BF277</f>
        <v>0</v>
      </c>
      <c r="BS277">
        <f>(BF277-BE277)/(BF277-BQ277)</f>
        <v>0</v>
      </c>
      <c r="BT277">
        <f>(AZ277-BF277)/(AZ277-BQ277)</f>
        <v>0</v>
      </c>
      <c r="BU277">
        <f>(BF277-BE277)/(BF277-AY277)</f>
        <v>0</v>
      </c>
      <c r="BV277">
        <f>(AZ277-BF277)/(AZ277-AY277)</f>
        <v>0</v>
      </c>
      <c r="BW277">
        <f>(BS277*BQ277/BE277)</f>
        <v>0</v>
      </c>
      <c r="BX277">
        <f>(1-BW277)</f>
        <v>0</v>
      </c>
      <c r="DG277">
        <f>$B$13*EF277+$C$13*EG277+$F$13*ER277*(1-EU277)</f>
        <v>0</v>
      </c>
      <c r="DH277">
        <f>DG277*DI277</f>
        <v>0</v>
      </c>
      <c r="DI277">
        <f>($B$13*$D$11+$C$13*$D$11+$F$13*((FE277+EW277)/MAX(FE277+EW277+FF277, 0.1)*$I$11+FF277/MAX(FE277+EW277+FF277, 0.1)*$J$11))/($B$13+$C$13+$F$13)</f>
        <v>0</v>
      </c>
      <c r="DJ277">
        <f>($B$13*$K$11+$C$13*$K$11+$F$13*((FE277+EW277)/MAX(FE277+EW277+FF277, 0.1)*$P$11+FF277/MAX(FE277+EW277+FF277, 0.1)*$Q$11))/($B$13+$C$13+$F$13)</f>
        <v>0</v>
      </c>
      <c r="DK277">
        <v>1.37</v>
      </c>
      <c r="DL277">
        <v>0.5</v>
      </c>
      <c r="DM277" t="s">
        <v>430</v>
      </c>
      <c r="DN277">
        <v>2</v>
      </c>
      <c r="DO277" t="b">
        <v>1</v>
      </c>
      <c r="DP277">
        <v>1694366457.214286</v>
      </c>
      <c r="DQ277">
        <v>1033.591428571428</v>
      </c>
      <c r="DR277">
        <v>1075.473928571429</v>
      </c>
      <c r="DS277">
        <v>28.61865</v>
      </c>
      <c r="DT277">
        <v>25.91171428571429</v>
      </c>
      <c r="DU277">
        <v>1069.886071428572</v>
      </c>
      <c r="DV277">
        <v>32.89081071428571</v>
      </c>
      <c r="DW277">
        <v>500.0146785714286</v>
      </c>
      <c r="DX277">
        <v>84.41576428571429</v>
      </c>
      <c r="DY277">
        <v>0.1000104392857143</v>
      </c>
      <c r="DZ277">
        <v>32.293875</v>
      </c>
      <c r="EA277">
        <v>33.51911071428571</v>
      </c>
      <c r="EB277">
        <v>999.9000000000002</v>
      </c>
      <c r="EC277">
        <v>0</v>
      </c>
      <c r="ED277">
        <v>0</v>
      </c>
      <c r="EE277">
        <v>10000.79678571429</v>
      </c>
      <c r="EF277">
        <v>0</v>
      </c>
      <c r="EG277">
        <v>1063.929642857143</v>
      </c>
      <c r="EH277">
        <v>-41.88189285714287</v>
      </c>
      <c r="EI277">
        <v>1064.042142857143</v>
      </c>
      <c r="EJ277">
        <v>1104.081785714286</v>
      </c>
      <c r="EK277">
        <v>2.706942857142857</v>
      </c>
      <c r="EL277">
        <v>1075.473928571429</v>
      </c>
      <c r="EM277">
        <v>25.91171428571429</v>
      </c>
      <c r="EN277">
        <v>2.415865</v>
      </c>
      <c r="EO277">
        <v>2.187356428571429</v>
      </c>
      <c r="EP277">
        <v>20.47052142857143</v>
      </c>
      <c r="EQ277">
        <v>18.87002142857143</v>
      </c>
      <c r="ER277">
        <v>1999.990357142857</v>
      </c>
      <c r="ES277">
        <v>0.9800034999999998</v>
      </c>
      <c r="ET277">
        <v>0.01999640714285714</v>
      </c>
      <c r="EU277">
        <v>0</v>
      </c>
      <c r="EV277">
        <v>82.80294285714285</v>
      </c>
      <c r="EW277">
        <v>5.00078</v>
      </c>
      <c r="EX277">
        <v>3388.676785714287</v>
      </c>
      <c r="EY277">
        <v>16379.56785714286</v>
      </c>
      <c r="EZ277">
        <v>52.0625</v>
      </c>
      <c r="FA277">
        <v>53.23649999999999</v>
      </c>
      <c r="FB277">
        <v>52.66725</v>
      </c>
      <c r="FC277">
        <v>52.415</v>
      </c>
      <c r="FD277">
        <v>52.29221428571429</v>
      </c>
      <c r="FE277">
        <v>1955.100357142858</v>
      </c>
      <c r="FF277">
        <v>39.89000000000001</v>
      </c>
      <c r="FG277">
        <v>0</v>
      </c>
      <c r="FH277">
        <v>1694366465</v>
      </c>
      <c r="FI277">
        <v>0</v>
      </c>
      <c r="FJ277">
        <v>82.79848799999999</v>
      </c>
      <c r="FK277">
        <v>0.8677230741544379</v>
      </c>
      <c r="FL277">
        <v>-42.76461534304293</v>
      </c>
      <c r="FM277">
        <v>3388.2324</v>
      </c>
      <c r="FN277">
        <v>15</v>
      </c>
      <c r="FO277">
        <v>1694364733.6</v>
      </c>
      <c r="FP277" t="s">
        <v>824</v>
      </c>
      <c r="FQ277">
        <v>1694364733.6</v>
      </c>
      <c r="FR277">
        <v>1694364725.1</v>
      </c>
      <c r="FS277">
        <v>3</v>
      </c>
      <c r="FT277">
        <v>-0.385</v>
      </c>
      <c r="FU277">
        <v>-0.17</v>
      </c>
      <c r="FV277">
        <v>-26.307</v>
      </c>
      <c r="FW277">
        <v>-4.28</v>
      </c>
      <c r="FX277">
        <v>420</v>
      </c>
      <c r="FY277">
        <v>29</v>
      </c>
      <c r="FZ277">
        <v>0.26</v>
      </c>
      <c r="GA277">
        <v>0.05</v>
      </c>
      <c r="GB277">
        <v>-41.83903414634146</v>
      </c>
      <c r="GC277">
        <v>-0.5962118466899362</v>
      </c>
      <c r="GD277">
        <v>0.1049664559886058</v>
      </c>
      <c r="GE277">
        <v>0</v>
      </c>
      <c r="GF277">
        <v>2.710535121951219</v>
      </c>
      <c r="GG277">
        <v>-0.07155867595818598</v>
      </c>
      <c r="GH277">
        <v>0.007233702328363501</v>
      </c>
      <c r="GI277">
        <v>1</v>
      </c>
      <c r="GJ277">
        <v>1</v>
      </c>
      <c r="GK277">
        <v>2</v>
      </c>
      <c r="GL277" t="s">
        <v>432</v>
      </c>
      <c r="GM277">
        <v>3.10624</v>
      </c>
      <c r="GN277">
        <v>2.75818</v>
      </c>
      <c r="GO277">
        <v>0.154484</v>
      </c>
      <c r="GP277">
        <v>0.154916</v>
      </c>
      <c r="GQ277">
        <v>0.122085</v>
      </c>
      <c r="GR277">
        <v>0.103986</v>
      </c>
      <c r="GS277">
        <v>21210.4</v>
      </c>
      <c r="GT277">
        <v>19973.9</v>
      </c>
      <c r="GU277">
        <v>25675.2</v>
      </c>
      <c r="GV277">
        <v>24016.4</v>
      </c>
      <c r="GW277">
        <v>36266</v>
      </c>
      <c r="GX277">
        <v>31556.3</v>
      </c>
      <c r="GY277">
        <v>44936.7</v>
      </c>
      <c r="GZ277">
        <v>38079</v>
      </c>
      <c r="HA277">
        <v>1.73598</v>
      </c>
      <c r="HB277">
        <v>1.52885</v>
      </c>
      <c r="HC277">
        <v>-0.08477270000000001</v>
      </c>
      <c r="HD277">
        <v>0</v>
      </c>
      <c r="HE277">
        <v>34.8722</v>
      </c>
      <c r="HF277">
        <v>999.9</v>
      </c>
      <c r="HG277">
        <v>34</v>
      </c>
      <c r="HH277">
        <v>42</v>
      </c>
      <c r="HI277">
        <v>33.2</v>
      </c>
      <c r="HJ277">
        <v>61.2356</v>
      </c>
      <c r="HK277">
        <v>24.6514</v>
      </c>
      <c r="HL277">
        <v>1</v>
      </c>
      <c r="HM277">
        <v>1.64023</v>
      </c>
      <c r="HN277">
        <v>9.28105</v>
      </c>
      <c r="HO277">
        <v>20.0566</v>
      </c>
      <c r="HP277">
        <v>5.20381</v>
      </c>
      <c r="HQ277">
        <v>11.995</v>
      </c>
      <c r="HR277">
        <v>4.9599</v>
      </c>
      <c r="HS277">
        <v>3.27438</v>
      </c>
      <c r="HT277">
        <v>9999</v>
      </c>
      <c r="HU277">
        <v>9999</v>
      </c>
      <c r="HV277">
        <v>9999</v>
      </c>
      <c r="HW277">
        <v>156.9</v>
      </c>
      <c r="HX277">
        <v>1.86386</v>
      </c>
      <c r="HY277">
        <v>1.8602</v>
      </c>
      <c r="HZ277">
        <v>1.85854</v>
      </c>
      <c r="IA277">
        <v>1.85989</v>
      </c>
      <c r="IB277">
        <v>1.85985</v>
      </c>
      <c r="IC277">
        <v>1.85847</v>
      </c>
      <c r="ID277">
        <v>1.8576</v>
      </c>
      <c r="IE277">
        <v>1.85242</v>
      </c>
      <c r="IF277">
        <v>0</v>
      </c>
      <c r="IG277">
        <v>0</v>
      </c>
      <c r="IH277">
        <v>0</v>
      </c>
      <c r="II277">
        <v>0</v>
      </c>
      <c r="IJ277" t="s">
        <v>433</v>
      </c>
      <c r="IK277" t="s">
        <v>434</v>
      </c>
      <c r="IL277" t="s">
        <v>435</v>
      </c>
      <c r="IM277" t="s">
        <v>435</v>
      </c>
      <c r="IN277" t="s">
        <v>435</v>
      </c>
      <c r="IO277" t="s">
        <v>435</v>
      </c>
      <c r="IP277">
        <v>0</v>
      </c>
      <c r="IQ277">
        <v>100</v>
      </c>
      <c r="IR277">
        <v>100</v>
      </c>
      <c r="IS277">
        <v>-36.65</v>
      </c>
      <c r="IT277">
        <v>-4.2718</v>
      </c>
      <c r="IU277">
        <v>-16.58608616744975</v>
      </c>
      <c r="IV277">
        <v>-0.02477319321892663</v>
      </c>
      <c r="IW277">
        <v>7.220195862635366E-06</v>
      </c>
      <c r="IX277">
        <v>-1.200035831751892E-09</v>
      </c>
      <c r="IY277">
        <v>-1.942583748468474</v>
      </c>
      <c r="IZ277">
        <v>-0.1467083373758089</v>
      </c>
      <c r="JA277">
        <v>0.003522864546959643</v>
      </c>
      <c r="JB277">
        <v>-3.696506598922489E-05</v>
      </c>
      <c r="JC277">
        <v>4</v>
      </c>
      <c r="JD277">
        <v>1987</v>
      </c>
      <c r="JE277">
        <v>1</v>
      </c>
      <c r="JF277">
        <v>38</v>
      </c>
      <c r="JG277">
        <v>28.9</v>
      </c>
      <c r="JH277">
        <v>29</v>
      </c>
      <c r="JI277">
        <v>2.61353</v>
      </c>
      <c r="JJ277">
        <v>2.69165</v>
      </c>
      <c r="JK277">
        <v>1.49658</v>
      </c>
      <c r="JL277">
        <v>2.38892</v>
      </c>
      <c r="JM277">
        <v>1.54785</v>
      </c>
      <c r="JN277">
        <v>2.41089</v>
      </c>
      <c r="JO277">
        <v>46.7084</v>
      </c>
      <c r="JP277">
        <v>13.0463</v>
      </c>
      <c r="JQ277">
        <v>18</v>
      </c>
      <c r="JR277">
        <v>509.177</v>
      </c>
      <c r="JS277">
        <v>384.633</v>
      </c>
      <c r="JT277">
        <v>26.1617</v>
      </c>
      <c r="JU277">
        <v>45.5008</v>
      </c>
      <c r="JV277">
        <v>29.9996</v>
      </c>
      <c r="JW277">
        <v>45.3169</v>
      </c>
      <c r="JX277">
        <v>45.1741</v>
      </c>
      <c r="JY277">
        <v>52.4387</v>
      </c>
      <c r="JZ277">
        <v>0</v>
      </c>
      <c r="KA277">
        <v>42.5778</v>
      </c>
      <c r="KB277">
        <v>20.9775</v>
      </c>
      <c r="KC277">
        <v>1122.39</v>
      </c>
      <c r="KD277">
        <v>27.5817</v>
      </c>
      <c r="KE277">
        <v>98.16930000000001</v>
      </c>
      <c r="KF277">
        <v>91.7552</v>
      </c>
    </row>
    <row r="278" spans="1:292">
      <c r="A278">
        <v>260</v>
      </c>
      <c r="B278">
        <v>1694366470</v>
      </c>
      <c r="C278">
        <v>7961</v>
      </c>
      <c r="D278" t="s">
        <v>957</v>
      </c>
      <c r="E278" t="s">
        <v>958</v>
      </c>
      <c r="F278">
        <v>5</v>
      </c>
      <c r="G278" t="s">
        <v>823</v>
      </c>
      <c r="H278">
        <v>1694366462.5</v>
      </c>
      <c r="I278">
        <f>(J278)/1000</f>
        <v>0</v>
      </c>
      <c r="J278">
        <f>IF(DO278, AM278, AG278)</f>
        <v>0</v>
      </c>
      <c r="K278">
        <f>IF(DO278, AH278, AF278)</f>
        <v>0</v>
      </c>
      <c r="L278">
        <f>DQ278 - IF(AT278&gt;1, K278*DK278*100.0/(AV278*EE278), 0)</f>
        <v>0</v>
      </c>
      <c r="M278">
        <f>((S278-I278/2)*L278-K278)/(S278+I278/2)</f>
        <v>0</v>
      </c>
      <c r="N278">
        <f>M278*(DX278+DY278)/1000.0</f>
        <v>0</v>
      </c>
      <c r="O278">
        <f>(DQ278 - IF(AT278&gt;1, K278*DK278*100.0/(AV278*EE278), 0))*(DX278+DY278)/1000.0</f>
        <v>0</v>
      </c>
      <c r="P278">
        <f>2.0/((1/R278-1/Q278)+SIGN(R278)*SQRT((1/R278-1/Q278)*(1/R278-1/Q278) + 4*DL278/((DL278+1)*(DL278+1))*(2*1/R278*1/Q278-1/Q278*1/Q278)))</f>
        <v>0</v>
      </c>
      <c r="Q278">
        <f>IF(LEFT(DM278,1)&lt;&gt;"0",IF(LEFT(DM278,1)="1",3.0,DN278),$D$5+$E$5*(EE278*DX278/($K$5*1000))+$F$5*(EE278*DX278/($K$5*1000))*MAX(MIN(DK278,$J$5),$I$5)*MAX(MIN(DK278,$J$5),$I$5)+$G$5*MAX(MIN(DK278,$J$5),$I$5)*(EE278*DX278/($K$5*1000))+$H$5*(EE278*DX278/($K$5*1000))*(EE278*DX278/($K$5*1000)))</f>
        <v>0</v>
      </c>
      <c r="R278">
        <f>I278*(1000-(1000*0.61365*exp(17.502*V278/(240.97+V278))/(DX278+DY278)+DS278)/2)/(1000*0.61365*exp(17.502*V278/(240.97+V278))/(DX278+DY278)-DS278)</f>
        <v>0</v>
      </c>
      <c r="S278">
        <f>1/((DL278+1)/(P278/1.6)+1/(Q278/1.37)) + DL278/((DL278+1)/(P278/1.6) + DL278/(Q278/1.37))</f>
        <v>0</v>
      </c>
      <c r="T278">
        <f>(DG278*DJ278)</f>
        <v>0</v>
      </c>
      <c r="U278">
        <f>(DZ278+(T278+2*0.95*5.67E-8*(((DZ278+$B$9)+273)^4-(DZ278+273)^4)-44100*I278)/(1.84*29.3*Q278+8*0.95*5.67E-8*(DZ278+273)^3))</f>
        <v>0</v>
      </c>
      <c r="V278">
        <f>($C$9*EA278+$D$9*EB278+$E$9*U278)</f>
        <v>0</v>
      </c>
      <c r="W278">
        <f>0.61365*exp(17.502*V278/(240.97+V278))</f>
        <v>0</v>
      </c>
      <c r="X278">
        <f>(Y278/Z278*100)</f>
        <v>0</v>
      </c>
      <c r="Y278">
        <f>DS278*(DX278+DY278)/1000</f>
        <v>0</v>
      </c>
      <c r="Z278">
        <f>0.61365*exp(17.502*DZ278/(240.97+DZ278))</f>
        <v>0</v>
      </c>
      <c r="AA278">
        <f>(W278-DS278*(DX278+DY278)/1000)</f>
        <v>0</v>
      </c>
      <c r="AB278">
        <f>(-I278*44100)</f>
        <v>0</v>
      </c>
      <c r="AC278">
        <f>2*29.3*Q278*0.92*(DZ278-V278)</f>
        <v>0</v>
      </c>
      <c r="AD278">
        <f>2*0.95*5.67E-8*(((DZ278+$B$9)+273)^4-(V278+273)^4)</f>
        <v>0</v>
      </c>
      <c r="AE278">
        <f>T278+AD278+AB278+AC278</f>
        <v>0</v>
      </c>
      <c r="AF278">
        <f>DW278*AT278*(DR278-DQ278*(1000-AT278*DT278)/(1000-AT278*DS278))/(100*DK278)</f>
        <v>0</v>
      </c>
      <c r="AG278">
        <f>1000*DW278*AT278*(DS278-DT278)/(100*DK278*(1000-AT278*DS278))</f>
        <v>0</v>
      </c>
      <c r="AH278">
        <f>(AI278 - AJ278 - DX278*1E3/(8.314*(DZ278+273.15)) * AL278/DW278 * AK278) * DW278/(100*DK278) * (1000 - DT278)/1000</f>
        <v>0</v>
      </c>
      <c r="AI278">
        <v>1138.582262943633</v>
      </c>
      <c r="AJ278">
        <v>1106.333333333333</v>
      </c>
      <c r="AK278">
        <v>3.409437273225464</v>
      </c>
      <c r="AL278">
        <v>66.0925817181092</v>
      </c>
      <c r="AM278">
        <f>(AO278 - AN278 + DX278*1E3/(8.314*(DZ278+273.15)) * AQ278/DW278 * AP278) * DW278/(100*DK278) * 1000/(1000 - AO278)</f>
        <v>0</v>
      </c>
      <c r="AN278">
        <v>25.90586144476899</v>
      </c>
      <c r="AO278">
        <v>28.59741878787878</v>
      </c>
      <c r="AP278">
        <v>-6.98099770241303E-05</v>
      </c>
      <c r="AQ278">
        <v>101.3786649320936</v>
      </c>
      <c r="AR278">
        <v>0</v>
      </c>
      <c r="AS278">
        <v>0</v>
      </c>
      <c r="AT278">
        <f>IF(AR278*$H$15&gt;=AV278,1.0,(AV278/(AV278-AR278*$H$15)))</f>
        <v>0</v>
      </c>
      <c r="AU278">
        <f>(AT278-1)*100</f>
        <v>0</v>
      </c>
      <c r="AV278">
        <f>MAX(0,($B$15+$C$15*EE278)/(1+$D$15*EE278)*DX278/(DZ278+273)*$E$15)</f>
        <v>0</v>
      </c>
      <c r="AW278" t="s">
        <v>429</v>
      </c>
      <c r="AX278" t="s">
        <v>429</v>
      </c>
      <c r="AY278">
        <v>0</v>
      </c>
      <c r="AZ278">
        <v>0</v>
      </c>
      <c r="BA278">
        <f>1-AY278/AZ278</f>
        <v>0</v>
      </c>
      <c r="BB278">
        <v>0</v>
      </c>
      <c r="BC278" t="s">
        <v>429</v>
      </c>
      <c r="BD278" t="s">
        <v>429</v>
      </c>
      <c r="BE278">
        <v>0</v>
      </c>
      <c r="BF278">
        <v>0</v>
      </c>
      <c r="BG278">
        <f>1-BE278/BF278</f>
        <v>0</v>
      </c>
      <c r="BH278">
        <v>0.5</v>
      </c>
      <c r="BI278">
        <f>DH278</f>
        <v>0</v>
      </c>
      <c r="BJ278">
        <f>K278</f>
        <v>0</v>
      </c>
      <c r="BK278">
        <f>BG278*BH278*BI278</f>
        <v>0</v>
      </c>
      <c r="BL278">
        <f>(BJ278-BB278)/BI278</f>
        <v>0</v>
      </c>
      <c r="BM278">
        <f>(AZ278-BF278)/BF278</f>
        <v>0</v>
      </c>
      <c r="BN278">
        <f>AY278/(BA278+AY278/BF278)</f>
        <v>0</v>
      </c>
      <c r="BO278" t="s">
        <v>429</v>
      </c>
      <c r="BP278">
        <v>0</v>
      </c>
      <c r="BQ278">
        <f>IF(BP278&lt;&gt;0, BP278, BN278)</f>
        <v>0</v>
      </c>
      <c r="BR278">
        <f>1-BQ278/BF278</f>
        <v>0</v>
      </c>
      <c r="BS278">
        <f>(BF278-BE278)/(BF278-BQ278)</f>
        <v>0</v>
      </c>
      <c r="BT278">
        <f>(AZ278-BF278)/(AZ278-BQ278)</f>
        <v>0</v>
      </c>
      <c r="BU278">
        <f>(BF278-BE278)/(BF278-AY278)</f>
        <v>0</v>
      </c>
      <c r="BV278">
        <f>(AZ278-BF278)/(AZ278-AY278)</f>
        <v>0</v>
      </c>
      <c r="BW278">
        <f>(BS278*BQ278/BE278)</f>
        <v>0</v>
      </c>
      <c r="BX278">
        <f>(1-BW278)</f>
        <v>0</v>
      </c>
      <c r="DG278">
        <f>$B$13*EF278+$C$13*EG278+$F$13*ER278*(1-EU278)</f>
        <v>0</v>
      </c>
      <c r="DH278">
        <f>DG278*DI278</f>
        <v>0</v>
      </c>
      <c r="DI278">
        <f>($B$13*$D$11+$C$13*$D$11+$F$13*((FE278+EW278)/MAX(FE278+EW278+FF278, 0.1)*$I$11+FF278/MAX(FE278+EW278+FF278, 0.1)*$J$11))/($B$13+$C$13+$F$13)</f>
        <v>0</v>
      </c>
      <c r="DJ278">
        <f>($B$13*$K$11+$C$13*$K$11+$F$13*((FE278+EW278)/MAX(FE278+EW278+FF278, 0.1)*$P$11+FF278/MAX(FE278+EW278+FF278, 0.1)*$Q$11))/($B$13+$C$13+$F$13)</f>
        <v>0</v>
      </c>
      <c r="DK278">
        <v>1.37</v>
      </c>
      <c r="DL278">
        <v>0.5</v>
      </c>
      <c r="DM278" t="s">
        <v>430</v>
      </c>
      <c r="DN278">
        <v>2</v>
      </c>
      <c r="DO278" t="b">
        <v>1</v>
      </c>
      <c r="DP278">
        <v>1694366462.5</v>
      </c>
      <c r="DQ278">
        <v>1051.286296296296</v>
      </c>
      <c r="DR278">
        <v>1093.217777777778</v>
      </c>
      <c r="DS278">
        <v>28.60958148148149</v>
      </c>
      <c r="DT278">
        <v>25.90811111111111</v>
      </c>
      <c r="DU278">
        <v>1087.82037037037</v>
      </c>
      <c r="DV278">
        <v>32.88141851851852</v>
      </c>
      <c r="DW278">
        <v>500.020074074074</v>
      </c>
      <c r="DX278">
        <v>84.41590370370369</v>
      </c>
      <c r="DY278">
        <v>0.1000267407407407</v>
      </c>
      <c r="DZ278">
        <v>32.28522222222222</v>
      </c>
      <c r="EA278">
        <v>33.50473333333333</v>
      </c>
      <c r="EB278">
        <v>999.9000000000001</v>
      </c>
      <c r="EC278">
        <v>0</v>
      </c>
      <c r="ED278">
        <v>0</v>
      </c>
      <c r="EE278">
        <v>10000.12777777778</v>
      </c>
      <c r="EF278">
        <v>0</v>
      </c>
      <c r="EG278">
        <v>1057.984444444444</v>
      </c>
      <c r="EH278">
        <v>-41.9324074074074</v>
      </c>
      <c r="EI278">
        <v>1082.247407407407</v>
      </c>
      <c r="EJ278">
        <v>1122.294814814815</v>
      </c>
      <c r="EK278">
        <v>2.701472592592594</v>
      </c>
      <c r="EL278">
        <v>1093.217777777778</v>
      </c>
      <c r="EM278">
        <v>25.90811111111111</v>
      </c>
      <c r="EN278">
        <v>2.415103703703704</v>
      </c>
      <c r="EO278">
        <v>2.187056666666667</v>
      </c>
      <c r="EP278">
        <v>20.46541111111111</v>
      </c>
      <c r="EQ278">
        <v>18.86782962962963</v>
      </c>
      <c r="ER278">
        <v>1999.983333333333</v>
      </c>
      <c r="ES278">
        <v>0.9800035555555554</v>
      </c>
      <c r="ET278">
        <v>0.01999635185185185</v>
      </c>
      <c r="EU278">
        <v>0</v>
      </c>
      <c r="EV278">
        <v>82.88472962962962</v>
      </c>
      <c r="EW278">
        <v>5.00078</v>
      </c>
      <c r="EX278">
        <v>3384.232592592592</v>
      </c>
      <c r="EY278">
        <v>16379.51481481481</v>
      </c>
      <c r="EZ278">
        <v>52.05314814814815</v>
      </c>
      <c r="FA278">
        <v>53.23133333333334</v>
      </c>
      <c r="FB278">
        <v>52.67348148148148</v>
      </c>
      <c r="FC278">
        <v>52.42114814814815</v>
      </c>
      <c r="FD278">
        <v>52.29611111111111</v>
      </c>
      <c r="FE278">
        <v>1955.093333333333</v>
      </c>
      <c r="FF278">
        <v>39.89000000000001</v>
      </c>
      <c r="FG278">
        <v>0</v>
      </c>
      <c r="FH278">
        <v>1694366469.8</v>
      </c>
      <c r="FI278">
        <v>0</v>
      </c>
      <c r="FJ278">
        <v>82.88978000000002</v>
      </c>
      <c r="FK278">
        <v>1.575269232808784</v>
      </c>
      <c r="FL278">
        <v>-57.57153856017879</v>
      </c>
      <c r="FM278">
        <v>3384.1332</v>
      </c>
      <c r="FN278">
        <v>15</v>
      </c>
      <c r="FO278">
        <v>1694364733.6</v>
      </c>
      <c r="FP278" t="s">
        <v>824</v>
      </c>
      <c r="FQ278">
        <v>1694364733.6</v>
      </c>
      <c r="FR278">
        <v>1694364725.1</v>
      </c>
      <c r="FS278">
        <v>3</v>
      </c>
      <c r="FT278">
        <v>-0.385</v>
      </c>
      <c r="FU278">
        <v>-0.17</v>
      </c>
      <c r="FV278">
        <v>-26.307</v>
      </c>
      <c r="FW278">
        <v>-4.28</v>
      </c>
      <c r="FX278">
        <v>420</v>
      </c>
      <c r="FY278">
        <v>29</v>
      </c>
      <c r="FZ278">
        <v>0.26</v>
      </c>
      <c r="GA278">
        <v>0.05</v>
      </c>
      <c r="GB278">
        <v>-41.91005500000001</v>
      </c>
      <c r="GC278">
        <v>-0.3820052532832392</v>
      </c>
      <c r="GD278">
        <v>0.08483725581959821</v>
      </c>
      <c r="GE278">
        <v>0</v>
      </c>
      <c r="GF278">
        <v>2.70472675</v>
      </c>
      <c r="GG278">
        <v>-0.06229969981239188</v>
      </c>
      <c r="GH278">
        <v>0.006076477757508888</v>
      </c>
      <c r="GI278">
        <v>1</v>
      </c>
      <c r="GJ278">
        <v>1</v>
      </c>
      <c r="GK278">
        <v>2</v>
      </c>
      <c r="GL278" t="s">
        <v>432</v>
      </c>
      <c r="GM278">
        <v>3.1062</v>
      </c>
      <c r="GN278">
        <v>2.75819</v>
      </c>
      <c r="GO278">
        <v>0.155993</v>
      </c>
      <c r="GP278">
        <v>0.156408</v>
      </c>
      <c r="GQ278">
        <v>0.122059</v>
      </c>
      <c r="GR278">
        <v>0.10397</v>
      </c>
      <c r="GS278">
        <v>21172.5</v>
      </c>
      <c r="GT278">
        <v>19938.8</v>
      </c>
      <c r="GU278">
        <v>25675.2</v>
      </c>
      <c r="GV278">
        <v>24016.7</v>
      </c>
      <c r="GW278">
        <v>36267.4</v>
      </c>
      <c r="GX278">
        <v>31557.1</v>
      </c>
      <c r="GY278">
        <v>44937</v>
      </c>
      <c r="GZ278">
        <v>38079.2</v>
      </c>
      <c r="HA278">
        <v>1.73612</v>
      </c>
      <c r="HB278">
        <v>1.52895</v>
      </c>
      <c r="HC278">
        <v>-0.08543580000000001</v>
      </c>
      <c r="HD278">
        <v>0</v>
      </c>
      <c r="HE278">
        <v>34.8715</v>
      </c>
      <c r="HF278">
        <v>999.9</v>
      </c>
      <c r="HG278">
        <v>34</v>
      </c>
      <c r="HH278">
        <v>42</v>
      </c>
      <c r="HI278">
        <v>33.2045</v>
      </c>
      <c r="HJ278">
        <v>61.4256</v>
      </c>
      <c r="HK278">
        <v>24.5593</v>
      </c>
      <c r="HL278">
        <v>1</v>
      </c>
      <c r="HM278">
        <v>1.6399</v>
      </c>
      <c r="HN278">
        <v>9.28105</v>
      </c>
      <c r="HO278">
        <v>20.0566</v>
      </c>
      <c r="HP278">
        <v>5.20501</v>
      </c>
      <c r="HQ278">
        <v>11.9945</v>
      </c>
      <c r="HR278">
        <v>4.95995</v>
      </c>
      <c r="HS278">
        <v>3.27458</v>
      </c>
      <c r="HT278">
        <v>9999</v>
      </c>
      <c r="HU278">
        <v>9999</v>
      </c>
      <c r="HV278">
        <v>9999</v>
      </c>
      <c r="HW278">
        <v>156.9</v>
      </c>
      <c r="HX278">
        <v>1.86386</v>
      </c>
      <c r="HY278">
        <v>1.8602</v>
      </c>
      <c r="HZ278">
        <v>1.85854</v>
      </c>
      <c r="IA278">
        <v>1.85989</v>
      </c>
      <c r="IB278">
        <v>1.85987</v>
      </c>
      <c r="IC278">
        <v>1.8585</v>
      </c>
      <c r="ID278">
        <v>1.8576</v>
      </c>
      <c r="IE278">
        <v>1.85242</v>
      </c>
      <c r="IF278">
        <v>0</v>
      </c>
      <c r="IG278">
        <v>0</v>
      </c>
      <c r="IH278">
        <v>0</v>
      </c>
      <c r="II278">
        <v>0</v>
      </c>
      <c r="IJ278" t="s">
        <v>433</v>
      </c>
      <c r="IK278" t="s">
        <v>434</v>
      </c>
      <c r="IL278" t="s">
        <v>435</v>
      </c>
      <c r="IM278" t="s">
        <v>435</v>
      </c>
      <c r="IN278" t="s">
        <v>435</v>
      </c>
      <c r="IO278" t="s">
        <v>435</v>
      </c>
      <c r="IP278">
        <v>0</v>
      </c>
      <c r="IQ278">
        <v>100</v>
      </c>
      <c r="IR278">
        <v>100</v>
      </c>
      <c r="IS278">
        <v>-36.87</v>
      </c>
      <c r="IT278">
        <v>-4.2713</v>
      </c>
      <c r="IU278">
        <v>-16.58608616744975</v>
      </c>
      <c r="IV278">
        <v>-0.02477319321892663</v>
      </c>
      <c r="IW278">
        <v>7.220195862635366E-06</v>
      </c>
      <c r="IX278">
        <v>-1.200035831751892E-09</v>
      </c>
      <c r="IY278">
        <v>-1.942583748468474</v>
      </c>
      <c r="IZ278">
        <v>-0.1467083373758089</v>
      </c>
      <c r="JA278">
        <v>0.003522864546959643</v>
      </c>
      <c r="JB278">
        <v>-3.696506598922489E-05</v>
      </c>
      <c r="JC278">
        <v>4</v>
      </c>
      <c r="JD278">
        <v>1987</v>
      </c>
      <c r="JE278">
        <v>1</v>
      </c>
      <c r="JF278">
        <v>38</v>
      </c>
      <c r="JG278">
        <v>28.9</v>
      </c>
      <c r="JH278">
        <v>29.1</v>
      </c>
      <c r="JI278">
        <v>2.6416</v>
      </c>
      <c r="JJ278">
        <v>2.68311</v>
      </c>
      <c r="JK278">
        <v>1.49658</v>
      </c>
      <c r="JL278">
        <v>2.38892</v>
      </c>
      <c r="JM278">
        <v>1.54785</v>
      </c>
      <c r="JN278">
        <v>2.46216</v>
      </c>
      <c r="JO278">
        <v>46.7084</v>
      </c>
      <c r="JP278">
        <v>13.0551</v>
      </c>
      <c r="JQ278">
        <v>18</v>
      </c>
      <c r="JR278">
        <v>509.241</v>
      </c>
      <c r="JS278">
        <v>384.666</v>
      </c>
      <c r="JT278">
        <v>26.1607</v>
      </c>
      <c r="JU278">
        <v>45.4961</v>
      </c>
      <c r="JV278">
        <v>29.9996</v>
      </c>
      <c r="JW278">
        <v>45.3111</v>
      </c>
      <c r="JX278">
        <v>45.1683</v>
      </c>
      <c r="JY278">
        <v>53.0166</v>
      </c>
      <c r="JZ278">
        <v>0</v>
      </c>
      <c r="KA278">
        <v>42.5778</v>
      </c>
      <c r="KB278">
        <v>20.9723</v>
      </c>
      <c r="KC278">
        <v>1142.43</v>
      </c>
      <c r="KD278">
        <v>27.6278</v>
      </c>
      <c r="KE278">
        <v>98.1696</v>
      </c>
      <c r="KF278">
        <v>91.7559</v>
      </c>
    </row>
    <row r="279" spans="1:292">
      <c r="A279">
        <v>261</v>
      </c>
      <c r="B279">
        <v>1694366475</v>
      </c>
      <c r="C279">
        <v>7966</v>
      </c>
      <c r="D279" t="s">
        <v>959</v>
      </c>
      <c r="E279" t="s">
        <v>960</v>
      </c>
      <c r="F279">
        <v>5</v>
      </c>
      <c r="G279" t="s">
        <v>823</v>
      </c>
      <c r="H279">
        <v>1694366467.214286</v>
      </c>
      <c r="I279">
        <f>(J279)/1000</f>
        <v>0</v>
      </c>
      <c r="J279">
        <f>IF(DO279, AM279, AG279)</f>
        <v>0</v>
      </c>
      <c r="K279">
        <f>IF(DO279, AH279, AF279)</f>
        <v>0</v>
      </c>
      <c r="L279">
        <f>DQ279 - IF(AT279&gt;1, K279*DK279*100.0/(AV279*EE279), 0)</f>
        <v>0</v>
      </c>
      <c r="M279">
        <f>((S279-I279/2)*L279-K279)/(S279+I279/2)</f>
        <v>0</v>
      </c>
      <c r="N279">
        <f>M279*(DX279+DY279)/1000.0</f>
        <v>0</v>
      </c>
      <c r="O279">
        <f>(DQ279 - IF(AT279&gt;1, K279*DK279*100.0/(AV279*EE279), 0))*(DX279+DY279)/1000.0</f>
        <v>0</v>
      </c>
      <c r="P279">
        <f>2.0/((1/R279-1/Q279)+SIGN(R279)*SQRT((1/R279-1/Q279)*(1/R279-1/Q279) + 4*DL279/((DL279+1)*(DL279+1))*(2*1/R279*1/Q279-1/Q279*1/Q279)))</f>
        <v>0</v>
      </c>
      <c r="Q279">
        <f>IF(LEFT(DM279,1)&lt;&gt;"0",IF(LEFT(DM279,1)="1",3.0,DN279),$D$5+$E$5*(EE279*DX279/($K$5*1000))+$F$5*(EE279*DX279/($K$5*1000))*MAX(MIN(DK279,$J$5),$I$5)*MAX(MIN(DK279,$J$5),$I$5)+$G$5*MAX(MIN(DK279,$J$5),$I$5)*(EE279*DX279/($K$5*1000))+$H$5*(EE279*DX279/($K$5*1000))*(EE279*DX279/($K$5*1000)))</f>
        <v>0</v>
      </c>
      <c r="R279">
        <f>I279*(1000-(1000*0.61365*exp(17.502*V279/(240.97+V279))/(DX279+DY279)+DS279)/2)/(1000*0.61365*exp(17.502*V279/(240.97+V279))/(DX279+DY279)-DS279)</f>
        <v>0</v>
      </c>
      <c r="S279">
        <f>1/((DL279+1)/(P279/1.6)+1/(Q279/1.37)) + DL279/((DL279+1)/(P279/1.6) + DL279/(Q279/1.37))</f>
        <v>0</v>
      </c>
      <c r="T279">
        <f>(DG279*DJ279)</f>
        <v>0</v>
      </c>
      <c r="U279">
        <f>(DZ279+(T279+2*0.95*5.67E-8*(((DZ279+$B$9)+273)^4-(DZ279+273)^4)-44100*I279)/(1.84*29.3*Q279+8*0.95*5.67E-8*(DZ279+273)^3))</f>
        <v>0</v>
      </c>
      <c r="V279">
        <f>($C$9*EA279+$D$9*EB279+$E$9*U279)</f>
        <v>0</v>
      </c>
      <c r="W279">
        <f>0.61365*exp(17.502*V279/(240.97+V279))</f>
        <v>0</v>
      </c>
      <c r="X279">
        <f>(Y279/Z279*100)</f>
        <v>0</v>
      </c>
      <c r="Y279">
        <f>DS279*(DX279+DY279)/1000</f>
        <v>0</v>
      </c>
      <c r="Z279">
        <f>0.61365*exp(17.502*DZ279/(240.97+DZ279))</f>
        <v>0</v>
      </c>
      <c r="AA279">
        <f>(W279-DS279*(DX279+DY279)/1000)</f>
        <v>0</v>
      </c>
      <c r="AB279">
        <f>(-I279*44100)</f>
        <v>0</v>
      </c>
      <c r="AC279">
        <f>2*29.3*Q279*0.92*(DZ279-V279)</f>
        <v>0</v>
      </c>
      <c r="AD279">
        <f>2*0.95*5.67E-8*(((DZ279+$B$9)+273)^4-(V279+273)^4)</f>
        <v>0</v>
      </c>
      <c r="AE279">
        <f>T279+AD279+AB279+AC279</f>
        <v>0</v>
      </c>
      <c r="AF279">
        <f>DW279*AT279*(DR279-DQ279*(1000-AT279*DT279)/(1000-AT279*DS279))/(100*DK279)</f>
        <v>0</v>
      </c>
      <c r="AG279">
        <f>1000*DW279*AT279*(DS279-DT279)/(100*DK279*(1000-AT279*DS279))</f>
        <v>0</v>
      </c>
      <c r="AH279">
        <f>(AI279 - AJ279 - DX279*1E3/(8.314*(DZ279+273.15)) * AL279/DW279 * AK279) * DW279/(100*DK279) * (1000 - DT279)/1000</f>
        <v>0</v>
      </c>
      <c r="AI279">
        <v>1155.717800156896</v>
      </c>
      <c r="AJ279">
        <v>1123.651757575757</v>
      </c>
      <c r="AK279">
        <v>3.468046944113171</v>
      </c>
      <c r="AL279">
        <v>66.0925817181092</v>
      </c>
      <c r="AM279">
        <f>(AO279 - AN279 + DX279*1E3/(8.314*(DZ279+273.15)) * AQ279/DW279 * AP279) * DW279/(100*DK279) * 1000/(1000 - AO279)</f>
        <v>0</v>
      </c>
      <c r="AN279">
        <v>25.90115281264569</v>
      </c>
      <c r="AO279">
        <v>28.58913333333333</v>
      </c>
      <c r="AP279">
        <v>-2.879278370647957E-05</v>
      </c>
      <c r="AQ279">
        <v>101.3786649320936</v>
      </c>
      <c r="AR279">
        <v>0</v>
      </c>
      <c r="AS279">
        <v>0</v>
      </c>
      <c r="AT279">
        <f>IF(AR279*$H$15&gt;=AV279,1.0,(AV279/(AV279-AR279*$H$15)))</f>
        <v>0</v>
      </c>
      <c r="AU279">
        <f>(AT279-1)*100</f>
        <v>0</v>
      </c>
      <c r="AV279">
        <f>MAX(0,($B$15+$C$15*EE279)/(1+$D$15*EE279)*DX279/(DZ279+273)*$E$15)</f>
        <v>0</v>
      </c>
      <c r="AW279" t="s">
        <v>429</v>
      </c>
      <c r="AX279" t="s">
        <v>429</v>
      </c>
      <c r="AY279">
        <v>0</v>
      </c>
      <c r="AZ279">
        <v>0</v>
      </c>
      <c r="BA279">
        <f>1-AY279/AZ279</f>
        <v>0</v>
      </c>
      <c r="BB279">
        <v>0</v>
      </c>
      <c r="BC279" t="s">
        <v>429</v>
      </c>
      <c r="BD279" t="s">
        <v>429</v>
      </c>
      <c r="BE279">
        <v>0</v>
      </c>
      <c r="BF279">
        <v>0</v>
      </c>
      <c r="BG279">
        <f>1-BE279/BF279</f>
        <v>0</v>
      </c>
      <c r="BH279">
        <v>0.5</v>
      </c>
      <c r="BI279">
        <f>DH279</f>
        <v>0</v>
      </c>
      <c r="BJ279">
        <f>K279</f>
        <v>0</v>
      </c>
      <c r="BK279">
        <f>BG279*BH279*BI279</f>
        <v>0</v>
      </c>
      <c r="BL279">
        <f>(BJ279-BB279)/BI279</f>
        <v>0</v>
      </c>
      <c r="BM279">
        <f>(AZ279-BF279)/BF279</f>
        <v>0</v>
      </c>
      <c r="BN279">
        <f>AY279/(BA279+AY279/BF279)</f>
        <v>0</v>
      </c>
      <c r="BO279" t="s">
        <v>429</v>
      </c>
      <c r="BP279">
        <v>0</v>
      </c>
      <c r="BQ279">
        <f>IF(BP279&lt;&gt;0, BP279, BN279)</f>
        <v>0</v>
      </c>
      <c r="BR279">
        <f>1-BQ279/BF279</f>
        <v>0</v>
      </c>
      <c r="BS279">
        <f>(BF279-BE279)/(BF279-BQ279)</f>
        <v>0</v>
      </c>
      <c r="BT279">
        <f>(AZ279-BF279)/(AZ279-BQ279)</f>
        <v>0</v>
      </c>
      <c r="BU279">
        <f>(BF279-BE279)/(BF279-AY279)</f>
        <v>0</v>
      </c>
      <c r="BV279">
        <f>(AZ279-BF279)/(AZ279-AY279)</f>
        <v>0</v>
      </c>
      <c r="BW279">
        <f>(BS279*BQ279/BE279)</f>
        <v>0</v>
      </c>
      <c r="BX279">
        <f>(1-BW279)</f>
        <v>0</v>
      </c>
      <c r="DG279">
        <f>$B$13*EF279+$C$13*EG279+$F$13*ER279*(1-EU279)</f>
        <v>0</v>
      </c>
      <c r="DH279">
        <f>DG279*DI279</f>
        <v>0</v>
      </c>
      <c r="DI279">
        <f>($B$13*$D$11+$C$13*$D$11+$F$13*((FE279+EW279)/MAX(FE279+EW279+FF279, 0.1)*$I$11+FF279/MAX(FE279+EW279+FF279, 0.1)*$J$11))/($B$13+$C$13+$F$13)</f>
        <v>0</v>
      </c>
      <c r="DJ279">
        <f>($B$13*$K$11+$C$13*$K$11+$F$13*((FE279+EW279)/MAX(FE279+EW279+FF279, 0.1)*$P$11+FF279/MAX(FE279+EW279+FF279, 0.1)*$Q$11))/($B$13+$C$13+$F$13)</f>
        <v>0</v>
      </c>
      <c r="DK279">
        <v>1.37</v>
      </c>
      <c r="DL279">
        <v>0.5</v>
      </c>
      <c r="DM279" t="s">
        <v>430</v>
      </c>
      <c r="DN279">
        <v>2</v>
      </c>
      <c r="DO279" t="b">
        <v>1</v>
      </c>
      <c r="DP279">
        <v>1694366467.214286</v>
      </c>
      <c r="DQ279">
        <v>1067.091428571428</v>
      </c>
      <c r="DR279">
        <v>1109.0525</v>
      </c>
      <c r="DS279">
        <v>28.60177857142857</v>
      </c>
      <c r="DT279">
        <v>25.90486785714285</v>
      </c>
      <c r="DU279">
        <v>1103.838571428571</v>
      </c>
      <c r="DV279">
        <v>32.87332857142858</v>
      </c>
      <c r="DW279">
        <v>500.0009285714285</v>
      </c>
      <c r="DX279">
        <v>84.41548214285714</v>
      </c>
      <c r="DY279">
        <v>0.09997979642857142</v>
      </c>
      <c r="DZ279">
        <v>32.27895714285714</v>
      </c>
      <c r="EA279">
        <v>33.50164285714286</v>
      </c>
      <c r="EB279">
        <v>999.9000000000002</v>
      </c>
      <c r="EC279">
        <v>0</v>
      </c>
      <c r="ED279">
        <v>0</v>
      </c>
      <c r="EE279">
        <v>10001.31178571428</v>
      </c>
      <c r="EF279">
        <v>0</v>
      </c>
      <c r="EG279">
        <v>1053.732142857143</v>
      </c>
      <c r="EH279">
        <v>-41.96165357142856</v>
      </c>
      <c r="EI279">
        <v>1098.51</v>
      </c>
      <c r="EJ279">
        <v>1138.547142857143</v>
      </c>
      <c r="EK279">
        <v>2.696907857142857</v>
      </c>
      <c r="EL279">
        <v>1109.0525</v>
      </c>
      <c r="EM279">
        <v>25.90486785714285</v>
      </c>
      <c r="EN279">
        <v>2.414433214285714</v>
      </c>
      <c r="EO279">
        <v>2.186773571428571</v>
      </c>
      <c r="EP279">
        <v>20.46090357142857</v>
      </c>
      <c r="EQ279">
        <v>18.86575</v>
      </c>
      <c r="ER279">
        <v>2000.006785714285</v>
      </c>
      <c r="ES279">
        <v>0.9800039285714285</v>
      </c>
      <c r="ET279">
        <v>0.01999598571428571</v>
      </c>
      <c r="EU279">
        <v>0</v>
      </c>
      <c r="EV279">
        <v>82.93388214285713</v>
      </c>
      <c r="EW279">
        <v>5.00078</v>
      </c>
      <c r="EX279">
        <v>3380.752142857143</v>
      </c>
      <c r="EY279">
        <v>16379.71428571429</v>
      </c>
      <c r="EZ279">
        <v>52.04450000000001</v>
      </c>
      <c r="FA279">
        <v>53.22975</v>
      </c>
      <c r="FB279">
        <v>52.67174999999999</v>
      </c>
      <c r="FC279">
        <v>52.42399999999999</v>
      </c>
      <c r="FD279">
        <v>52.29003571428571</v>
      </c>
      <c r="FE279">
        <v>1955.116785714286</v>
      </c>
      <c r="FF279">
        <v>39.89000000000001</v>
      </c>
      <c r="FG279">
        <v>0</v>
      </c>
      <c r="FH279">
        <v>1694366475.2</v>
      </c>
      <c r="FI279">
        <v>0</v>
      </c>
      <c r="FJ279">
        <v>82.94765</v>
      </c>
      <c r="FK279">
        <v>0.5073128148136244</v>
      </c>
      <c r="FL279">
        <v>-44.68683762275428</v>
      </c>
      <c r="FM279">
        <v>3380.388076923077</v>
      </c>
      <c r="FN279">
        <v>15</v>
      </c>
      <c r="FO279">
        <v>1694364733.6</v>
      </c>
      <c r="FP279" t="s">
        <v>824</v>
      </c>
      <c r="FQ279">
        <v>1694364733.6</v>
      </c>
      <c r="FR279">
        <v>1694364725.1</v>
      </c>
      <c r="FS279">
        <v>3</v>
      </c>
      <c r="FT279">
        <v>-0.385</v>
      </c>
      <c r="FU279">
        <v>-0.17</v>
      </c>
      <c r="FV279">
        <v>-26.307</v>
      </c>
      <c r="FW279">
        <v>-4.28</v>
      </c>
      <c r="FX279">
        <v>420</v>
      </c>
      <c r="FY279">
        <v>29</v>
      </c>
      <c r="FZ279">
        <v>0.26</v>
      </c>
      <c r="GA279">
        <v>0.05</v>
      </c>
      <c r="GB279">
        <v>-41.95814</v>
      </c>
      <c r="GC279">
        <v>-0.4117936210130547</v>
      </c>
      <c r="GD279">
        <v>0.08361903730610573</v>
      </c>
      <c r="GE279">
        <v>0</v>
      </c>
      <c r="GF279">
        <v>2.69991</v>
      </c>
      <c r="GG279">
        <v>-0.06175452157599296</v>
      </c>
      <c r="GH279">
        <v>0.006019077587139079</v>
      </c>
      <c r="GI279">
        <v>1</v>
      </c>
      <c r="GJ279">
        <v>1</v>
      </c>
      <c r="GK279">
        <v>2</v>
      </c>
      <c r="GL279" t="s">
        <v>432</v>
      </c>
      <c r="GM279">
        <v>3.10617</v>
      </c>
      <c r="GN279">
        <v>2.75798</v>
      </c>
      <c r="GO279">
        <v>0.157502</v>
      </c>
      <c r="GP279">
        <v>0.157897</v>
      </c>
      <c r="GQ279">
        <v>0.122039</v>
      </c>
      <c r="GR279">
        <v>0.10396</v>
      </c>
      <c r="GS279">
        <v>21134.8</v>
      </c>
      <c r="GT279">
        <v>19903.5</v>
      </c>
      <c r="GU279">
        <v>25675.6</v>
      </c>
      <c r="GV279">
        <v>24016.7</v>
      </c>
      <c r="GW279">
        <v>36268.6</v>
      </c>
      <c r="GX279">
        <v>31558</v>
      </c>
      <c r="GY279">
        <v>44937.3</v>
      </c>
      <c r="GZ279">
        <v>38079.7</v>
      </c>
      <c r="HA279">
        <v>1.73615</v>
      </c>
      <c r="HB279">
        <v>1.52895</v>
      </c>
      <c r="HC279">
        <v>-0.0849217</v>
      </c>
      <c r="HD279">
        <v>0</v>
      </c>
      <c r="HE279">
        <v>34.869</v>
      </c>
      <c r="HF279">
        <v>999.9</v>
      </c>
      <c r="HG279">
        <v>34</v>
      </c>
      <c r="HH279">
        <v>42</v>
      </c>
      <c r="HI279">
        <v>33.2049</v>
      </c>
      <c r="HJ279">
        <v>61.5856</v>
      </c>
      <c r="HK279">
        <v>24.6274</v>
      </c>
      <c r="HL279">
        <v>1</v>
      </c>
      <c r="HM279">
        <v>1.63932</v>
      </c>
      <c r="HN279">
        <v>9.28105</v>
      </c>
      <c r="HO279">
        <v>20.0566</v>
      </c>
      <c r="HP279">
        <v>5.20426</v>
      </c>
      <c r="HQ279">
        <v>11.9948</v>
      </c>
      <c r="HR279">
        <v>4.96015</v>
      </c>
      <c r="HS279">
        <v>3.27455</v>
      </c>
      <c r="HT279">
        <v>9999</v>
      </c>
      <c r="HU279">
        <v>9999</v>
      </c>
      <c r="HV279">
        <v>9999</v>
      </c>
      <c r="HW279">
        <v>156.9</v>
      </c>
      <c r="HX279">
        <v>1.86387</v>
      </c>
      <c r="HY279">
        <v>1.86019</v>
      </c>
      <c r="HZ279">
        <v>1.85855</v>
      </c>
      <c r="IA279">
        <v>1.85989</v>
      </c>
      <c r="IB279">
        <v>1.85982</v>
      </c>
      <c r="IC279">
        <v>1.85847</v>
      </c>
      <c r="ID279">
        <v>1.85759</v>
      </c>
      <c r="IE279">
        <v>1.85242</v>
      </c>
      <c r="IF279">
        <v>0</v>
      </c>
      <c r="IG279">
        <v>0</v>
      </c>
      <c r="IH279">
        <v>0</v>
      </c>
      <c r="II279">
        <v>0</v>
      </c>
      <c r="IJ279" t="s">
        <v>433</v>
      </c>
      <c r="IK279" t="s">
        <v>434</v>
      </c>
      <c r="IL279" t="s">
        <v>435</v>
      </c>
      <c r="IM279" t="s">
        <v>435</v>
      </c>
      <c r="IN279" t="s">
        <v>435</v>
      </c>
      <c r="IO279" t="s">
        <v>435</v>
      </c>
      <c r="IP279">
        <v>0</v>
      </c>
      <c r="IQ279">
        <v>100</v>
      </c>
      <c r="IR279">
        <v>100</v>
      </c>
      <c r="IS279">
        <v>-37.1</v>
      </c>
      <c r="IT279">
        <v>-4.271</v>
      </c>
      <c r="IU279">
        <v>-16.58608616744975</v>
      </c>
      <c r="IV279">
        <v>-0.02477319321892663</v>
      </c>
      <c r="IW279">
        <v>7.220195862635366E-06</v>
      </c>
      <c r="IX279">
        <v>-1.200035831751892E-09</v>
      </c>
      <c r="IY279">
        <v>-1.942583748468474</v>
      </c>
      <c r="IZ279">
        <v>-0.1467083373758089</v>
      </c>
      <c r="JA279">
        <v>0.003522864546959643</v>
      </c>
      <c r="JB279">
        <v>-3.696506598922489E-05</v>
      </c>
      <c r="JC279">
        <v>4</v>
      </c>
      <c r="JD279">
        <v>1987</v>
      </c>
      <c r="JE279">
        <v>1</v>
      </c>
      <c r="JF279">
        <v>38</v>
      </c>
      <c r="JG279">
        <v>29</v>
      </c>
      <c r="JH279">
        <v>29.2</v>
      </c>
      <c r="JI279">
        <v>2.67456</v>
      </c>
      <c r="JJ279">
        <v>2.68066</v>
      </c>
      <c r="JK279">
        <v>1.49658</v>
      </c>
      <c r="JL279">
        <v>2.38892</v>
      </c>
      <c r="JM279">
        <v>1.54785</v>
      </c>
      <c r="JN279">
        <v>2.46948</v>
      </c>
      <c r="JO279">
        <v>46.7084</v>
      </c>
      <c r="JP279">
        <v>13.0551</v>
      </c>
      <c r="JQ279">
        <v>18</v>
      </c>
      <c r="JR279">
        <v>509.227</v>
      </c>
      <c r="JS279">
        <v>384.636</v>
      </c>
      <c r="JT279">
        <v>26.1603</v>
      </c>
      <c r="JU279">
        <v>45.4921</v>
      </c>
      <c r="JV279">
        <v>29.9996</v>
      </c>
      <c r="JW279">
        <v>45.3059</v>
      </c>
      <c r="JX279">
        <v>45.162</v>
      </c>
      <c r="JY279">
        <v>53.6631</v>
      </c>
      <c r="JZ279">
        <v>0</v>
      </c>
      <c r="KA279">
        <v>42.5778</v>
      </c>
      <c r="KB279">
        <v>20.9677</v>
      </c>
      <c r="KC279">
        <v>1155.81</v>
      </c>
      <c r="KD279">
        <v>27.6749</v>
      </c>
      <c r="KE279">
        <v>98.1705</v>
      </c>
      <c r="KF279">
        <v>91.7568</v>
      </c>
    </row>
    <row r="280" spans="1:292">
      <c r="A280">
        <v>262</v>
      </c>
      <c r="B280">
        <v>1694366480</v>
      </c>
      <c r="C280">
        <v>7971</v>
      </c>
      <c r="D280" t="s">
        <v>961</v>
      </c>
      <c r="E280" t="s">
        <v>962</v>
      </c>
      <c r="F280">
        <v>5</v>
      </c>
      <c r="G280" t="s">
        <v>823</v>
      </c>
      <c r="H280">
        <v>1694366472.5</v>
      </c>
      <c r="I280">
        <f>(J280)/1000</f>
        <v>0</v>
      </c>
      <c r="J280">
        <f>IF(DO280, AM280, AG280)</f>
        <v>0</v>
      </c>
      <c r="K280">
        <f>IF(DO280, AH280, AF280)</f>
        <v>0</v>
      </c>
      <c r="L280">
        <f>DQ280 - IF(AT280&gt;1, K280*DK280*100.0/(AV280*EE280), 0)</f>
        <v>0</v>
      </c>
      <c r="M280">
        <f>((S280-I280/2)*L280-K280)/(S280+I280/2)</f>
        <v>0</v>
      </c>
      <c r="N280">
        <f>M280*(DX280+DY280)/1000.0</f>
        <v>0</v>
      </c>
      <c r="O280">
        <f>(DQ280 - IF(AT280&gt;1, K280*DK280*100.0/(AV280*EE280), 0))*(DX280+DY280)/1000.0</f>
        <v>0</v>
      </c>
      <c r="P280">
        <f>2.0/((1/R280-1/Q280)+SIGN(R280)*SQRT((1/R280-1/Q280)*(1/R280-1/Q280) + 4*DL280/((DL280+1)*(DL280+1))*(2*1/R280*1/Q280-1/Q280*1/Q280)))</f>
        <v>0</v>
      </c>
      <c r="Q280">
        <f>IF(LEFT(DM280,1)&lt;&gt;"0",IF(LEFT(DM280,1)="1",3.0,DN280),$D$5+$E$5*(EE280*DX280/($K$5*1000))+$F$5*(EE280*DX280/($K$5*1000))*MAX(MIN(DK280,$J$5),$I$5)*MAX(MIN(DK280,$J$5),$I$5)+$G$5*MAX(MIN(DK280,$J$5),$I$5)*(EE280*DX280/($K$5*1000))+$H$5*(EE280*DX280/($K$5*1000))*(EE280*DX280/($K$5*1000)))</f>
        <v>0</v>
      </c>
      <c r="R280">
        <f>I280*(1000-(1000*0.61365*exp(17.502*V280/(240.97+V280))/(DX280+DY280)+DS280)/2)/(1000*0.61365*exp(17.502*V280/(240.97+V280))/(DX280+DY280)-DS280)</f>
        <v>0</v>
      </c>
      <c r="S280">
        <f>1/((DL280+1)/(P280/1.6)+1/(Q280/1.37)) + DL280/((DL280+1)/(P280/1.6) + DL280/(Q280/1.37))</f>
        <v>0</v>
      </c>
      <c r="T280">
        <f>(DG280*DJ280)</f>
        <v>0</v>
      </c>
      <c r="U280">
        <f>(DZ280+(T280+2*0.95*5.67E-8*(((DZ280+$B$9)+273)^4-(DZ280+273)^4)-44100*I280)/(1.84*29.3*Q280+8*0.95*5.67E-8*(DZ280+273)^3))</f>
        <v>0</v>
      </c>
      <c r="V280">
        <f>($C$9*EA280+$D$9*EB280+$E$9*U280)</f>
        <v>0</v>
      </c>
      <c r="W280">
        <f>0.61365*exp(17.502*V280/(240.97+V280))</f>
        <v>0</v>
      </c>
      <c r="X280">
        <f>(Y280/Z280*100)</f>
        <v>0</v>
      </c>
      <c r="Y280">
        <f>DS280*(DX280+DY280)/1000</f>
        <v>0</v>
      </c>
      <c r="Z280">
        <f>0.61365*exp(17.502*DZ280/(240.97+DZ280))</f>
        <v>0</v>
      </c>
      <c r="AA280">
        <f>(W280-DS280*(DX280+DY280)/1000)</f>
        <v>0</v>
      </c>
      <c r="AB280">
        <f>(-I280*44100)</f>
        <v>0</v>
      </c>
      <c r="AC280">
        <f>2*29.3*Q280*0.92*(DZ280-V280)</f>
        <v>0</v>
      </c>
      <c r="AD280">
        <f>2*0.95*5.67E-8*(((DZ280+$B$9)+273)^4-(V280+273)^4)</f>
        <v>0</v>
      </c>
      <c r="AE280">
        <f>T280+AD280+AB280+AC280</f>
        <v>0</v>
      </c>
      <c r="AF280">
        <f>DW280*AT280*(DR280-DQ280*(1000-AT280*DT280)/(1000-AT280*DS280))/(100*DK280)</f>
        <v>0</v>
      </c>
      <c r="AG280">
        <f>1000*DW280*AT280*(DS280-DT280)/(100*DK280*(1000-AT280*DS280))</f>
        <v>0</v>
      </c>
      <c r="AH280">
        <f>(AI280 - AJ280 - DX280*1E3/(8.314*(DZ280+273.15)) * AL280/DW280 * AK280) * DW280/(100*DK280) * (1000 - DT280)/1000</f>
        <v>0</v>
      </c>
      <c r="AI280">
        <v>1172.944608270943</v>
      </c>
      <c r="AJ280">
        <v>1140.870121212121</v>
      </c>
      <c r="AK280">
        <v>3.437427372206053</v>
      </c>
      <c r="AL280">
        <v>66.0925817181092</v>
      </c>
      <c r="AM280">
        <f>(AO280 - AN280 + DX280*1E3/(8.314*(DZ280+273.15)) * AQ280/DW280 * AP280) * DW280/(100*DK280) * 1000/(1000 - AO280)</f>
        <v>0</v>
      </c>
      <c r="AN280">
        <v>25.89777058458672</v>
      </c>
      <c r="AO280">
        <v>28.5842012121212</v>
      </c>
      <c r="AP280">
        <v>-2.66564568331095E-05</v>
      </c>
      <c r="AQ280">
        <v>101.3786649320936</v>
      </c>
      <c r="AR280">
        <v>0</v>
      </c>
      <c r="AS280">
        <v>0</v>
      </c>
      <c r="AT280">
        <f>IF(AR280*$H$15&gt;=AV280,1.0,(AV280/(AV280-AR280*$H$15)))</f>
        <v>0</v>
      </c>
      <c r="AU280">
        <f>(AT280-1)*100</f>
        <v>0</v>
      </c>
      <c r="AV280">
        <f>MAX(0,($B$15+$C$15*EE280)/(1+$D$15*EE280)*DX280/(DZ280+273)*$E$15)</f>
        <v>0</v>
      </c>
      <c r="AW280" t="s">
        <v>429</v>
      </c>
      <c r="AX280" t="s">
        <v>429</v>
      </c>
      <c r="AY280">
        <v>0</v>
      </c>
      <c r="AZ280">
        <v>0</v>
      </c>
      <c r="BA280">
        <f>1-AY280/AZ280</f>
        <v>0</v>
      </c>
      <c r="BB280">
        <v>0</v>
      </c>
      <c r="BC280" t="s">
        <v>429</v>
      </c>
      <c r="BD280" t="s">
        <v>429</v>
      </c>
      <c r="BE280">
        <v>0</v>
      </c>
      <c r="BF280">
        <v>0</v>
      </c>
      <c r="BG280">
        <f>1-BE280/BF280</f>
        <v>0</v>
      </c>
      <c r="BH280">
        <v>0.5</v>
      </c>
      <c r="BI280">
        <f>DH280</f>
        <v>0</v>
      </c>
      <c r="BJ280">
        <f>K280</f>
        <v>0</v>
      </c>
      <c r="BK280">
        <f>BG280*BH280*BI280</f>
        <v>0</v>
      </c>
      <c r="BL280">
        <f>(BJ280-BB280)/BI280</f>
        <v>0</v>
      </c>
      <c r="BM280">
        <f>(AZ280-BF280)/BF280</f>
        <v>0</v>
      </c>
      <c r="BN280">
        <f>AY280/(BA280+AY280/BF280)</f>
        <v>0</v>
      </c>
      <c r="BO280" t="s">
        <v>429</v>
      </c>
      <c r="BP280">
        <v>0</v>
      </c>
      <c r="BQ280">
        <f>IF(BP280&lt;&gt;0, BP280, BN280)</f>
        <v>0</v>
      </c>
      <c r="BR280">
        <f>1-BQ280/BF280</f>
        <v>0</v>
      </c>
      <c r="BS280">
        <f>(BF280-BE280)/(BF280-BQ280)</f>
        <v>0</v>
      </c>
      <c r="BT280">
        <f>(AZ280-BF280)/(AZ280-BQ280)</f>
        <v>0</v>
      </c>
      <c r="BU280">
        <f>(BF280-BE280)/(BF280-AY280)</f>
        <v>0</v>
      </c>
      <c r="BV280">
        <f>(AZ280-BF280)/(AZ280-AY280)</f>
        <v>0</v>
      </c>
      <c r="BW280">
        <f>(BS280*BQ280/BE280)</f>
        <v>0</v>
      </c>
      <c r="BX280">
        <f>(1-BW280)</f>
        <v>0</v>
      </c>
      <c r="DG280">
        <f>$B$13*EF280+$C$13*EG280+$F$13*ER280*(1-EU280)</f>
        <v>0</v>
      </c>
      <c r="DH280">
        <f>DG280*DI280</f>
        <v>0</v>
      </c>
      <c r="DI280">
        <f>($B$13*$D$11+$C$13*$D$11+$F$13*((FE280+EW280)/MAX(FE280+EW280+FF280, 0.1)*$I$11+FF280/MAX(FE280+EW280+FF280, 0.1)*$J$11))/($B$13+$C$13+$F$13)</f>
        <v>0</v>
      </c>
      <c r="DJ280">
        <f>($B$13*$K$11+$C$13*$K$11+$F$13*((FE280+EW280)/MAX(FE280+EW280+FF280, 0.1)*$P$11+FF280/MAX(FE280+EW280+FF280, 0.1)*$Q$11))/($B$13+$C$13+$F$13)</f>
        <v>0</v>
      </c>
      <c r="DK280">
        <v>1.37</v>
      </c>
      <c r="DL280">
        <v>0.5</v>
      </c>
      <c r="DM280" t="s">
        <v>430</v>
      </c>
      <c r="DN280">
        <v>2</v>
      </c>
      <c r="DO280" t="b">
        <v>1</v>
      </c>
      <c r="DP280">
        <v>1694366472.5</v>
      </c>
      <c r="DQ280">
        <v>1084.817037037037</v>
      </c>
      <c r="DR280">
        <v>1126.850740740741</v>
      </c>
      <c r="DS280">
        <v>28.59342592592592</v>
      </c>
      <c r="DT280">
        <v>25.90127407407408</v>
      </c>
      <c r="DU280">
        <v>1121.800740740741</v>
      </c>
      <c r="DV280">
        <v>32.86467407407407</v>
      </c>
      <c r="DW280">
        <v>499.9919629629629</v>
      </c>
      <c r="DX280">
        <v>84.41478888888889</v>
      </c>
      <c r="DY280">
        <v>0.09997344074074074</v>
      </c>
      <c r="DZ280">
        <v>32.27280370370371</v>
      </c>
      <c r="EA280">
        <v>33.49651481481482</v>
      </c>
      <c r="EB280">
        <v>999.9000000000001</v>
      </c>
      <c r="EC280">
        <v>0</v>
      </c>
      <c r="ED280">
        <v>0</v>
      </c>
      <c r="EE280">
        <v>10003.68481481481</v>
      </c>
      <c r="EF280">
        <v>0</v>
      </c>
      <c r="EG280">
        <v>1050.506296296296</v>
      </c>
      <c r="EH280">
        <v>-42.03377407407407</v>
      </c>
      <c r="EI280">
        <v>1116.748518518518</v>
      </c>
      <c r="EJ280">
        <v>1156.813333333333</v>
      </c>
      <c r="EK280">
        <v>2.69213962962963</v>
      </c>
      <c r="EL280">
        <v>1126.850740740741</v>
      </c>
      <c r="EM280">
        <v>25.90127407407408</v>
      </c>
      <c r="EN280">
        <v>2.413707777777777</v>
      </c>
      <c r="EO280">
        <v>2.186452222222222</v>
      </c>
      <c r="EP280">
        <v>20.45602962962963</v>
      </c>
      <c r="EQ280">
        <v>18.86339259259259</v>
      </c>
      <c r="ER280">
        <v>1999.998888888889</v>
      </c>
      <c r="ES280">
        <v>0.980004</v>
      </c>
      <c r="ET280">
        <v>0.01999592222222222</v>
      </c>
      <c r="EU280">
        <v>0</v>
      </c>
      <c r="EV280">
        <v>82.98575185185184</v>
      </c>
      <c r="EW280">
        <v>5.00078</v>
      </c>
      <c r="EX280">
        <v>3377.312592592593</v>
      </c>
      <c r="EY280">
        <v>16379.65185185185</v>
      </c>
      <c r="EZ280">
        <v>52.04614814814815</v>
      </c>
      <c r="FA280">
        <v>53.23133333333334</v>
      </c>
      <c r="FB280">
        <v>52.66648148148148</v>
      </c>
      <c r="FC280">
        <v>52.43048148148149</v>
      </c>
      <c r="FD280">
        <v>52.30307407407408</v>
      </c>
      <c r="FE280">
        <v>1955.108888888889</v>
      </c>
      <c r="FF280">
        <v>39.89000000000001</v>
      </c>
      <c r="FG280">
        <v>0</v>
      </c>
      <c r="FH280">
        <v>1694366480</v>
      </c>
      <c r="FI280">
        <v>0</v>
      </c>
      <c r="FJ280">
        <v>82.98531923076924</v>
      </c>
      <c r="FK280">
        <v>0.254020505380827</v>
      </c>
      <c r="FL280">
        <v>-14.42666663626997</v>
      </c>
      <c r="FM280">
        <v>3377.550769230769</v>
      </c>
      <c r="FN280">
        <v>15</v>
      </c>
      <c r="FO280">
        <v>1694364733.6</v>
      </c>
      <c r="FP280" t="s">
        <v>824</v>
      </c>
      <c r="FQ280">
        <v>1694364733.6</v>
      </c>
      <c r="FR280">
        <v>1694364725.1</v>
      </c>
      <c r="FS280">
        <v>3</v>
      </c>
      <c r="FT280">
        <v>-0.385</v>
      </c>
      <c r="FU280">
        <v>-0.17</v>
      </c>
      <c r="FV280">
        <v>-26.307</v>
      </c>
      <c r="FW280">
        <v>-4.28</v>
      </c>
      <c r="FX280">
        <v>420</v>
      </c>
      <c r="FY280">
        <v>29</v>
      </c>
      <c r="FZ280">
        <v>0.26</v>
      </c>
      <c r="GA280">
        <v>0.05</v>
      </c>
      <c r="GB280">
        <v>-41.98128536585366</v>
      </c>
      <c r="GC280">
        <v>-0.7318181184669152</v>
      </c>
      <c r="GD280">
        <v>0.08955032802428074</v>
      </c>
      <c r="GE280">
        <v>0</v>
      </c>
      <c r="GF280">
        <v>2.695063658536585</v>
      </c>
      <c r="GG280">
        <v>-0.05360759581881154</v>
      </c>
      <c r="GH280">
        <v>0.005361749694441352</v>
      </c>
      <c r="GI280">
        <v>1</v>
      </c>
      <c r="GJ280">
        <v>1</v>
      </c>
      <c r="GK280">
        <v>2</v>
      </c>
      <c r="GL280" t="s">
        <v>432</v>
      </c>
      <c r="GM280">
        <v>3.1063</v>
      </c>
      <c r="GN280">
        <v>2.75828</v>
      </c>
      <c r="GO280">
        <v>0.158994</v>
      </c>
      <c r="GP280">
        <v>0.159372</v>
      </c>
      <c r="GQ280">
        <v>0.122026</v>
      </c>
      <c r="GR280">
        <v>0.103956</v>
      </c>
      <c r="GS280">
        <v>21097.5</v>
      </c>
      <c r="GT280">
        <v>19869</v>
      </c>
      <c r="GU280">
        <v>25675.8</v>
      </c>
      <c r="GV280">
        <v>24017.1</v>
      </c>
      <c r="GW280">
        <v>36269.5</v>
      </c>
      <c r="GX280">
        <v>31558.6</v>
      </c>
      <c r="GY280">
        <v>44937.5</v>
      </c>
      <c r="GZ280">
        <v>38080.1</v>
      </c>
      <c r="HA280">
        <v>1.73633</v>
      </c>
      <c r="HB280">
        <v>1.5288</v>
      </c>
      <c r="HC280">
        <v>-0.08574130000000001</v>
      </c>
      <c r="HD280">
        <v>0</v>
      </c>
      <c r="HE280">
        <v>34.8683</v>
      </c>
      <c r="HF280">
        <v>999.9</v>
      </c>
      <c r="HG280">
        <v>33.9</v>
      </c>
      <c r="HH280">
        <v>42</v>
      </c>
      <c r="HI280">
        <v>33.1051</v>
      </c>
      <c r="HJ280">
        <v>61.4756</v>
      </c>
      <c r="HK280">
        <v>24.5633</v>
      </c>
      <c r="HL280">
        <v>1</v>
      </c>
      <c r="HM280">
        <v>1.6388</v>
      </c>
      <c r="HN280">
        <v>9.28105</v>
      </c>
      <c r="HO280">
        <v>20.0567</v>
      </c>
      <c r="HP280">
        <v>5.20396</v>
      </c>
      <c r="HQ280">
        <v>11.9944</v>
      </c>
      <c r="HR280">
        <v>4.96035</v>
      </c>
      <c r="HS280">
        <v>3.27453</v>
      </c>
      <c r="HT280">
        <v>9999</v>
      </c>
      <c r="HU280">
        <v>9999</v>
      </c>
      <c r="HV280">
        <v>9999</v>
      </c>
      <c r="HW280">
        <v>156.9</v>
      </c>
      <c r="HX280">
        <v>1.86387</v>
      </c>
      <c r="HY280">
        <v>1.86019</v>
      </c>
      <c r="HZ280">
        <v>1.85854</v>
      </c>
      <c r="IA280">
        <v>1.85989</v>
      </c>
      <c r="IB280">
        <v>1.85984</v>
      </c>
      <c r="IC280">
        <v>1.85849</v>
      </c>
      <c r="ID280">
        <v>1.85759</v>
      </c>
      <c r="IE280">
        <v>1.85242</v>
      </c>
      <c r="IF280">
        <v>0</v>
      </c>
      <c r="IG280">
        <v>0</v>
      </c>
      <c r="IH280">
        <v>0</v>
      </c>
      <c r="II280">
        <v>0</v>
      </c>
      <c r="IJ280" t="s">
        <v>433</v>
      </c>
      <c r="IK280" t="s">
        <v>434</v>
      </c>
      <c r="IL280" t="s">
        <v>435</v>
      </c>
      <c r="IM280" t="s">
        <v>435</v>
      </c>
      <c r="IN280" t="s">
        <v>435</v>
      </c>
      <c r="IO280" t="s">
        <v>435</v>
      </c>
      <c r="IP280">
        <v>0</v>
      </c>
      <c r="IQ280">
        <v>100</v>
      </c>
      <c r="IR280">
        <v>100</v>
      </c>
      <c r="IS280">
        <v>-37.31</v>
      </c>
      <c r="IT280">
        <v>-4.2709</v>
      </c>
      <c r="IU280">
        <v>-16.58608616744975</v>
      </c>
      <c r="IV280">
        <v>-0.02477319321892663</v>
      </c>
      <c r="IW280">
        <v>7.220195862635366E-06</v>
      </c>
      <c r="IX280">
        <v>-1.200035831751892E-09</v>
      </c>
      <c r="IY280">
        <v>-1.942583748468474</v>
      </c>
      <c r="IZ280">
        <v>-0.1467083373758089</v>
      </c>
      <c r="JA280">
        <v>0.003522864546959643</v>
      </c>
      <c r="JB280">
        <v>-3.696506598922489E-05</v>
      </c>
      <c r="JC280">
        <v>4</v>
      </c>
      <c r="JD280">
        <v>1987</v>
      </c>
      <c r="JE280">
        <v>1</v>
      </c>
      <c r="JF280">
        <v>38</v>
      </c>
      <c r="JG280">
        <v>29.1</v>
      </c>
      <c r="JH280">
        <v>29.2</v>
      </c>
      <c r="JI280">
        <v>2.70264</v>
      </c>
      <c r="JJ280">
        <v>2.68311</v>
      </c>
      <c r="JK280">
        <v>1.49658</v>
      </c>
      <c r="JL280">
        <v>2.38892</v>
      </c>
      <c r="JM280">
        <v>1.54785</v>
      </c>
      <c r="JN280">
        <v>2.43164</v>
      </c>
      <c r="JO280">
        <v>46.7084</v>
      </c>
      <c r="JP280">
        <v>13.0463</v>
      </c>
      <c r="JQ280">
        <v>18</v>
      </c>
      <c r="JR280">
        <v>509.308</v>
      </c>
      <c r="JS280">
        <v>384.523</v>
      </c>
      <c r="JT280">
        <v>26.1614</v>
      </c>
      <c r="JU280">
        <v>45.4887</v>
      </c>
      <c r="JV280">
        <v>29.9997</v>
      </c>
      <c r="JW280">
        <v>45.3003</v>
      </c>
      <c r="JX280">
        <v>45.1574</v>
      </c>
      <c r="JY280">
        <v>54.2274</v>
      </c>
      <c r="JZ280">
        <v>0</v>
      </c>
      <c r="KA280">
        <v>42.5778</v>
      </c>
      <c r="KB280">
        <v>20.9628</v>
      </c>
      <c r="KC280">
        <v>1175.85</v>
      </c>
      <c r="KD280">
        <v>27.7234</v>
      </c>
      <c r="KE280">
        <v>98.1712</v>
      </c>
      <c r="KF280">
        <v>91.758</v>
      </c>
    </row>
    <row r="281" spans="1:292">
      <c r="A281">
        <v>263</v>
      </c>
      <c r="B281">
        <v>1694366485</v>
      </c>
      <c r="C281">
        <v>7976</v>
      </c>
      <c r="D281" t="s">
        <v>963</v>
      </c>
      <c r="E281" t="s">
        <v>964</v>
      </c>
      <c r="F281">
        <v>5</v>
      </c>
      <c r="G281" t="s">
        <v>823</v>
      </c>
      <c r="H281">
        <v>1694366477.214286</v>
      </c>
      <c r="I281">
        <f>(J281)/1000</f>
        <v>0</v>
      </c>
      <c r="J281">
        <f>IF(DO281, AM281, AG281)</f>
        <v>0</v>
      </c>
      <c r="K281">
        <f>IF(DO281, AH281, AF281)</f>
        <v>0</v>
      </c>
      <c r="L281">
        <f>DQ281 - IF(AT281&gt;1, K281*DK281*100.0/(AV281*EE281), 0)</f>
        <v>0</v>
      </c>
      <c r="M281">
        <f>((S281-I281/2)*L281-K281)/(S281+I281/2)</f>
        <v>0</v>
      </c>
      <c r="N281">
        <f>M281*(DX281+DY281)/1000.0</f>
        <v>0</v>
      </c>
      <c r="O281">
        <f>(DQ281 - IF(AT281&gt;1, K281*DK281*100.0/(AV281*EE281), 0))*(DX281+DY281)/1000.0</f>
        <v>0</v>
      </c>
      <c r="P281">
        <f>2.0/((1/R281-1/Q281)+SIGN(R281)*SQRT((1/R281-1/Q281)*(1/R281-1/Q281) + 4*DL281/((DL281+1)*(DL281+1))*(2*1/R281*1/Q281-1/Q281*1/Q281)))</f>
        <v>0</v>
      </c>
      <c r="Q281">
        <f>IF(LEFT(DM281,1)&lt;&gt;"0",IF(LEFT(DM281,1)="1",3.0,DN281),$D$5+$E$5*(EE281*DX281/($K$5*1000))+$F$5*(EE281*DX281/($K$5*1000))*MAX(MIN(DK281,$J$5),$I$5)*MAX(MIN(DK281,$J$5),$I$5)+$G$5*MAX(MIN(DK281,$J$5),$I$5)*(EE281*DX281/($K$5*1000))+$H$5*(EE281*DX281/($K$5*1000))*(EE281*DX281/($K$5*1000)))</f>
        <v>0</v>
      </c>
      <c r="R281">
        <f>I281*(1000-(1000*0.61365*exp(17.502*V281/(240.97+V281))/(DX281+DY281)+DS281)/2)/(1000*0.61365*exp(17.502*V281/(240.97+V281))/(DX281+DY281)-DS281)</f>
        <v>0</v>
      </c>
      <c r="S281">
        <f>1/((DL281+1)/(P281/1.6)+1/(Q281/1.37)) + DL281/((DL281+1)/(P281/1.6) + DL281/(Q281/1.37))</f>
        <v>0</v>
      </c>
      <c r="T281">
        <f>(DG281*DJ281)</f>
        <v>0</v>
      </c>
      <c r="U281">
        <f>(DZ281+(T281+2*0.95*5.67E-8*(((DZ281+$B$9)+273)^4-(DZ281+273)^4)-44100*I281)/(1.84*29.3*Q281+8*0.95*5.67E-8*(DZ281+273)^3))</f>
        <v>0</v>
      </c>
      <c r="V281">
        <f>($C$9*EA281+$D$9*EB281+$E$9*U281)</f>
        <v>0</v>
      </c>
      <c r="W281">
        <f>0.61365*exp(17.502*V281/(240.97+V281))</f>
        <v>0</v>
      </c>
      <c r="X281">
        <f>(Y281/Z281*100)</f>
        <v>0</v>
      </c>
      <c r="Y281">
        <f>DS281*(DX281+DY281)/1000</f>
        <v>0</v>
      </c>
      <c r="Z281">
        <f>0.61365*exp(17.502*DZ281/(240.97+DZ281))</f>
        <v>0</v>
      </c>
      <c r="AA281">
        <f>(W281-DS281*(DX281+DY281)/1000)</f>
        <v>0</v>
      </c>
      <c r="AB281">
        <f>(-I281*44100)</f>
        <v>0</v>
      </c>
      <c r="AC281">
        <f>2*29.3*Q281*0.92*(DZ281-V281)</f>
        <v>0</v>
      </c>
      <c r="AD281">
        <f>2*0.95*5.67E-8*(((DZ281+$B$9)+273)^4-(V281+273)^4)</f>
        <v>0</v>
      </c>
      <c r="AE281">
        <f>T281+AD281+AB281+AC281</f>
        <v>0</v>
      </c>
      <c r="AF281">
        <f>DW281*AT281*(DR281-DQ281*(1000-AT281*DT281)/(1000-AT281*DS281))/(100*DK281)</f>
        <v>0</v>
      </c>
      <c r="AG281">
        <f>1000*DW281*AT281*(DS281-DT281)/(100*DK281*(1000-AT281*DS281))</f>
        <v>0</v>
      </c>
      <c r="AH281">
        <f>(AI281 - AJ281 - DX281*1E3/(8.314*(DZ281+273.15)) * AL281/DW281 * AK281) * DW281/(100*DK281) * (1000 - DT281)/1000</f>
        <v>0</v>
      </c>
      <c r="AI281">
        <v>1190.394970509877</v>
      </c>
      <c r="AJ281">
        <v>1157.951393939394</v>
      </c>
      <c r="AK281">
        <v>3.403652944983377</v>
      </c>
      <c r="AL281">
        <v>66.0925817181092</v>
      </c>
      <c r="AM281">
        <f>(AO281 - AN281 + DX281*1E3/(8.314*(DZ281+273.15)) * AQ281/DW281 * AP281) * DW281/(100*DK281) * 1000/(1000 - AO281)</f>
        <v>0</v>
      </c>
      <c r="AN281">
        <v>25.89296383394299</v>
      </c>
      <c r="AO281">
        <v>28.5846715151515</v>
      </c>
      <c r="AP281">
        <v>1.450780849147491E-05</v>
      </c>
      <c r="AQ281">
        <v>101.3786649320936</v>
      </c>
      <c r="AR281">
        <v>0</v>
      </c>
      <c r="AS281">
        <v>0</v>
      </c>
      <c r="AT281">
        <f>IF(AR281*$H$15&gt;=AV281,1.0,(AV281/(AV281-AR281*$H$15)))</f>
        <v>0</v>
      </c>
      <c r="AU281">
        <f>(AT281-1)*100</f>
        <v>0</v>
      </c>
      <c r="AV281">
        <f>MAX(0,($B$15+$C$15*EE281)/(1+$D$15*EE281)*DX281/(DZ281+273)*$E$15)</f>
        <v>0</v>
      </c>
      <c r="AW281" t="s">
        <v>429</v>
      </c>
      <c r="AX281" t="s">
        <v>429</v>
      </c>
      <c r="AY281">
        <v>0</v>
      </c>
      <c r="AZ281">
        <v>0</v>
      </c>
      <c r="BA281">
        <f>1-AY281/AZ281</f>
        <v>0</v>
      </c>
      <c r="BB281">
        <v>0</v>
      </c>
      <c r="BC281" t="s">
        <v>429</v>
      </c>
      <c r="BD281" t="s">
        <v>429</v>
      </c>
      <c r="BE281">
        <v>0</v>
      </c>
      <c r="BF281">
        <v>0</v>
      </c>
      <c r="BG281">
        <f>1-BE281/BF281</f>
        <v>0</v>
      </c>
      <c r="BH281">
        <v>0.5</v>
      </c>
      <c r="BI281">
        <f>DH281</f>
        <v>0</v>
      </c>
      <c r="BJ281">
        <f>K281</f>
        <v>0</v>
      </c>
      <c r="BK281">
        <f>BG281*BH281*BI281</f>
        <v>0</v>
      </c>
      <c r="BL281">
        <f>(BJ281-BB281)/BI281</f>
        <v>0</v>
      </c>
      <c r="BM281">
        <f>(AZ281-BF281)/BF281</f>
        <v>0</v>
      </c>
      <c r="BN281">
        <f>AY281/(BA281+AY281/BF281)</f>
        <v>0</v>
      </c>
      <c r="BO281" t="s">
        <v>429</v>
      </c>
      <c r="BP281">
        <v>0</v>
      </c>
      <c r="BQ281">
        <f>IF(BP281&lt;&gt;0, BP281, BN281)</f>
        <v>0</v>
      </c>
      <c r="BR281">
        <f>1-BQ281/BF281</f>
        <v>0</v>
      </c>
      <c r="BS281">
        <f>(BF281-BE281)/(BF281-BQ281)</f>
        <v>0</v>
      </c>
      <c r="BT281">
        <f>(AZ281-BF281)/(AZ281-BQ281)</f>
        <v>0</v>
      </c>
      <c r="BU281">
        <f>(BF281-BE281)/(BF281-AY281)</f>
        <v>0</v>
      </c>
      <c r="BV281">
        <f>(AZ281-BF281)/(AZ281-AY281)</f>
        <v>0</v>
      </c>
      <c r="BW281">
        <f>(BS281*BQ281/BE281)</f>
        <v>0</v>
      </c>
      <c r="BX281">
        <f>(1-BW281)</f>
        <v>0</v>
      </c>
      <c r="DG281">
        <f>$B$13*EF281+$C$13*EG281+$F$13*ER281*(1-EU281)</f>
        <v>0</v>
      </c>
      <c r="DH281">
        <f>DG281*DI281</f>
        <v>0</v>
      </c>
      <c r="DI281">
        <f>($B$13*$D$11+$C$13*$D$11+$F$13*((FE281+EW281)/MAX(FE281+EW281+FF281, 0.1)*$I$11+FF281/MAX(FE281+EW281+FF281, 0.1)*$J$11))/($B$13+$C$13+$F$13)</f>
        <v>0</v>
      </c>
      <c r="DJ281">
        <f>($B$13*$K$11+$C$13*$K$11+$F$13*((FE281+EW281)/MAX(FE281+EW281+FF281, 0.1)*$P$11+FF281/MAX(FE281+EW281+FF281, 0.1)*$Q$11))/($B$13+$C$13+$F$13)</f>
        <v>0</v>
      </c>
      <c r="DK281">
        <v>1.37</v>
      </c>
      <c r="DL281">
        <v>0.5</v>
      </c>
      <c r="DM281" t="s">
        <v>430</v>
      </c>
      <c r="DN281">
        <v>2</v>
      </c>
      <c r="DO281" t="b">
        <v>1</v>
      </c>
      <c r="DP281">
        <v>1694366477.214286</v>
      </c>
      <c r="DQ281">
        <v>1100.580714285714</v>
      </c>
      <c r="DR281">
        <v>1142.7125</v>
      </c>
      <c r="DS281">
        <v>28.58805714285714</v>
      </c>
      <c r="DT281">
        <v>25.89706785714285</v>
      </c>
      <c r="DU281">
        <v>1137.773928571429</v>
      </c>
      <c r="DV281">
        <v>32.85910357142858</v>
      </c>
      <c r="DW281">
        <v>500.0062499999999</v>
      </c>
      <c r="DX281">
        <v>84.41386785714285</v>
      </c>
      <c r="DY281">
        <v>0.09999262142857143</v>
      </c>
      <c r="DZ281">
        <v>32.27161785714286</v>
      </c>
      <c r="EA281">
        <v>33.49359285714286</v>
      </c>
      <c r="EB281">
        <v>999.9000000000002</v>
      </c>
      <c r="EC281">
        <v>0</v>
      </c>
      <c r="ED281">
        <v>0</v>
      </c>
      <c r="EE281">
        <v>10002.52821428571</v>
      </c>
      <c r="EF281">
        <v>0</v>
      </c>
      <c r="EG281">
        <v>1046.971428571429</v>
      </c>
      <c r="EH281">
        <v>-42.13146428571429</v>
      </c>
      <c r="EI281">
        <v>1132.970357142857</v>
      </c>
      <c r="EJ281">
        <v>1173.091428571428</v>
      </c>
      <c r="EK281">
        <v>2.690983928571428</v>
      </c>
      <c r="EL281">
        <v>1142.7125</v>
      </c>
      <c r="EM281">
        <v>25.89706785714285</v>
      </c>
      <c r="EN281">
        <v>2.413228214285714</v>
      </c>
      <c r="EO281">
        <v>2.186072857142857</v>
      </c>
      <c r="EP281">
        <v>20.45281428571428</v>
      </c>
      <c r="EQ281">
        <v>18.86061428571428</v>
      </c>
      <c r="ER281">
        <v>1999.990357142857</v>
      </c>
      <c r="ES281">
        <v>0.9800040357142856</v>
      </c>
      <c r="ET281">
        <v>0.01999588214285714</v>
      </c>
      <c r="EU281">
        <v>0</v>
      </c>
      <c r="EV281">
        <v>82.99798214285714</v>
      </c>
      <c r="EW281">
        <v>5.00078</v>
      </c>
      <c r="EX281">
        <v>3363.1175</v>
      </c>
      <c r="EY281">
        <v>16379.575</v>
      </c>
      <c r="EZ281">
        <v>52.04899999999999</v>
      </c>
      <c r="FA281">
        <v>53.23425</v>
      </c>
      <c r="FB281">
        <v>52.66049999999999</v>
      </c>
      <c r="FC281">
        <v>52.433</v>
      </c>
      <c r="FD281">
        <v>52.29217857142857</v>
      </c>
      <c r="FE281">
        <v>1955.100357142857</v>
      </c>
      <c r="FF281">
        <v>39.89000000000001</v>
      </c>
      <c r="FG281">
        <v>0</v>
      </c>
      <c r="FH281">
        <v>1694366484.8</v>
      </c>
      <c r="FI281">
        <v>0</v>
      </c>
      <c r="FJ281">
        <v>82.98411923076924</v>
      </c>
      <c r="FK281">
        <v>-0.01038975508673998</v>
      </c>
      <c r="FL281">
        <v>-248.969914025734</v>
      </c>
      <c r="FM281">
        <v>3363.235769230769</v>
      </c>
      <c r="FN281">
        <v>15</v>
      </c>
      <c r="FO281">
        <v>1694364733.6</v>
      </c>
      <c r="FP281" t="s">
        <v>824</v>
      </c>
      <c r="FQ281">
        <v>1694364733.6</v>
      </c>
      <c r="FR281">
        <v>1694364725.1</v>
      </c>
      <c r="FS281">
        <v>3</v>
      </c>
      <c r="FT281">
        <v>-0.385</v>
      </c>
      <c r="FU281">
        <v>-0.17</v>
      </c>
      <c r="FV281">
        <v>-26.307</v>
      </c>
      <c r="FW281">
        <v>-4.28</v>
      </c>
      <c r="FX281">
        <v>420</v>
      </c>
      <c r="FY281">
        <v>29</v>
      </c>
      <c r="FZ281">
        <v>0.26</v>
      </c>
      <c r="GA281">
        <v>0.05</v>
      </c>
      <c r="GB281">
        <v>-42.09170731707317</v>
      </c>
      <c r="GC281">
        <v>-1.065393031358866</v>
      </c>
      <c r="GD281">
        <v>0.127577346009208</v>
      </c>
      <c r="GE281">
        <v>0</v>
      </c>
      <c r="GF281">
        <v>2.692287804878049</v>
      </c>
      <c r="GG281">
        <v>-0.02119233449476628</v>
      </c>
      <c r="GH281">
        <v>0.003446643833938324</v>
      </c>
      <c r="GI281">
        <v>1</v>
      </c>
      <c r="GJ281">
        <v>1</v>
      </c>
      <c r="GK281">
        <v>2</v>
      </c>
      <c r="GL281" t="s">
        <v>432</v>
      </c>
      <c r="GM281">
        <v>3.10619</v>
      </c>
      <c r="GN281">
        <v>2.75764</v>
      </c>
      <c r="GO281">
        <v>0.160454</v>
      </c>
      <c r="GP281">
        <v>0.160823</v>
      </c>
      <c r="GQ281">
        <v>0.122026</v>
      </c>
      <c r="GR281">
        <v>0.103929</v>
      </c>
      <c r="GS281">
        <v>21060.9</v>
      </c>
      <c r="GT281">
        <v>19834.8</v>
      </c>
      <c r="GU281">
        <v>25676</v>
      </c>
      <c r="GV281">
        <v>24017.4</v>
      </c>
      <c r="GW281">
        <v>36270.3</v>
      </c>
      <c r="GX281">
        <v>31559.9</v>
      </c>
      <c r="GY281">
        <v>44938.3</v>
      </c>
      <c r="GZ281">
        <v>38080.4</v>
      </c>
      <c r="HA281">
        <v>1.73622</v>
      </c>
      <c r="HB281">
        <v>1.52912</v>
      </c>
      <c r="HC281">
        <v>-0.085324</v>
      </c>
      <c r="HD281">
        <v>0</v>
      </c>
      <c r="HE281">
        <v>34.8715</v>
      </c>
      <c r="HF281">
        <v>999.9</v>
      </c>
      <c r="HG281">
        <v>33.9</v>
      </c>
      <c r="HH281">
        <v>42</v>
      </c>
      <c r="HI281">
        <v>33.1048</v>
      </c>
      <c r="HJ281">
        <v>61.3656</v>
      </c>
      <c r="HK281">
        <v>24.5793</v>
      </c>
      <c r="HL281">
        <v>1</v>
      </c>
      <c r="HM281">
        <v>1.63837</v>
      </c>
      <c r="HN281">
        <v>9.28105</v>
      </c>
      <c r="HO281">
        <v>20.0568</v>
      </c>
      <c r="HP281">
        <v>5.20321</v>
      </c>
      <c r="HQ281">
        <v>11.9941</v>
      </c>
      <c r="HR281">
        <v>4.9599</v>
      </c>
      <c r="HS281">
        <v>3.27433</v>
      </c>
      <c r="HT281">
        <v>9999</v>
      </c>
      <c r="HU281">
        <v>9999</v>
      </c>
      <c r="HV281">
        <v>9999</v>
      </c>
      <c r="HW281">
        <v>157</v>
      </c>
      <c r="HX281">
        <v>1.86386</v>
      </c>
      <c r="HY281">
        <v>1.86019</v>
      </c>
      <c r="HZ281">
        <v>1.85854</v>
      </c>
      <c r="IA281">
        <v>1.85989</v>
      </c>
      <c r="IB281">
        <v>1.85984</v>
      </c>
      <c r="IC281">
        <v>1.85847</v>
      </c>
      <c r="ID281">
        <v>1.85759</v>
      </c>
      <c r="IE281">
        <v>1.85241</v>
      </c>
      <c r="IF281">
        <v>0</v>
      </c>
      <c r="IG281">
        <v>0</v>
      </c>
      <c r="IH281">
        <v>0</v>
      </c>
      <c r="II281">
        <v>0</v>
      </c>
      <c r="IJ281" t="s">
        <v>433</v>
      </c>
      <c r="IK281" t="s">
        <v>434</v>
      </c>
      <c r="IL281" t="s">
        <v>435</v>
      </c>
      <c r="IM281" t="s">
        <v>435</v>
      </c>
      <c r="IN281" t="s">
        <v>435</v>
      </c>
      <c r="IO281" t="s">
        <v>435</v>
      </c>
      <c r="IP281">
        <v>0</v>
      </c>
      <c r="IQ281">
        <v>100</v>
      </c>
      <c r="IR281">
        <v>100</v>
      </c>
      <c r="IS281">
        <v>-37.54</v>
      </c>
      <c r="IT281">
        <v>-4.2709</v>
      </c>
      <c r="IU281">
        <v>-16.58608616744975</v>
      </c>
      <c r="IV281">
        <v>-0.02477319321892663</v>
      </c>
      <c r="IW281">
        <v>7.220195862635366E-06</v>
      </c>
      <c r="IX281">
        <v>-1.200035831751892E-09</v>
      </c>
      <c r="IY281">
        <v>-1.942583748468474</v>
      </c>
      <c r="IZ281">
        <v>-0.1467083373758089</v>
      </c>
      <c r="JA281">
        <v>0.003522864546959643</v>
      </c>
      <c r="JB281">
        <v>-3.696506598922489E-05</v>
      </c>
      <c r="JC281">
        <v>4</v>
      </c>
      <c r="JD281">
        <v>1987</v>
      </c>
      <c r="JE281">
        <v>1</v>
      </c>
      <c r="JF281">
        <v>38</v>
      </c>
      <c r="JG281">
        <v>29.2</v>
      </c>
      <c r="JH281">
        <v>29.3</v>
      </c>
      <c r="JI281">
        <v>2.73438</v>
      </c>
      <c r="JJ281">
        <v>2.68921</v>
      </c>
      <c r="JK281">
        <v>1.49658</v>
      </c>
      <c r="JL281">
        <v>2.38892</v>
      </c>
      <c r="JM281">
        <v>1.54785</v>
      </c>
      <c r="JN281">
        <v>2.40601</v>
      </c>
      <c r="JO281">
        <v>46.7084</v>
      </c>
      <c r="JP281">
        <v>13.0463</v>
      </c>
      <c r="JQ281">
        <v>18</v>
      </c>
      <c r="JR281">
        <v>509.208</v>
      </c>
      <c r="JS281">
        <v>384.689</v>
      </c>
      <c r="JT281">
        <v>26.1638</v>
      </c>
      <c r="JU281">
        <v>45.4852</v>
      </c>
      <c r="JV281">
        <v>29.9996</v>
      </c>
      <c r="JW281">
        <v>45.2949</v>
      </c>
      <c r="JX281">
        <v>45.1511</v>
      </c>
      <c r="JY281">
        <v>54.8694</v>
      </c>
      <c r="JZ281">
        <v>0</v>
      </c>
      <c r="KA281">
        <v>42.5778</v>
      </c>
      <c r="KB281">
        <v>20.9575</v>
      </c>
      <c r="KC281">
        <v>1189.21</v>
      </c>
      <c r="KD281">
        <v>27.7672</v>
      </c>
      <c r="KE281">
        <v>98.1725</v>
      </c>
      <c r="KF281">
        <v>91.7589</v>
      </c>
    </row>
    <row r="282" spans="1:292">
      <c r="A282">
        <v>264</v>
      </c>
      <c r="B282">
        <v>1694366490</v>
      </c>
      <c r="C282">
        <v>7981</v>
      </c>
      <c r="D282" t="s">
        <v>965</v>
      </c>
      <c r="E282" t="s">
        <v>966</v>
      </c>
      <c r="F282">
        <v>5</v>
      </c>
      <c r="G282" t="s">
        <v>823</v>
      </c>
      <c r="H282">
        <v>1694366482.5</v>
      </c>
      <c r="I282">
        <f>(J282)/1000</f>
        <v>0</v>
      </c>
      <c r="J282">
        <f>IF(DO282, AM282, AG282)</f>
        <v>0</v>
      </c>
      <c r="K282">
        <f>IF(DO282, AH282, AF282)</f>
        <v>0</v>
      </c>
      <c r="L282">
        <f>DQ282 - IF(AT282&gt;1, K282*DK282*100.0/(AV282*EE282), 0)</f>
        <v>0</v>
      </c>
      <c r="M282">
        <f>((S282-I282/2)*L282-K282)/(S282+I282/2)</f>
        <v>0</v>
      </c>
      <c r="N282">
        <f>M282*(DX282+DY282)/1000.0</f>
        <v>0</v>
      </c>
      <c r="O282">
        <f>(DQ282 - IF(AT282&gt;1, K282*DK282*100.0/(AV282*EE282), 0))*(DX282+DY282)/1000.0</f>
        <v>0</v>
      </c>
      <c r="P282">
        <f>2.0/((1/R282-1/Q282)+SIGN(R282)*SQRT((1/R282-1/Q282)*(1/R282-1/Q282) + 4*DL282/((DL282+1)*(DL282+1))*(2*1/R282*1/Q282-1/Q282*1/Q282)))</f>
        <v>0</v>
      </c>
      <c r="Q282">
        <f>IF(LEFT(DM282,1)&lt;&gt;"0",IF(LEFT(DM282,1)="1",3.0,DN282),$D$5+$E$5*(EE282*DX282/($K$5*1000))+$F$5*(EE282*DX282/($K$5*1000))*MAX(MIN(DK282,$J$5),$I$5)*MAX(MIN(DK282,$J$5),$I$5)+$G$5*MAX(MIN(DK282,$J$5),$I$5)*(EE282*DX282/($K$5*1000))+$H$5*(EE282*DX282/($K$5*1000))*(EE282*DX282/($K$5*1000)))</f>
        <v>0</v>
      </c>
      <c r="R282">
        <f>I282*(1000-(1000*0.61365*exp(17.502*V282/(240.97+V282))/(DX282+DY282)+DS282)/2)/(1000*0.61365*exp(17.502*V282/(240.97+V282))/(DX282+DY282)-DS282)</f>
        <v>0</v>
      </c>
      <c r="S282">
        <f>1/((DL282+1)/(P282/1.6)+1/(Q282/1.37)) + DL282/((DL282+1)/(P282/1.6) + DL282/(Q282/1.37))</f>
        <v>0</v>
      </c>
      <c r="T282">
        <f>(DG282*DJ282)</f>
        <v>0</v>
      </c>
      <c r="U282">
        <f>(DZ282+(T282+2*0.95*5.67E-8*(((DZ282+$B$9)+273)^4-(DZ282+273)^4)-44100*I282)/(1.84*29.3*Q282+8*0.95*5.67E-8*(DZ282+273)^3))</f>
        <v>0</v>
      </c>
      <c r="V282">
        <f>($C$9*EA282+$D$9*EB282+$E$9*U282)</f>
        <v>0</v>
      </c>
      <c r="W282">
        <f>0.61365*exp(17.502*V282/(240.97+V282))</f>
        <v>0</v>
      </c>
      <c r="X282">
        <f>(Y282/Z282*100)</f>
        <v>0</v>
      </c>
      <c r="Y282">
        <f>DS282*(DX282+DY282)/1000</f>
        <v>0</v>
      </c>
      <c r="Z282">
        <f>0.61365*exp(17.502*DZ282/(240.97+DZ282))</f>
        <v>0</v>
      </c>
      <c r="AA282">
        <f>(W282-DS282*(DX282+DY282)/1000)</f>
        <v>0</v>
      </c>
      <c r="AB282">
        <f>(-I282*44100)</f>
        <v>0</v>
      </c>
      <c r="AC282">
        <f>2*29.3*Q282*0.92*(DZ282-V282)</f>
        <v>0</v>
      </c>
      <c r="AD282">
        <f>2*0.95*5.67E-8*(((DZ282+$B$9)+273)^4-(V282+273)^4)</f>
        <v>0</v>
      </c>
      <c r="AE282">
        <f>T282+AD282+AB282+AC282</f>
        <v>0</v>
      </c>
      <c r="AF282">
        <f>DW282*AT282*(DR282-DQ282*(1000-AT282*DT282)/(1000-AT282*DS282))/(100*DK282)</f>
        <v>0</v>
      </c>
      <c r="AG282">
        <f>1000*DW282*AT282*(DS282-DT282)/(100*DK282*(1000-AT282*DS282))</f>
        <v>0</v>
      </c>
      <c r="AH282">
        <f>(AI282 - AJ282 - DX282*1E3/(8.314*(DZ282+273.15)) * AL282/DW282 * AK282) * DW282/(100*DK282) * (1000 - DT282)/1000</f>
        <v>0</v>
      </c>
      <c r="AI282">
        <v>1207.170076201361</v>
      </c>
      <c r="AJ282">
        <v>1175.235696969697</v>
      </c>
      <c r="AK282">
        <v>3.45893918355749</v>
      </c>
      <c r="AL282">
        <v>66.0925817181092</v>
      </c>
      <c r="AM282">
        <f>(AO282 - AN282 + DX282*1E3/(8.314*(DZ282+273.15)) * AQ282/DW282 * AP282) * DW282/(100*DK282) * 1000/(1000 - AO282)</f>
        <v>0</v>
      </c>
      <c r="AN282">
        <v>25.88753263257527</v>
      </c>
      <c r="AO282">
        <v>28.57829636363637</v>
      </c>
      <c r="AP282">
        <v>-3.214241788532887E-05</v>
      </c>
      <c r="AQ282">
        <v>101.3786649320936</v>
      </c>
      <c r="AR282">
        <v>0</v>
      </c>
      <c r="AS282">
        <v>0</v>
      </c>
      <c r="AT282">
        <f>IF(AR282*$H$15&gt;=AV282,1.0,(AV282/(AV282-AR282*$H$15)))</f>
        <v>0</v>
      </c>
      <c r="AU282">
        <f>(AT282-1)*100</f>
        <v>0</v>
      </c>
      <c r="AV282">
        <f>MAX(0,($B$15+$C$15*EE282)/(1+$D$15*EE282)*DX282/(DZ282+273)*$E$15)</f>
        <v>0</v>
      </c>
      <c r="AW282" t="s">
        <v>429</v>
      </c>
      <c r="AX282" t="s">
        <v>429</v>
      </c>
      <c r="AY282">
        <v>0</v>
      </c>
      <c r="AZ282">
        <v>0</v>
      </c>
      <c r="BA282">
        <f>1-AY282/AZ282</f>
        <v>0</v>
      </c>
      <c r="BB282">
        <v>0</v>
      </c>
      <c r="BC282" t="s">
        <v>429</v>
      </c>
      <c r="BD282" t="s">
        <v>429</v>
      </c>
      <c r="BE282">
        <v>0</v>
      </c>
      <c r="BF282">
        <v>0</v>
      </c>
      <c r="BG282">
        <f>1-BE282/BF282</f>
        <v>0</v>
      </c>
      <c r="BH282">
        <v>0.5</v>
      </c>
      <c r="BI282">
        <f>DH282</f>
        <v>0</v>
      </c>
      <c r="BJ282">
        <f>K282</f>
        <v>0</v>
      </c>
      <c r="BK282">
        <f>BG282*BH282*BI282</f>
        <v>0</v>
      </c>
      <c r="BL282">
        <f>(BJ282-BB282)/BI282</f>
        <v>0</v>
      </c>
      <c r="BM282">
        <f>(AZ282-BF282)/BF282</f>
        <v>0</v>
      </c>
      <c r="BN282">
        <f>AY282/(BA282+AY282/BF282)</f>
        <v>0</v>
      </c>
      <c r="BO282" t="s">
        <v>429</v>
      </c>
      <c r="BP282">
        <v>0</v>
      </c>
      <c r="BQ282">
        <f>IF(BP282&lt;&gt;0, BP282, BN282)</f>
        <v>0</v>
      </c>
      <c r="BR282">
        <f>1-BQ282/BF282</f>
        <v>0</v>
      </c>
      <c r="BS282">
        <f>(BF282-BE282)/(BF282-BQ282)</f>
        <v>0</v>
      </c>
      <c r="BT282">
        <f>(AZ282-BF282)/(AZ282-BQ282)</f>
        <v>0</v>
      </c>
      <c r="BU282">
        <f>(BF282-BE282)/(BF282-AY282)</f>
        <v>0</v>
      </c>
      <c r="BV282">
        <f>(AZ282-BF282)/(AZ282-AY282)</f>
        <v>0</v>
      </c>
      <c r="BW282">
        <f>(BS282*BQ282/BE282)</f>
        <v>0</v>
      </c>
      <c r="BX282">
        <f>(1-BW282)</f>
        <v>0</v>
      </c>
      <c r="DG282">
        <f>$B$13*EF282+$C$13*EG282+$F$13*ER282*(1-EU282)</f>
        <v>0</v>
      </c>
      <c r="DH282">
        <f>DG282*DI282</f>
        <v>0</v>
      </c>
      <c r="DI282">
        <f>($B$13*$D$11+$C$13*$D$11+$F$13*((FE282+EW282)/MAX(FE282+EW282+FF282, 0.1)*$I$11+FF282/MAX(FE282+EW282+FF282, 0.1)*$J$11))/($B$13+$C$13+$F$13)</f>
        <v>0</v>
      </c>
      <c r="DJ282">
        <f>($B$13*$K$11+$C$13*$K$11+$F$13*((FE282+EW282)/MAX(FE282+EW282+FF282, 0.1)*$P$11+FF282/MAX(FE282+EW282+FF282, 0.1)*$Q$11))/($B$13+$C$13+$F$13)</f>
        <v>0</v>
      </c>
      <c r="DK282">
        <v>1.37</v>
      </c>
      <c r="DL282">
        <v>0.5</v>
      </c>
      <c r="DM282" t="s">
        <v>430</v>
      </c>
      <c r="DN282">
        <v>2</v>
      </c>
      <c r="DO282" t="b">
        <v>1</v>
      </c>
      <c r="DP282">
        <v>1694366482.5</v>
      </c>
      <c r="DQ282">
        <v>1118.254074074074</v>
      </c>
      <c r="DR282">
        <v>1160.408148148148</v>
      </c>
      <c r="DS282">
        <v>28.58375185185185</v>
      </c>
      <c r="DT282">
        <v>25.89242592592593</v>
      </c>
      <c r="DU282">
        <v>1155.67962962963</v>
      </c>
      <c r="DV282">
        <v>32.85462962962963</v>
      </c>
      <c r="DW282">
        <v>499.9955925925925</v>
      </c>
      <c r="DX282">
        <v>84.41258518518518</v>
      </c>
      <c r="DY282">
        <v>0.09997953333333333</v>
      </c>
      <c r="DZ282">
        <v>32.27411481481482</v>
      </c>
      <c r="EA282">
        <v>33.4876</v>
      </c>
      <c r="EB282">
        <v>999.9000000000001</v>
      </c>
      <c r="EC282">
        <v>0</v>
      </c>
      <c r="ED282">
        <v>0</v>
      </c>
      <c r="EE282">
        <v>10002.15962962963</v>
      </c>
      <c r="EF282">
        <v>0</v>
      </c>
      <c r="EG282">
        <v>1037.847037037037</v>
      </c>
      <c r="EH282">
        <v>-42.15370740740741</v>
      </c>
      <c r="EI282">
        <v>1151.158518518519</v>
      </c>
      <c r="EJ282">
        <v>1191.252222222222</v>
      </c>
      <c r="EK282">
        <v>2.691312592592593</v>
      </c>
      <c r="EL282">
        <v>1160.408148148148</v>
      </c>
      <c r="EM282">
        <v>25.89242592592593</v>
      </c>
      <c r="EN282">
        <v>2.412828148148148</v>
      </c>
      <c r="EO282">
        <v>2.185646666666667</v>
      </c>
      <c r="EP282">
        <v>20.45012222222222</v>
      </c>
      <c r="EQ282">
        <v>18.85749259259259</v>
      </c>
      <c r="ER282">
        <v>1999.989259259259</v>
      </c>
      <c r="ES282">
        <v>0.980004</v>
      </c>
      <c r="ET282">
        <v>0.01999591111111111</v>
      </c>
      <c r="EU282">
        <v>0</v>
      </c>
      <c r="EV282">
        <v>82.97761481481481</v>
      </c>
      <c r="EW282">
        <v>5.00078</v>
      </c>
      <c r="EX282">
        <v>3361.009259259259</v>
      </c>
      <c r="EY282">
        <v>16379.56296296296</v>
      </c>
      <c r="EZ282">
        <v>52.05548148148149</v>
      </c>
      <c r="FA282">
        <v>53.22666666666666</v>
      </c>
      <c r="FB282">
        <v>52.66414814814815</v>
      </c>
      <c r="FC282">
        <v>52.43281481481482</v>
      </c>
      <c r="FD282">
        <v>52.29614814814815</v>
      </c>
      <c r="FE282">
        <v>1955.099259259259</v>
      </c>
      <c r="FF282">
        <v>39.89000000000001</v>
      </c>
      <c r="FG282">
        <v>0</v>
      </c>
      <c r="FH282">
        <v>1694366490.2</v>
      </c>
      <c r="FI282">
        <v>0</v>
      </c>
      <c r="FJ282">
        <v>82.95067999999999</v>
      </c>
      <c r="FK282">
        <v>-0.8864230833636503</v>
      </c>
      <c r="FL282">
        <v>-33.11999902480296</v>
      </c>
      <c r="FM282">
        <v>3360.934</v>
      </c>
      <c r="FN282">
        <v>15</v>
      </c>
      <c r="FO282">
        <v>1694364733.6</v>
      </c>
      <c r="FP282" t="s">
        <v>824</v>
      </c>
      <c r="FQ282">
        <v>1694364733.6</v>
      </c>
      <c r="FR282">
        <v>1694364725.1</v>
      </c>
      <c r="FS282">
        <v>3</v>
      </c>
      <c r="FT282">
        <v>-0.385</v>
      </c>
      <c r="FU282">
        <v>-0.17</v>
      </c>
      <c r="FV282">
        <v>-26.307</v>
      </c>
      <c r="FW282">
        <v>-4.28</v>
      </c>
      <c r="FX282">
        <v>420</v>
      </c>
      <c r="FY282">
        <v>29</v>
      </c>
      <c r="FZ282">
        <v>0.26</v>
      </c>
      <c r="GA282">
        <v>0.05</v>
      </c>
      <c r="GB282">
        <v>-42.11897</v>
      </c>
      <c r="GC282">
        <v>-0.5775061913695072</v>
      </c>
      <c r="GD282">
        <v>0.1188787937354684</v>
      </c>
      <c r="GE282">
        <v>0</v>
      </c>
      <c r="GF282">
        <v>2.69163225</v>
      </c>
      <c r="GG282">
        <v>0.00603590994371298</v>
      </c>
      <c r="GH282">
        <v>0.002870617083050303</v>
      </c>
      <c r="GI282">
        <v>1</v>
      </c>
      <c r="GJ282">
        <v>1</v>
      </c>
      <c r="GK282">
        <v>2</v>
      </c>
      <c r="GL282" t="s">
        <v>432</v>
      </c>
      <c r="GM282">
        <v>3.10627</v>
      </c>
      <c r="GN282">
        <v>2.75827</v>
      </c>
      <c r="GO282">
        <v>0.161926</v>
      </c>
      <c r="GP282">
        <v>0.162272</v>
      </c>
      <c r="GQ282">
        <v>0.122011</v>
      </c>
      <c r="GR282">
        <v>0.103927</v>
      </c>
      <c r="GS282">
        <v>21024.3</v>
      </c>
      <c r="GT282">
        <v>19800.6</v>
      </c>
      <c r="GU282">
        <v>25676.5</v>
      </c>
      <c r="GV282">
        <v>24017.6</v>
      </c>
      <c r="GW282">
        <v>36271.4</v>
      </c>
      <c r="GX282">
        <v>31560.4</v>
      </c>
      <c r="GY282">
        <v>44938.8</v>
      </c>
      <c r="GZ282">
        <v>38080.7</v>
      </c>
      <c r="HA282">
        <v>1.7363</v>
      </c>
      <c r="HB282">
        <v>1.52912</v>
      </c>
      <c r="HC282">
        <v>-0.0871159</v>
      </c>
      <c r="HD282">
        <v>0</v>
      </c>
      <c r="HE282">
        <v>34.8747</v>
      </c>
      <c r="HF282">
        <v>999.9</v>
      </c>
      <c r="HG282">
        <v>33.9</v>
      </c>
      <c r="HH282">
        <v>42</v>
      </c>
      <c r="HI282">
        <v>33.1066</v>
      </c>
      <c r="HJ282">
        <v>61.2856</v>
      </c>
      <c r="HK282">
        <v>24.5553</v>
      </c>
      <c r="HL282">
        <v>1</v>
      </c>
      <c r="HM282">
        <v>1.6378</v>
      </c>
      <c r="HN282">
        <v>9.28105</v>
      </c>
      <c r="HO282">
        <v>20.0571</v>
      </c>
      <c r="HP282">
        <v>5.20351</v>
      </c>
      <c r="HQ282">
        <v>11.9944</v>
      </c>
      <c r="HR282">
        <v>4.96015</v>
      </c>
      <c r="HS282">
        <v>3.27448</v>
      </c>
      <c r="HT282">
        <v>9999</v>
      </c>
      <c r="HU282">
        <v>9999</v>
      </c>
      <c r="HV282">
        <v>9999</v>
      </c>
      <c r="HW282">
        <v>157</v>
      </c>
      <c r="HX282">
        <v>1.86388</v>
      </c>
      <c r="HY282">
        <v>1.86019</v>
      </c>
      <c r="HZ282">
        <v>1.85855</v>
      </c>
      <c r="IA282">
        <v>1.85987</v>
      </c>
      <c r="IB282">
        <v>1.85984</v>
      </c>
      <c r="IC282">
        <v>1.85849</v>
      </c>
      <c r="ID282">
        <v>1.8576</v>
      </c>
      <c r="IE282">
        <v>1.8524</v>
      </c>
      <c r="IF282">
        <v>0</v>
      </c>
      <c r="IG282">
        <v>0</v>
      </c>
      <c r="IH282">
        <v>0</v>
      </c>
      <c r="II282">
        <v>0</v>
      </c>
      <c r="IJ282" t="s">
        <v>433</v>
      </c>
      <c r="IK282" t="s">
        <v>434</v>
      </c>
      <c r="IL282" t="s">
        <v>435</v>
      </c>
      <c r="IM282" t="s">
        <v>435</v>
      </c>
      <c r="IN282" t="s">
        <v>435</v>
      </c>
      <c r="IO282" t="s">
        <v>435</v>
      </c>
      <c r="IP282">
        <v>0</v>
      </c>
      <c r="IQ282">
        <v>100</v>
      </c>
      <c r="IR282">
        <v>100</v>
      </c>
      <c r="IS282">
        <v>-37.75</v>
      </c>
      <c r="IT282">
        <v>-4.2707</v>
      </c>
      <c r="IU282">
        <v>-16.58608616744975</v>
      </c>
      <c r="IV282">
        <v>-0.02477319321892663</v>
      </c>
      <c r="IW282">
        <v>7.220195862635366E-06</v>
      </c>
      <c r="IX282">
        <v>-1.200035831751892E-09</v>
      </c>
      <c r="IY282">
        <v>-1.942583748468474</v>
      </c>
      <c r="IZ282">
        <v>-0.1467083373758089</v>
      </c>
      <c r="JA282">
        <v>0.003522864546959643</v>
      </c>
      <c r="JB282">
        <v>-3.696506598922489E-05</v>
      </c>
      <c r="JC282">
        <v>4</v>
      </c>
      <c r="JD282">
        <v>1987</v>
      </c>
      <c r="JE282">
        <v>1</v>
      </c>
      <c r="JF282">
        <v>38</v>
      </c>
      <c r="JG282">
        <v>29.3</v>
      </c>
      <c r="JH282">
        <v>29.4</v>
      </c>
      <c r="JI282">
        <v>2.76245</v>
      </c>
      <c r="JJ282">
        <v>2.68555</v>
      </c>
      <c r="JK282">
        <v>1.49658</v>
      </c>
      <c r="JL282">
        <v>2.38892</v>
      </c>
      <c r="JM282">
        <v>1.54785</v>
      </c>
      <c r="JN282">
        <v>2.44995</v>
      </c>
      <c r="JO282">
        <v>46.7084</v>
      </c>
      <c r="JP282">
        <v>13.0551</v>
      </c>
      <c r="JQ282">
        <v>18</v>
      </c>
      <c r="JR282">
        <v>509.219</v>
      </c>
      <c r="JS282">
        <v>384.659</v>
      </c>
      <c r="JT282">
        <v>26.1668</v>
      </c>
      <c r="JU282">
        <v>45.4802</v>
      </c>
      <c r="JV282">
        <v>29.9996</v>
      </c>
      <c r="JW282">
        <v>45.2886</v>
      </c>
      <c r="JX282">
        <v>45.1449</v>
      </c>
      <c r="JY282">
        <v>55.432</v>
      </c>
      <c r="JZ282">
        <v>0</v>
      </c>
      <c r="KA282">
        <v>42.5778</v>
      </c>
      <c r="KB282">
        <v>20.9532</v>
      </c>
      <c r="KC282">
        <v>1209.25</v>
      </c>
      <c r="KD282">
        <v>27.8134</v>
      </c>
      <c r="KE282">
        <v>98.1739</v>
      </c>
      <c r="KF282">
        <v>91.7595</v>
      </c>
    </row>
    <row r="283" spans="1:292">
      <c r="A283">
        <v>265</v>
      </c>
      <c r="B283">
        <v>1694366495</v>
      </c>
      <c r="C283">
        <v>7986</v>
      </c>
      <c r="D283" t="s">
        <v>967</v>
      </c>
      <c r="E283" t="s">
        <v>968</v>
      </c>
      <c r="F283">
        <v>5</v>
      </c>
      <c r="G283" t="s">
        <v>823</v>
      </c>
      <c r="H283">
        <v>1694366487.214286</v>
      </c>
      <c r="I283">
        <f>(J283)/1000</f>
        <v>0</v>
      </c>
      <c r="J283">
        <f>IF(DO283, AM283, AG283)</f>
        <v>0</v>
      </c>
      <c r="K283">
        <f>IF(DO283, AH283, AF283)</f>
        <v>0</v>
      </c>
      <c r="L283">
        <f>DQ283 - IF(AT283&gt;1, K283*DK283*100.0/(AV283*EE283), 0)</f>
        <v>0</v>
      </c>
      <c r="M283">
        <f>((S283-I283/2)*L283-K283)/(S283+I283/2)</f>
        <v>0</v>
      </c>
      <c r="N283">
        <f>M283*(DX283+DY283)/1000.0</f>
        <v>0</v>
      </c>
      <c r="O283">
        <f>(DQ283 - IF(AT283&gt;1, K283*DK283*100.0/(AV283*EE283), 0))*(DX283+DY283)/1000.0</f>
        <v>0</v>
      </c>
      <c r="P283">
        <f>2.0/((1/R283-1/Q283)+SIGN(R283)*SQRT((1/R283-1/Q283)*(1/R283-1/Q283) + 4*DL283/((DL283+1)*(DL283+1))*(2*1/R283*1/Q283-1/Q283*1/Q283)))</f>
        <v>0</v>
      </c>
      <c r="Q283">
        <f>IF(LEFT(DM283,1)&lt;&gt;"0",IF(LEFT(DM283,1)="1",3.0,DN283),$D$5+$E$5*(EE283*DX283/($K$5*1000))+$F$5*(EE283*DX283/($K$5*1000))*MAX(MIN(DK283,$J$5),$I$5)*MAX(MIN(DK283,$J$5),$I$5)+$G$5*MAX(MIN(DK283,$J$5),$I$5)*(EE283*DX283/($K$5*1000))+$H$5*(EE283*DX283/($K$5*1000))*(EE283*DX283/($K$5*1000)))</f>
        <v>0</v>
      </c>
      <c r="R283">
        <f>I283*(1000-(1000*0.61365*exp(17.502*V283/(240.97+V283))/(DX283+DY283)+DS283)/2)/(1000*0.61365*exp(17.502*V283/(240.97+V283))/(DX283+DY283)-DS283)</f>
        <v>0</v>
      </c>
      <c r="S283">
        <f>1/((DL283+1)/(P283/1.6)+1/(Q283/1.37)) + DL283/((DL283+1)/(P283/1.6) + DL283/(Q283/1.37))</f>
        <v>0</v>
      </c>
      <c r="T283">
        <f>(DG283*DJ283)</f>
        <v>0</v>
      </c>
      <c r="U283">
        <f>(DZ283+(T283+2*0.95*5.67E-8*(((DZ283+$B$9)+273)^4-(DZ283+273)^4)-44100*I283)/(1.84*29.3*Q283+8*0.95*5.67E-8*(DZ283+273)^3))</f>
        <v>0</v>
      </c>
      <c r="V283">
        <f>($C$9*EA283+$D$9*EB283+$E$9*U283)</f>
        <v>0</v>
      </c>
      <c r="W283">
        <f>0.61365*exp(17.502*V283/(240.97+V283))</f>
        <v>0</v>
      </c>
      <c r="X283">
        <f>(Y283/Z283*100)</f>
        <v>0</v>
      </c>
      <c r="Y283">
        <f>DS283*(DX283+DY283)/1000</f>
        <v>0</v>
      </c>
      <c r="Z283">
        <f>0.61365*exp(17.502*DZ283/(240.97+DZ283))</f>
        <v>0</v>
      </c>
      <c r="AA283">
        <f>(W283-DS283*(DX283+DY283)/1000)</f>
        <v>0</v>
      </c>
      <c r="AB283">
        <f>(-I283*44100)</f>
        <v>0</v>
      </c>
      <c r="AC283">
        <f>2*29.3*Q283*0.92*(DZ283-V283)</f>
        <v>0</v>
      </c>
      <c r="AD283">
        <f>2*0.95*5.67E-8*(((DZ283+$B$9)+273)^4-(V283+273)^4)</f>
        <v>0</v>
      </c>
      <c r="AE283">
        <f>T283+AD283+AB283+AC283</f>
        <v>0</v>
      </c>
      <c r="AF283">
        <f>DW283*AT283*(DR283-DQ283*(1000-AT283*DT283)/(1000-AT283*DS283))/(100*DK283)</f>
        <v>0</v>
      </c>
      <c r="AG283">
        <f>1000*DW283*AT283*(DS283-DT283)/(100*DK283*(1000-AT283*DS283))</f>
        <v>0</v>
      </c>
      <c r="AH283">
        <f>(AI283 - AJ283 - DX283*1E3/(8.314*(DZ283+273.15)) * AL283/DW283 * AK283) * DW283/(100*DK283) * (1000 - DT283)/1000</f>
        <v>0</v>
      </c>
      <c r="AI283">
        <v>1224.466894459362</v>
      </c>
      <c r="AJ283">
        <v>1192.260424242423</v>
      </c>
      <c r="AK283">
        <v>3.403906262419417</v>
      </c>
      <c r="AL283">
        <v>66.0925817181092</v>
      </c>
      <c r="AM283">
        <f>(AO283 - AN283 + DX283*1E3/(8.314*(DZ283+273.15)) * AQ283/DW283 * AP283) * DW283/(100*DK283) * 1000/(1000 - AO283)</f>
        <v>0</v>
      </c>
      <c r="AN283">
        <v>25.88663047085203</v>
      </c>
      <c r="AO283">
        <v>28.57228242424242</v>
      </c>
      <c r="AP283">
        <v>-1.148465387360253E-05</v>
      </c>
      <c r="AQ283">
        <v>101.3786649320936</v>
      </c>
      <c r="AR283">
        <v>0</v>
      </c>
      <c r="AS283">
        <v>0</v>
      </c>
      <c r="AT283">
        <f>IF(AR283*$H$15&gt;=AV283,1.0,(AV283/(AV283-AR283*$H$15)))</f>
        <v>0</v>
      </c>
      <c r="AU283">
        <f>(AT283-1)*100</f>
        <v>0</v>
      </c>
      <c r="AV283">
        <f>MAX(0,($B$15+$C$15*EE283)/(1+$D$15*EE283)*DX283/(DZ283+273)*$E$15)</f>
        <v>0</v>
      </c>
      <c r="AW283" t="s">
        <v>429</v>
      </c>
      <c r="AX283" t="s">
        <v>429</v>
      </c>
      <c r="AY283">
        <v>0</v>
      </c>
      <c r="AZ283">
        <v>0</v>
      </c>
      <c r="BA283">
        <f>1-AY283/AZ283</f>
        <v>0</v>
      </c>
      <c r="BB283">
        <v>0</v>
      </c>
      <c r="BC283" t="s">
        <v>429</v>
      </c>
      <c r="BD283" t="s">
        <v>429</v>
      </c>
      <c r="BE283">
        <v>0</v>
      </c>
      <c r="BF283">
        <v>0</v>
      </c>
      <c r="BG283">
        <f>1-BE283/BF283</f>
        <v>0</v>
      </c>
      <c r="BH283">
        <v>0.5</v>
      </c>
      <c r="BI283">
        <f>DH283</f>
        <v>0</v>
      </c>
      <c r="BJ283">
        <f>K283</f>
        <v>0</v>
      </c>
      <c r="BK283">
        <f>BG283*BH283*BI283</f>
        <v>0</v>
      </c>
      <c r="BL283">
        <f>(BJ283-BB283)/BI283</f>
        <v>0</v>
      </c>
      <c r="BM283">
        <f>(AZ283-BF283)/BF283</f>
        <v>0</v>
      </c>
      <c r="BN283">
        <f>AY283/(BA283+AY283/BF283)</f>
        <v>0</v>
      </c>
      <c r="BO283" t="s">
        <v>429</v>
      </c>
      <c r="BP283">
        <v>0</v>
      </c>
      <c r="BQ283">
        <f>IF(BP283&lt;&gt;0, BP283, BN283)</f>
        <v>0</v>
      </c>
      <c r="BR283">
        <f>1-BQ283/BF283</f>
        <v>0</v>
      </c>
      <c r="BS283">
        <f>(BF283-BE283)/(BF283-BQ283)</f>
        <v>0</v>
      </c>
      <c r="BT283">
        <f>(AZ283-BF283)/(AZ283-BQ283)</f>
        <v>0</v>
      </c>
      <c r="BU283">
        <f>(BF283-BE283)/(BF283-AY283)</f>
        <v>0</v>
      </c>
      <c r="BV283">
        <f>(AZ283-BF283)/(AZ283-AY283)</f>
        <v>0</v>
      </c>
      <c r="BW283">
        <f>(BS283*BQ283/BE283)</f>
        <v>0</v>
      </c>
      <c r="BX283">
        <f>(1-BW283)</f>
        <v>0</v>
      </c>
      <c r="DG283">
        <f>$B$13*EF283+$C$13*EG283+$F$13*ER283*(1-EU283)</f>
        <v>0</v>
      </c>
      <c r="DH283">
        <f>DG283*DI283</f>
        <v>0</v>
      </c>
      <c r="DI283">
        <f>($B$13*$D$11+$C$13*$D$11+$F$13*((FE283+EW283)/MAX(FE283+EW283+FF283, 0.1)*$I$11+FF283/MAX(FE283+EW283+FF283, 0.1)*$J$11))/($B$13+$C$13+$F$13)</f>
        <v>0</v>
      </c>
      <c r="DJ283">
        <f>($B$13*$K$11+$C$13*$K$11+$F$13*((FE283+EW283)/MAX(FE283+EW283+FF283, 0.1)*$P$11+FF283/MAX(FE283+EW283+FF283, 0.1)*$Q$11))/($B$13+$C$13+$F$13)</f>
        <v>0</v>
      </c>
      <c r="DK283">
        <v>1.37</v>
      </c>
      <c r="DL283">
        <v>0.5</v>
      </c>
      <c r="DM283" t="s">
        <v>430</v>
      </c>
      <c r="DN283">
        <v>2</v>
      </c>
      <c r="DO283" t="b">
        <v>1</v>
      </c>
      <c r="DP283">
        <v>1694366487.214286</v>
      </c>
      <c r="DQ283">
        <v>1133.969642857143</v>
      </c>
      <c r="DR283">
        <v>1176.1875</v>
      </c>
      <c r="DS283">
        <v>28.58019642857143</v>
      </c>
      <c r="DT283">
        <v>25.88935714285714</v>
      </c>
      <c r="DU283">
        <v>1171.599285714286</v>
      </c>
      <c r="DV283">
        <v>32.85094285714285</v>
      </c>
      <c r="DW283">
        <v>500.0185</v>
      </c>
      <c r="DX283">
        <v>84.41188571428572</v>
      </c>
      <c r="DY283">
        <v>0.09998976071428571</v>
      </c>
      <c r="DZ283">
        <v>32.28025</v>
      </c>
      <c r="EA283">
        <v>33.48513571428571</v>
      </c>
      <c r="EB283">
        <v>999.9000000000002</v>
      </c>
      <c r="EC283">
        <v>0</v>
      </c>
      <c r="ED283">
        <v>0</v>
      </c>
      <c r="EE283">
        <v>9997.009285714286</v>
      </c>
      <c r="EF283">
        <v>0</v>
      </c>
      <c r="EG283">
        <v>1037.610714285714</v>
      </c>
      <c r="EH283">
        <v>-42.21846785714286</v>
      </c>
      <c r="EI283">
        <v>1167.331785714286</v>
      </c>
      <c r="EJ283">
        <v>1207.448214285714</v>
      </c>
      <c r="EK283">
        <v>2.690822142857144</v>
      </c>
      <c r="EL283">
        <v>1176.1875</v>
      </c>
      <c r="EM283">
        <v>25.88935714285714</v>
      </c>
      <c r="EN283">
        <v>2.412507857142857</v>
      </c>
      <c r="EO283">
        <v>2.18537</v>
      </c>
      <c r="EP283">
        <v>20.44796785714285</v>
      </c>
      <c r="EQ283">
        <v>18.85547142857143</v>
      </c>
      <c r="ER283">
        <v>2000.003214285714</v>
      </c>
      <c r="ES283">
        <v>0.9800040357142856</v>
      </c>
      <c r="ET283">
        <v>0.01999586428571429</v>
      </c>
      <c r="EU283">
        <v>0</v>
      </c>
      <c r="EV283">
        <v>82.95369285714285</v>
      </c>
      <c r="EW283">
        <v>5.00078</v>
      </c>
      <c r="EX283">
        <v>3361.169285714285</v>
      </c>
      <c r="EY283">
        <v>16379.67857142857</v>
      </c>
      <c r="EZ283">
        <v>52.0535</v>
      </c>
      <c r="FA283">
        <v>53.21174999999999</v>
      </c>
      <c r="FB283">
        <v>52.66275</v>
      </c>
      <c r="FC283">
        <v>52.43075</v>
      </c>
      <c r="FD283">
        <v>52.28557142857142</v>
      </c>
      <c r="FE283">
        <v>1955.113214285715</v>
      </c>
      <c r="FF283">
        <v>39.89000000000001</v>
      </c>
      <c r="FG283">
        <v>0</v>
      </c>
      <c r="FH283">
        <v>1694366495</v>
      </c>
      <c r="FI283">
        <v>0</v>
      </c>
      <c r="FJ283">
        <v>82.926564</v>
      </c>
      <c r="FK283">
        <v>-0.2040538457947899</v>
      </c>
      <c r="FL283">
        <v>194.8484619025279</v>
      </c>
      <c r="FM283">
        <v>3360.4104</v>
      </c>
      <c r="FN283">
        <v>15</v>
      </c>
      <c r="FO283">
        <v>1694364733.6</v>
      </c>
      <c r="FP283" t="s">
        <v>824</v>
      </c>
      <c r="FQ283">
        <v>1694364733.6</v>
      </c>
      <c r="FR283">
        <v>1694364725.1</v>
      </c>
      <c r="FS283">
        <v>3</v>
      </c>
      <c r="FT283">
        <v>-0.385</v>
      </c>
      <c r="FU283">
        <v>-0.17</v>
      </c>
      <c r="FV283">
        <v>-26.307</v>
      </c>
      <c r="FW283">
        <v>-4.28</v>
      </c>
      <c r="FX283">
        <v>420</v>
      </c>
      <c r="FY283">
        <v>29</v>
      </c>
      <c r="FZ283">
        <v>0.26</v>
      </c>
      <c r="GA283">
        <v>0.05</v>
      </c>
      <c r="GB283">
        <v>-42.17028749999999</v>
      </c>
      <c r="GC283">
        <v>-0.5506953095684251</v>
      </c>
      <c r="GD283">
        <v>0.1172992310023812</v>
      </c>
      <c r="GE283">
        <v>0</v>
      </c>
      <c r="GF283">
        <v>2.690676</v>
      </c>
      <c r="GG283">
        <v>0.002394821763596822</v>
      </c>
      <c r="GH283">
        <v>0.003170238792267896</v>
      </c>
      <c r="GI283">
        <v>1</v>
      </c>
      <c r="GJ283">
        <v>1</v>
      </c>
      <c r="GK283">
        <v>2</v>
      </c>
      <c r="GL283" t="s">
        <v>432</v>
      </c>
      <c r="GM283">
        <v>3.1062</v>
      </c>
      <c r="GN283">
        <v>2.75812</v>
      </c>
      <c r="GO283">
        <v>0.163369</v>
      </c>
      <c r="GP283">
        <v>0.163703</v>
      </c>
      <c r="GQ283">
        <v>0.122002</v>
      </c>
      <c r="GR283">
        <v>0.103943</v>
      </c>
      <c r="GS283">
        <v>20988.2</v>
      </c>
      <c r="GT283">
        <v>19766.8</v>
      </c>
      <c r="GU283">
        <v>25676.8</v>
      </c>
      <c r="GV283">
        <v>24017.7</v>
      </c>
      <c r="GW283">
        <v>36272.2</v>
      </c>
      <c r="GX283">
        <v>31560.4</v>
      </c>
      <c r="GY283">
        <v>44939.1</v>
      </c>
      <c r="GZ283">
        <v>38081.2</v>
      </c>
      <c r="HA283">
        <v>1.73598</v>
      </c>
      <c r="HB283">
        <v>1.5295</v>
      </c>
      <c r="HC283">
        <v>-0.0840202</v>
      </c>
      <c r="HD283">
        <v>0</v>
      </c>
      <c r="HE283">
        <v>34.8722</v>
      </c>
      <c r="HF283">
        <v>999.9</v>
      </c>
      <c r="HG283">
        <v>33.9</v>
      </c>
      <c r="HH283">
        <v>42.1</v>
      </c>
      <c r="HI283">
        <v>33.2808</v>
      </c>
      <c r="HJ283">
        <v>61.5056</v>
      </c>
      <c r="HK283">
        <v>24.6755</v>
      </c>
      <c r="HL283">
        <v>1</v>
      </c>
      <c r="HM283">
        <v>1.63731</v>
      </c>
      <c r="HN283">
        <v>9.28105</v>
      </c>
      <c r="HO283">
        <v>20.0571</v>
      </c>
      <c r="HP283">
        <v>5.20291</v>
      </c>
      <c r="HQ283">
        <v>11.9957</v>
      </c>
      <c r="HR283">
        <v>4.9599</v>
      </c>
      <c r="HS283">
        <v>3.27443</v>
      </c>
      <c r="HT283">
        <v>9999</v>
      </c>
      <c r="HU283">
        <v>9999</v>
      </c>
      <c r="HV283">
        <v>9999</v>
      </c>
      <c r="HW283">
        <v>157</v>
      </c>
      <c r="HX283">
        <v>1.86387</v>
      </c>
      <c r="HY283">
        <v>1.8602</v>
      </c>
      <c r="HZ283">
        <v>1.85855</v>
      </c>
      <c r="IA283">
        <v>1.85989</v>
      </c>
      <c r="IB283">
        <v>1.85984</v>
      </c>
      <c r="IC283">
        <v>1.85846</v>
      </c>
      <c r="ID283">
        <v>1.8576</v>
      </c>
      <c r="IE283">
        <v>1.8524</v>
      </c>
      <c r="IF283">
        <v>0</v>
      </c>
      <c r="IG283">
        <v>0</v>
      </c>
      <c r="IH283">
        <v>0</v>
      </c>
      <c r="II283">
        <v>0</v>
      </c>
      <c r="IJ283" t="s">
        <v>433</v>
      </c>
      <c r="IK283" t="s">
        <v>434</v>
      </c>
      <c r="IL283" t="s">
        <v>435</v>
      </c>
      <c r="IM283" t="s">
        <v>435</v>
      </c>
      <c r="IN283" t="s">
        <v>435</v>
      </c>
      <c r="IO283" t="s">
        <v>435</v>
      </c>
      <c r="IP283">
        <v>0</v>
      </c>
      <c r="IQ283">
        <v>100</v>
      </c>
      <c r="IR283">
        <v>100</v>
      </c>
      <c r="IS283">
        <v>-37.96</v>
      </c>
      <c r="IT283">
        <v>-4.2705</v>
      </c>
      <c r="IU283">
        <v>-16.58608616744975</v>
      </c>
      <c r="IV283">
        <v>-0.02477319321892663</v>
      </c>
      <c r="IW283">
        <v>7.220195862635366E-06</v>
      </c>
      <c r="IX283">
        <v>-1.200035831751892E-09</v>
      </c>
      <c r="IY283">
        <v>-1.942583748468474</v>
      </c>
      <c r="IZ283">
        <v>-0.1467083373758089</v>
      </c>
      <c r="JA283">
        <v>0.003522864546959643</v>
      </c>
      <c r="JB283">
        <v>-3.696506598922489E-05</v>
      </c>
      <c r="JC283">
        <v>4</v>
      </c>
      <c r="JD283">
        <v>1987</v>
      </c>
      <c r="JE283">
        <v>1</v>
      </c>
      <c r="JF283">
        <v>38</v>
      </c>
      <c r="JG283">
        <v>29.4</v>
      </c>
      <c r="JH283">
        <v>29.5</v>
      </c>
      <c r="JI283">
        <v>2.79541</v>
      </c>
      <c r="JJ283">
        <v>2.68188</v>
      </c>
      <c r="JK283">
        <v>1.49658</v>
      </c>
      <c r="JL283">
        <v>2.39014</v>
      </c>
      <c r="JM283">
        <v>1.54907</v>
      </c>
      <c r="JN283">
        <v>2.48169</v>
      </c>
      <c r="JO283">
        <v>46.7379</v>
      </c>
      <c r="JP283">
        <v>13.0551</v>
      </c>
      <c r="JQ283">
        <v>18</v>
      </c>
      <c r="JR283">
        <v>508.965</v>
      </c>
      <c r="JS283">
        <v>384.851</v>
      </c>
      <c r="JT283">
        <v>26.1705</v>
      </c>
      <c r="JU283">
        <v>45.4753</v>
      </c>
      <c r="JV283">
        <v>29.9996</v>
      </c>
      <c r="JW283">
        <v>45.2826</v>
      </c>
      <c r="JX283">
        <v>45.1378</v>
      </c>
      <c r="JY283">
        <v>56.0763</v>
      </c>
      <c r="JZ283">
        <v>0</v>
      </c>
      <c r="KA283">
        <v>42.5778</v>
      </c>
      <c r="KB283">
        <v>20.9505</v>
      </c>
      <c r="KC283">
        <v>1222.65</v>
      </c>
      <c r="KD283">
        <v>27.8682</v>
      </c>
      <c r="KE283">
        <v>98.1747</v>
      </c>
      <c r="KF283">
        <v>91.76049999999999</v>
      </c>
    </row>
    <row r="284" spans="1:292">
      <c r="A284">
        <v>266</v>
      </c>
      <c r="B284">
        <v>1694366500</v>
      </c>
      <c r="C284">
        <v>7991</v>
      </c>
      <c r="D284" t="s">
        <v>969</v>
      </c>
      <c r="E284" t="s">
        <v>970</v>
      </c>
      <c r="F284">
        <v>5</v>
      </c>
      <c r="G284" t="s">
        <v>823</v>
      </c>
      <c r="H284">
        <v>1694366492.5</v>
      </c>
      <c r="I284">
        <f>(J284)/1000</f>
        <v>0</v>
      </c>
      <c r="J284">
        <f>IF(DO284, AM284, AG284)</f>
        <v>0</v>
      </c>
      <c r="K284">
        <f>IF(DO284, AH284, AF284)</f>
        <v>0</v>
      </c>
      <c r="L284">
        <f>DQ284 - IF(AT284&gt;1, K284*DK284*100.0/(AV284*EE284), 0)</f>
        <v>0</v>
      </c>
      <c r="M284">
        <f>((S284-I284/2)*L284-K284)/(S284+I284/2)</f>
        <v>0</v>
      </c>
      <c r="N284">
        <f>M284*(DX284+DY284)/1000.0</f>
        <v>0</v>
      </c>
      <c r="O284">
        <f>(DQ284 - IF(AT284&gt;1, K284*DK284*100.0/(AV284*EE284), 0))*(DX284+DY284)/1000.0</f>
        <v>0</v>
      </c>
      <c r="P284">
        <f>2.0/((1/R284-1/Q284)+SIGN(R284)*SQRT((1/R284-1/Q284)*(1/R284-1/Q284) + 4*DL284/((DL284+1)*(DL284+1))*(2*1/R284*1/Q284-1/Q284*1/Q284)))</f>
        <v>0</v>
      </c>
      <c r="Q284">
        <f>IF(LEFT(DM284,1)&lt;&gt;"0",IF(LEFT(DM284,1)="1",3.0,DN284),$D$5+$E$5*(EE284*DX284/($K$5*1000))+$F$5*(EE284*DX284/($K$5*1000))*MAX(MIN(DK284,$J$5),$I$5)*MAX(MIN(DK284,$J$5),$I$5)+$G$5*MAX(MIN(DK284,$J$5),$I$5)*(EE284*DX284/($K$5*1000))+$H$5*(EE284*DX284/($K$5*1000))*(EE284*DX284/($K$5*1000)))</f>
        <v>0</v>
      </c>
      <c r="R284">
        <f>I284*(1000-(1000*0.61365*exp(17.502*V284/(240.97+V284))/(DX284+DY284)+DS284)/2)/(1000*0.61365*exp(17.502*V284/(240.97+V284))/(DX284+DY284)-DS284)</f>
        <v>0</v>
      </c>
      <c r="S284">
        <f>1/((DL284+1)/(P284/1.6)+1/(Q284/1.37)) + DL284/((DL284+1)/(P284/1.6) + DL284/(Q284/1.37))</f>
        <v>0</v>
      </c>
      <c r="T284">
        <f>(DG284*DJ284)</f>
        <v>0</v>
      </c>
      <c r="U284">
        <f>(DZ284+(T284+2*0.95*5.67E-8*(((DZ284+$B$9)+273)^4-(DZ284+273)^4)-44100*I284)/(1.84*29.3*Q284+8*0.95*5.67E-8*(DZ284+273)^3))</f>
        <v>0</v>
      </c>
      <c r="V284">
        <f>($C$9*EA284+$D$9*EB284+$E$9*U284)</f>
        <v>0</v>
      </c>
      <c r="W284">
        <f>0.61365*exp(17.502*V284/(240.97+V284))</f>
        <v>0</v>
      </c>
      <c r="X284">
        <f>(Y284/Z284*100)</f>
        <v>0</v>
      </c>
      <c r="Y284">
        <f>DS284*(DX284+DY284)/1000</f>
        <v>0</v>
      </c>
      <c r="Z284">
        <f>0.61365*exp(17.502*DZ284/(240.97+DZ284))</f>
        <v>0</v>
      </c>
      <c r="AA284">
        <f>(W284-DS284*(DX284+DY284)/1000)</f>
        <v>0</v>
      </c>
      <c r="AB284">
        <f>(-I284*44100)</f>
        <v>0</v>
      </c>
      <c r="AC284">
        <f>2*29.3*Q284*0.92*(DZ284-V284)</f>
        <v>0</v>
      </c>
      <c r="AD284">
        <f>2*0.95*5.67E-8*(((DZ284+$B$9)+273)^4-(V284+273)^4)</f>
        <v>0</v>
      </c>
      <c r="AE284">
        <f>T284+AD284+AB284+AC284</f>
        <v>0</v>
      </c>
      <c r="AF284">
        <f>DW284*AT284*(DR284-DQ284*(1000-AT284*DT284)/(1000-AT284*DS284))/(100*DK284)</f>
        <v>0</v>
      </c>
      <c r="AG284">
        <f>1000*DW284*AT284*(DS284-DT284)/(100*DK284*(1000-AT284*DS284))</f>
        <v>0</v>
      </c>
      <c r="AH284">
        <f>(AI284 - AJ284 - DX284*1E3/(8.314*(DZ284+273.15)) * AL284/DW284 * AK284) * DW284/(100*DK284) * (1000 - DT284)/1000</f>
        <v>0</v>
      </c>
      <c r="AI284">
        <v>1241.675031066385</v>
      </c>
      <c r="AJ284">
        <v>1209.334727272727</v>
      </c>
      <c r="AK284">
        <v>3.407361981868866</v>
      </c>
      <c r="AL284">
        <v>66.0925817181092</v>
      </c>
      <c r="AM284">
        <f>(AO284 - AN284 + DX284*1E3/(8.314*(DZ284+273.15)) * AQ284/DW284 * AP284) * DW284/(100*DK284) * 1000/(1000 - AO284)</f>
        <v>0</v>
      </c>
      <c r="AN284">
        <v>25.89476989168373</v>
      </c>
      <c r="AO284">
        <v>28.57303636363637</v>
      </c>
      <c r="AP284">
        <v>1.512308798547811E-06</v>
      </c>
      <c r="AQ284">
        <v>101.3786649320936</v>
      </c>
      <c r="AR284">
        <v>0</v>
      </c>
      <c r="AS284">
        <v>0</v>
      </c>
      <c r="AT284">
        <f>IF(AR284*$H$15&gt;=AV284,1.0,(AV284/(AV284-AR284*$H$15)))</f>
        <v>0</v>
      </c>
      <c r="AU284">
        <f>(AT284-1)*100</f>
        <v>0</v>
      </c>
      <c r="AV284">
        <f>MAX(0,($B$15+$C$15*EE284)/(1+$D$15*EE284)*DX284/(DZ284+273)*$E$15)</f>
        <v>0</v>
      </c>
      <c r="AW284" t="s">
        <v>429</v>
      </c>
      <c r="AX284" t="s">
        <v>429</v>
      </c>
      <c r="AY284">
        <v>0</v>
      </c>
      <c r="AZ284">
        <v>0</v>
      </c>
      <c r="BA284">
        <f>1-AY284/AZ284</f>
        <v>0</v>
      </c>
      <c r="BB284">
        <v>0</v>
      </c>
      <c r="BC284" t="s">
        <v>429</v>
      </c>
      <c r="BD284" t="s">
        <v>429</v>
      </c>
      <c r="BE284">
        <v>0</v>
      </c>
      <c r="BF284">
        <v>0</v>
      </c>
      <c r="BG284">
        <f>1-BE284/BF284</f>
        <v>0</v>
      </c>
      <c r="BH284">
        <v>0.5</v>
      </c>
      <c r="BI284">
        <f>DH284</f>
        <v>0</v>
      </c>
      <c r="BJ284">
        <f>K284</f>
        <v>0</v>
      </c>
      <c r="BK284">
        <f>BG284*BH284*BI284</f>
        <v>0</v>
      </c>
      <c r="BL284">
        <f>(BJ284-BB284)/BI284</f>
        <v>0</v>
      </c>
      <c r="BM284">
        <f>(AZ284-BF284)/BF284</f>
        <v>0</v>
      </c>
      <c r="BN284">
        <f>AY284/(BA284+AY284/BF284)</f>
        <v>0</v>
      </c>
      <c r="BO284" t="s">
        <v>429</v>
      </c>
      <c r="BP284">
        <v>0</v>
      </c>
      <c r="BQ284">
        <f>IF(BP284&lt;&gt;0, BP284, BN284)</f>
        <v>0</v>
      </c>
      <c r="BR284">
        <f>1-BQ284/BF284</f>
        <v>0</v>
      </c>
      <c r="BS284">
        <f>(BF284-BE284)/(BF284-BQ284)</f>
        <v>0</v>
      </c>
      <c r="BT284">
        <f>(AZ284-BF284)/(AZ284-BQ284)</f>
        <v>0</v>
      </c>
      <c r="BU284">
        <f>(BF284-BE284)/(BF284-AY284)</f>
        <v>0</v>
      </c>
      <c r="BV284">
        <f>(AZ284-BF284)/(AZ284-AY284)</f>
        <v>0</v>
      </c>
      <c r="BW284">
        <f>(BS284*BQ284/BE284)</f>
        <v>0</v>
      </c>
      <c r="BX284">
        <f>(1-BW284)</f>
        <v>0</v>
      </c>
      <c r="DG284">
        <f>$B$13*EF284+$C$13*EG284+$F$13*ER284*(1-EU284)</f>
        <v>0</v>
      </c>
      <c r="DH284">
        <f>DG284*DI284</f>
        <v>0</v>
      </c>
      <c r="DI284">
        <f>($B$13*$D$11+$C$13*$D$11+$F$13*((FE284+EW284)/MAX(FE284+EW284+FF284, 0.1)*$I$11+FF284/MAX(FE284+EW284+FF284, 0.1)*$J$11))/($B$13+$C$13+$F$13)</f>
        <v>0</v>
      </c>
      <c r="DJ284">
        <f>($B$13*$K$11+$C$13*$K$11+$F$13*((FE284+EW284)/MAX(FE284+EW284+FF284, 0.1)*$P$11+FF284/MAX(FE284+EW284+FF284, 0.1)*$Q$11))/($B$13+$C$13+$F$13)</f>
        <v>0</v>
      </c>
      <c r="DK284">
        <v>1.37</v>
      </c>
      <c r="DL284">
        <v>0.5</v>
      </c>
      <c r="DM284" t="s">
        <v>430</v>
      </c>
      <c r="DN284">
        <v>2</v>
      </c>
      <c r="DO284" t="b">
        <v>1</v>
      </c>
      <c r="DP284">
        <v>1694366492.5</v>
      </c>
      <c r="DQ284">
        <v>1151.562962962963</v>
      </c>
      <c r="DR284">
        <v>1193.808888888889</v>
      </c>
      <c r="DS284">
        <v>28.57637407407407</v>
      </c>
      <c r="DT284">
        <v>25.89018518518519</v>
      </c>
      <c r="DU284">
        <v>1189.418888888889</v>
      </c>
      <c r="DV284">
        <v>32.84698148148149</v>
      </c>
      <c r="DW284">
        <v>499.9954444444444</v>
      </c>
      <c r="DX284">
        <v>84.41185555555556</v>
      </c>
      <c r="DY284">
        <v>0.09996782962962962</v>
      </c>
      <c r="DZ284">
        <v>32.28707037037037</v>
      </c>
      <c r="EA284">
        <v>33.49738518518519</v>
      </c>
      <c r="EB284">
        <v>999.9000000000001</v>
      </c>
      <c r="EC284">
        <v>0</v>
      </c>
      <c r="ED284">
        <v>0</v>
      </c>
      <c r="EE284">
        <v>9996.829259259261</v>
      </c>
      <c r="EF284">
        <v>0</v>
      </c>
      <c r="EG284">
        <v>1040.511851851852</v>
      </c>
      <c r="EH284">
        <v>-42.2457962962963</v>
      </c>
      <c r="EI284">
        <v>1185.437407407407</v>
      </c>
      <c r="EJ284">
        <v>1225.538148148148</v>
      </c>
      <c r="EK284">
        <v>2.68617074074074</v>
      </c>
      <c r="EL284">
        <v>1193.808888888889</v>
      </c>
      <c r="EM284">
        <v>25.89018518518519</v>
      </c>
      <c r="EN284">
        <v>2.412184074074074</v>
      </c>
      <c r="EO284">
        <v>2.185438518518518</v>
      </c>
      <c r="EP284">
        <v>20.44579629629629</v>
      </c>
      <c r="EQ284">
        <v>18.85597407407408</v>
      </c>
      <c r="ER284">
        <v>2000.016666666666</v>
      </c>
      <c r="ES284">
        <v>0.980004</v>
      </c>
      <c r="ET284">
        <v>0.0199959037037037</v>
      </c>
      <c r="EU284">
        <v>0</v>
      </c>
      <c r="EV284">
        <v>82.90910370370372</v>
      </c>
      <c r="EW284">
        <v>5.00078</v>
      </c>
      <c r="EX284">
        <v>3374.465185185185</v>
      </c>
      <c r="EY284">
        <v>16379.78518518519</v>
      </c>
      <c r="EZ284">
        <v>52.06014814814815</v>
      </c>
      <c r="FA284">
        <v>53.20333333333333</v>
      </c>
      <c r="FB284">
        <v>52.65948148148149</v>
      </c>
      <c r="FC284">
        <v>52.43048148148149</v>
      </c>
      <c r="FD284">
        <v>52.28922222222222</v>
      </c>
      <c r="FE284">
        <v>1955.126666666667</v>
      </c>
      <c r="FF284">
        <v>39.89000000000001</v>
      </c>
      <c r="FG284">
        <v>0</v>
      </c>
      <c r="FH284">
        <v>1694366500.4</v>
      </c>
      <c r="FI284">
        <v>0</v>
      </c>
      <c r="FJ284">
        <v>82.89617307692308</v>
      </c>
      <c r="FK284">
        <v>-0.01823931255939256</v>
      </c>
      <c r="FL284">
        <v>22.40410253910152</v>
      </c>
      <c r="FM284">
        <v>3374.465384615385</v>
      </c>
      <c r="FN284">
        <v>15</v>
      </c>
      <c r="FO284">
        <v>1694364733.6</v>
      </c>
      <c r="FP284" t="s">
        <v>824</v>
      </c>
      <c r="FQ284">
        <v>1694364733.6</v>
      </c>
      <c r="FR284">
        <v>1694364725.1</v>
      </c>
      <c r="FS284">
        <v>3</v>
      </c>
      <c r="FT284">
        <v>-0.385</v>
      </c>
      <c r="FU284">
        <v>-0.17</v>
      </c>
      <c r="FV284">
        <v>-26.307</v>
      </c>
      <c r="FW284">
        <v>-4.28</v>
      </c>
      <c r="FX284">
        <v>420</v>
      </c>
      <c r="FY284">
        <v>29</v>
      </c>
      <c r="FZ284">
        <v>0.26</v>
      </c>
      <c r="GA284">
        <v>0.05</v>
      </c>
      <c r="GB284">
        <v>-42.25905365853659</v>
      </c>
      <c r="GC284">
        <v>-0.5435644599303596</v>
      </c>
      <c r="GD284">
        <v>0.1157218850595567</v>
      </c>
      <c r="GE284">
        <v>0</v>
      </c>
      <c r="GF284">
        <v>2.687740487804878</v>
      </c>
      <c r="GG284">
        <v>-0.04995407665505319</v>
      </c>
      <c r="GH284">
        <v>0.006549176061087359</v>
      </c>
      <c r="GI284">
        <v>1</v>
      </c>
      <c r="GJ284">
        <v>1</v>
      </c>
      <c r="GK284">
        <v>2</v>
      </c>
      <c r="GL284" t="s">
        <v>432</v>
      </c>
      <c r="GM284">
        <v>3.1062</v>
      </c>
      <c r="GN284">
        <v>2.75798</v>
      </c>
      <c r="GO284">
        <v>0.164801</v>
      </c>
      <c r="GP284">
        <v>0.165121</v>
      </c>
      <c r="GQ284">
        <v>0.122003</v>
      </c>
      <c r="GR284">
        <v>0.103965</v>
      </c>
      <c r="GS284">
        <v>20952.3</v>
      </c>
      <c r="GT284">
        <v>19733.2</v>
      </c>
      <c r="GU284">
        <v>25676.9</v>
      </c>
      <c r="GV284">
        <v>24017.8</v>
      </c>
      <c r="GW284">
        <v>36272.9</v>
      </c>
      <c r="GX284">
        <v>31559.8</v>
      </c>
      <c r="GY284">
        <v>44939.9</v>
      </c>
      <c r="GZ284">
        <v>38081.2</v>
      </c>
      <c r="HA284">
        <v>1.73627</v>
      </c>
      <c r="HB284">
        <v>1.52965</v>
      </c>
      <c r="HC284">
        <v>-0.0837334</v>
      </c>
      <c r="HD284">
        <v>0</v>
      </c>
      <c r="HE284">
        <v>34.8715</v>
      </c>
      <c r="HF284">
        <v>999.9</v>
      </c>
      <c r="HG284">
        <v>33.9</v>
      </c>
      <c r="HH284">
        <v>42.1</v>
      </c>
      <c r="HI284">
        <v>33.2804</v>
      </c>
      <c r="HJ284">
        <v>61.5756</v>
      </c>
      <c r="HK284">
        <v>24.6554</v>
      </c>
      <c r="HL284">
        <v>1</v>
      </c>
      <c r="HM284">
        <v>1.63668</v>
      </c>
      <c r="HN284">
        <v>9.28105</v>
      </c>
      <c r="HO284">
        <v>20.0569</v>
      </c>
      <c r="HP284">
        <v>5.20321</v>
      </c>
      <c r="HQ284">
        <v>11.9938</v>
      </c>
      <c r="HR284">
        <v>4.9601</v>
      </c>
      <c r="HS284">
        <v>3.27435</v>
      </c>
      <c r="HT284">
        <v>9999</v>
      </c>
      <c r="HU284">
        <v>9999</v>
      </c>
      <c r="HV284">
        <v>9999</v>
      </c>
      <c r="HW284">
        <v>157</v>
      </c>
      <c r="HX284">
        <v>1.86386</v>
      </c>
      <c r="HY284">
        <v>1.86019</v>
      </c>
      <c r="HZ284">
        <v>1.85853</v>
      </c>
      <c r="IA284">
        <v>1.85989</v>
      </c>
      <c r="IB284">
        <v>1.85984</v>
      </c>
      <c r="IC284">
        <v>1.85849</v>
      </c>
      <c r="ID284">
        <v>1.8576</v>
      </c>
      <c r="IE284">
        <v>1.85241</v>
      </c>
      <c r="IF284">
        <v>0</v>
      </c>
      <c r="IG284">
        <v>0</v>
      </c>
      <c r="IH284">
        <v>0</v>
      </c>
      <c r="II284">
        <v>0</v>
      </c>
      <c r="IJ284" t="s">
        <v>433</v>
      </c>
      <c r="IK284" t="s">
        <v>434</v>
      </c>
      <c r="IL284" t="s">
        <v>435</v>
      </c>
      <c r="IM284" t="s">
        <v>435</v>
      </c>
      <c r="IN284" t="s">
        <v>435</v>
      </c>
      <c r="IO284" t="s">
        <v>435</v>
      </c>
      <c r="IP284">
        <v>0</v>
      </c>
      <c r="IQ284">
        <v>100</v>
      </c>
      <c r="IR284">
        <v>100</v>
      </c>
      <c r="IS284">
        <v>-38.18</v>
      </c>
      <c r="IT284">
        <v>-4.2705</v>
      </c>
      <c r="IU284">
        <v>-16.58608616744975</v>
      </c>
      <c r="IV284">
        <v>-0.02477319321892663</v>
      </c>
      <c r="IW284">
        <v>7.220195862635366E-06</v>
      </c>
      <c r="IX284">
        <v>-1.200035831751892E-09</v>
      </c>
      <c r="IY284">
        <v>-1.942583748468474</v>
      </c>
      <c r="IZ284">
        <v>-0.1467083373758089</v>
      </c>
      <c r="JA284">
        <v>0.003522864546959643</v>
      </c>
      <c r="JB284">
        <v>-3.696506598922489E-05</v>
      </c>
      <c r="JC284">
        <v>4</v>
      </c>
      <c r="JD284">
        <v>1987</v>
      </c>
      <c r="JE284">
        <v>1</v>
      </c>
      <c r="JF284">
        <v>38</v>
      </c>
      <c r="JG284">
        <v>29.4</v>
      </c>
      <c r="JH284">
        <v>29.6</v>
      </c>
      <c r="JI284">
        <v>2.82349</v>
      </c>
      <c r="JJ284">
        <v>2.68066</v>
      </c>
      <c r="JK284">
        <v>1.49658</v>
      </c>
      <c r="JL284">
        <v>2.38892</v>
      </c>
      <c r="JM284">
        <v>1.54785</v>
      </c>
      <c r="JN284">
        <v>2.47314</v>
      </c>
      <c r="JO284">
        <v>46.7379</v>
      </c>
      <c r="JP284">
        <v>13.0463</v>
      </c>
      <c r="JQ284">
        <v>18</v>
      </c>
      <c r="JR284">
        <v>509.129</v>
      </c>
      <c r="JS284">
        <v>384.912</v>
      </c>
      <c r="JT284">
        <v>26.1734</v>
      </c>
      <c r="JU284">
        <v>45.4704</v>
      </c>
      <c r="JV284">
        <v>29.9995</v>
      </c>
      <c r="JW284">
        <v>45.2766</v>
      </c>
      <c r="JX284">
        <v>45.1318</v>
      </c>
      <c r="JY284">
        <v>56.641</v>
      </c>
      <c r="JZ284">
        <v>0</v>
      </c>
      <c r="KA284">
        <v>42.5778</v>
      </c>
      <c r="KB284">
        <v>20.9498</v>
      </c>
      <c r="KC284">
        <v>1242.69</v>
      </c>
      <c r="KD284">
        <v>27.9177</v>
      </c>
      <c r="KE284">
        <v>98.176</v>
      </c>
      <c r="KF284">
        <v>91.7606</v>
      </c>
    </row>
    <row r="285" spans="1:292">
      <c r="A285">
        <v>267</v>
      </c>
      <c r="B285">
        <v>1694366505</v>
      </c>
      <c r="C285">
        <v>7996</v>
      </c>
      <c r="D285" t="s">
        <v>971</v>
      </c>
      <c r="E285" t="s">
        <v>972</v>
      </c>
      <c r="F285">
        <v>5</v>
      </c>
      <c r="G285" t="s">
        <v>823</v>
      </c>
      <c r="H285">
        <v>1694366497.214286</v>
      </c>
      <c r="I285">
        <f>(J285)/1000</f>
        <v>0</v>
      </c>
      <c r="J285">
        <f>IF(DO285, AM285, AG285)</f>
        <v>0</v>
      </c>
      <c r="K285">
        <f>IF(DO285, AH285, AF285)</f>
        <v>0</v>
      </c>
      <c r="L285">
        <f>DQ285 - IF(AT285&gt;1, K285*DK285*100.0/(AV285*EE285), 0)</f>
        <v>0</v>
      </c>
      <c r="M285">
        <f>((S285-I285/2)*L285-K285)/(S285+I285/2)</f>
        <v>0</v>
      </c>
      <c r="N285">
        <f>M285*(DX285+DY285)/1000.0</f>
        <v>0</v>
      </c>
      <c r="O285">
        <f>(DQ285 - IF(AT285&gt;1, K285*DK285*100.0/(AV285*EE285), 0))*(DX285+DY285)/1000.0</f>
        <v>0</v>
      </c>
      <c r="P285">
        <f>2.0/((1/R285-1/Q285)+SIGN(R285)*SQRT((1/R285-1/Q285)*(1/R285-1/Q285) + 4*DL285/((DL285+1)*(DL285+1))*(2*1/R285*1/Q285-1/Q285*1/Q285)))</f>
        <v>0</v>
      </c>
      <c r="Q285">
        <f>IF(LEFT(DM285,1)&lt;&gt;"0",IF(LEFT(DM285,1)="1",3.0,DN285),$D$5+$E$5*(EE285*DX285/($K$5*1000))+$F$5*(EE285*DX285/($K$5*1000))*MAX(MIN(DK285,$J$5),$I$5)*MAX(MIN(DK285,$J$5),$I$5)+$G$5*MAX(MIN(DK285,$J$5),$I$5)*(EE285*DX285/($K$5*1000))+$H$5*(EE285*DX285/($K$5*1000))*(EE285*DX285/($K$5*1000)))</f>
        <v>0</v>
      </c>
      <c r="R285">
        <f>I285*(1000-(1000*0.61365*exp(17.502*V285/(240.97+V285))/(DX285+DY285)+DS285)/2)/(1000*0.61365*exp(17.502*V285/(240.97+V285))/(DX285+DY285)-DS285)</f>
        <v>0</v>
      </c>
      <c r="S285">
        <f>1/((DL285+1)/(P285/1.6)+1/(Q285/1.37)) + DL285/((DL285+1)/(P285/1.6) + DL285/(Q285/1.37))</f>
        <v>0</v>
      </c>
      <c r="T285">
        <f>(DG285*DJ285)</f>
        <v>0</v>
      </c>
      <c r="U285">
        <f>(DZ285+(T285+2*0.95*5.67E-8*(((DZ285+$B$9)+273)^4-(DZ285+273)^4)-44100*I285)/(1.84*29.3*Q285+8*0.95*5.67E-8*(DZ285+273)^3))</f>
        <v>0</v>
      </c>
      <c r="V285">
        <f>($C$9*EA285+$D$9*EB285+$E$9*U285)</f>
        <v>0</v>
      </c>
      <c r="W285">
        <f>0.61365*exp(17.502*V285/(240.97+V285))</f>
        <v>0</v>
      </c>
      <c r="X285">
        <f>(Y285/Z285*100)</f>
        <v>0</v>
      </c>
      <c r="Y285">
        <f>DS285*(DX285+DY285)/1000</f>
        <v>0</v>
      </c>
      <c r="Z285">
        <f>0.61365*exp(17.502*DZ285/(240.97+DZ285))</f>
        <v>0</v>
      </c>
      <c r="AA285">
        <f>(W285-DS285*(DX285+DY285)/1000)</f>
        <v>0</v>
      </c>
      <c r="AB285">
        <f>(-I285*44100)</f>
        <v>0</v>
      </c>
      <c r="AC285">
        <f>2*29.3*Q285*0.92*(DZ285-V285)</f>
        <v>0</v>
      </c>
      <c r="AD285">
        <f>2*0.95*5.67E-8*(((DZ285+$B$9)+273)^4-(V285+273)^4)</f>
        <v>0</v>
      </c>
      <c r="AE285">
        <f>T285+AD285+AB285+AC285</f>
        <v>0</v>
      </c>
      <c r="AF285">
        <f>DW285*AT285*(DR285-DQ285*(1000-AT285*DT285)/(1000-AT285*DS285))/(100*DK285)</f>
        <v>0</v>
      </c>
      <c r="AG285">
        <f>1000*DW285*AT285*(DS285-DT285)/(100*DK285*(1000-AT285*DS285))</f>
        <v>0</v>
      </c>
      <c r="AH285">
        <f>(AI285 - AJ285 - DX285*1E3/(8.314*(DZ285+273.15)) * AL285/DW285 * AK285) * DW285/(100*DK285) * (1000 - DT285)/1000</f>
        <v>0</v>
      </c>
      <c r="AI285">
        <v>1259.076786861972</v>
      </c>
      <c r="AJ285">
        <v>1226.541454545454</v>
      </c>
      <c r="AK285">
        <v>3.437999698707445</v>
      </c>
      <c r="AL285">
        <v>66.0925817181092</v>
      </c>
      <c r="AM285">
        <f>(AO285 - AN285 + DX285*1E3/(8.314*(DZ285+273.15)) * AQ285/DW285 * AP285) * DW285/(100*DK285) * 1000/(1000 - AO285)</f>
        <v>0</v>
      </c>
      <c r="AN285">
        <v>25.89896484723234</v>
      </c>
      <c r="AO285">
        <v>28.57350000000001</v>
      </c>
      <c r="AP285">
        <v>-1.725787870504765E-05</v>
      </c>
      <c r="AQ285">
        <v>101.3786649320936</v>
      </c>
      <c r="AR285">
        <v>0</v>
      </c>
      <c r="AS285">
        <v>0</v>
      </c>
      <c r="AT285">
        <f>IF(AR285*$H$15&gt;=AV285,1.0,(AV285/(AV285-AR285*$H$15)))</f>
        <v>0</v>
      </c>
      <c r="AU285">
        <f>(AT285-1)*100</f>
        <v>0</v>
      </c>
      <c r="AV285">
        <f>MAX(0,($B$15+$C$15*EE285)/(1+$D$15*EE285)*DX285/(DZ285+273)*$E$15)</f>
        <v>0</v>
      </c>
      <c r="AW285" t="s">
        <v>429</v>
      </c>
      <c r="AX285" t="s">
        <v>429</v>
      </c>
      <c r="AY285">
        <v>0</v>
      </c>
      <c r="AZ285">
        <v>0</v>
      </c>
      <c r="BA285">
        <f>1-AY285/AZ285</f>
        <v>0</v>
      </c>
      <c r="BB285">
        <v>0</v>
      </c>
      <c r="BC285" t="s">
        <v>429</v>
      </c>
      <c r="BD285" t="s">
        <v>429</v>
      </c>
      <c r="BE285">
        <v>0</v>
      </c>
      <c r="BF285">
        <v>0</v>
      </c>
      <c r="BG285">
        <f>1-BE285/BF285</f>
        <v>0</v>
      </c>
      <c r="BH285">
        <v>0.5</v>
      </c>
      <c r="BI285">
        <f>DH285</f>
        <v>0</v>
      </c>
      <c r="BJ285">
        <f>K285</f>
        <v>0</v>
      </c>
      <c r="BK285">
        <f>BG285*BH285*BI285</f>
        <v>0</v>
      </c>
      <c r="BL285">
        <f>(BJ285-BB285)/BI285</f>
        <v>0</v>
      </c>
      <c r="BM285">
        <f>(AZ285-BF285)/BF285</f>
        <v>0</v>
      </c>
      <c r="BN285">
        <f>AY285/(BA285+AY285/BF285)</f>
        <v>0</v>
      </c>
      <c r="BO285" t="s">
        <v>429</v>
      </c>
      <c r="BP285">
        <v>0</v>
      </c>
      <c r="BQ285">
        <f>IF(BP285&lt;&gt;0, BP285, BN285)</f>
        <v>0</v>
      </c>
      <c r="BR285">
        <f>1-BQ285/BF285</f>
        <v>0</v>
      </c>
      <c r="BS285">
        <f>(BF285-BE285)/(BF285-BQ285)</f>
        <v>0</v>
      </c>
      <c r="BT285">
        <f>(AZ285-BF285)/(AZ285-BQ285)</f>
        <v>0</v>
      </c>
      <c r="BU285">
        <f>(BF285-BE285)/(BF285-AY285)</f>
        <v>0</v>
      </c>
      <c r="BV285">
        <f>(AZ285-BF285)/(AZ285-AY285)</f>
        <v>0</v>
      </c>
      <c r="BW285">
        <f>(BS285*BQ285/BE285)</f>
        <v>0</v>
      </c>
      <c r="BX285">
        <f>(1-BW285)</f>
        <v>0</v>
      </c>
      <c r="DG285">
        <f>$B$13*EF285+$C$13*EG285+$F$13*ER285*(1-EU285)</f>
        <v>0</v>
      </c>
      <c r="DH285">
        <f>DG285*DI285</f>
        <v>0</v>
      </c>
      <c r="DI285">
        <f>($B$13*$D$11+$C$13*$D$11+$F$13*((FE285+EW285)/MAX(FE285+EW285+FF285, 0.1)*$I$11+FF285/MAX(FE285+EW285+FF285, 0.1)*$J$11))/($B$13+$C$13+$F$13)</f>
        <v>0</v>
      </c>
      <c r="DJ285">
        <f>($B$13*$K$11+$C$13*$K$11+$F$13*((FE285+EW285)/MAX(FE285+EW285+FF285, 0.1)*$P$11+FF285/MAX(FE285+EW285+FF285, 0.1)*$Q$11))/($B$13+$C$13+$F$13)</f>
        <v>0</v>
      </c>
      <c r="DK285">
        <v>1.37</v>
      </c>
      <c r="DL285">
        <v>0.5</v>
      </c>
      <c r="DM285" t="s">
        <v>430</v>
      </c>
      <c r="DN285">
        <v>2</v>
      </c>
      <c r="DO285" t="b">
        <v>1</v>
      </c>
      <c r="DP285">
        <v>1694366497.214286</v>
      </c>
      <c r="DQ285">
        <v>1167.240714285714</v>
      </c>
      <c r="DR285">
        <v>1209.6675</v>
      </c>
      <c r="DS285">
        <v>28.573825</v>
      </c>
      <c r="DT285">
        <v>25.89401071428571</v>
      </c>
      <c r="DU285">
        <v>1205.296428571428</v>
      </c>
      <c r="DV285">
        <v>32.84435</v>
      </c>
      <c r="DW285">
        <v>500.0052142857143</v>
      </c>
      <c r="DX285">
        <v>84.41225714285714</v>
      </c>
      <c r="DY285">
        <v>0.09998860714285714</v>
      </c>
      <c r="DZ285">
        <v>32.28882142857143</v>
      </c>
      <c r="EA285">
        <v>33.506775</v>
      </c>
      <c r="EB285">
        <v>999.9000000000002</v>
      </c>
      <c r="EC285">
        <v>0</v>
      </c>
      <c r="ED285">
        <v>0</v>
      </c>
      <c r="EE285">
        <v>9997.678928571428</v>
      </c>
      <c r="EF285">
        <v>0</v>
      </c>
      <c r="EG285">
        <v>1051.597142857143</v>
      </c>
      <c r="EH285">
        <v>-42.42705714285714</v>
      </c>
      <c r="EI285">
        <v>1201.572857142857</v>
      </c>
      <c r="EJ285">
        <v>1241.822857142857</v>
      </c>
      <c r="EK285">
        <v>2.679807142857143</v>
      </c>
      <c r="EL285">
        <v>1209.6675</v>
      </c>
      <c r="EM285">
        <v>25.89401071428571</v>
      </c>
      <c r="EN285">
        <v>2.411980714285714</v>
      </c>
      <c r="EO285">
        <v>2.185772142857143</v>
      </c>
      <c r="EP285">
        <v>20.44443571428571</v>
      </c>
      <c r="EQ285">
        <v>18.85841071428571</v>
      </c>
      <c r="ER285">
        <v>2000.013214285714</v>
      </c>
      <c r="ES285">
        <v>0.9800039285714285</v>
      </c>
      <c r="ET285">
        <v>0.01999597857142857</v>
      </c>
      <c r="EU285">
        <v>0</v>
      </c>
      <c r="EV285">
        <v>82.92754642857142</v>
      </c>
      <c r="EW285">
        <v>5.00078</v>
      </c>
      <c r="EX285">
        <v>3376.146428571429</v>
      </c>
      <c r="EY285">
        <v>16379.76785714286</v>
      </c>
      <c r="EZ285">
        <v>52.058</v>
      </c>
      <c r="FA285">
        <v>53.19824999999998</v>
      </c>
      <c r="FB285">
        <v>52.65375</v>
      </c>
      <c r="FC285">
        <v>52.42842857142857</v>
      </c>
      <c r="FD285">
        <v>52.27889285714286</v>
      </c>
      <c r="FE285">
        <v>1955.123214285715</v>
      </c>
      <c r="FF285">
        <v>39.89000000000001</v>
      </c>
      <c r="FG285">
        <v>0</v>
      </c>
      <c r="FH285">
        <v>1694366505.2</v>
      </c>
      <c r="FI285">
        <v>0</v>
      </c>
      <c r="FJ285">
        <v>82.91563076923079</v>
      </c>
      <c r="FK285">
        <v>0.00553162132244482</v>
      </c>
      <c r="FL285">
        <v>21.66358976267277</v>
      </c>
      <c r="FM285">
        <v>3376.236153846154</v>
      </c>
      <c r="FN285">
        <v>15</v>
      </c>
      <c r="FO285">
        <v>1694364733.6</v>
      </c>
      <c r="FP285" t="s">
        <v>824</v>
      </c>
      <c r="FQ285">
        <v>1694364733.6</v>
      </c>
      <c r="FR285">
        <v>1694364725.1</v>
      </c>
      <c r="FS285">
        <v>3</v>
      </c>
      <c r="FT285">
        <v>-0.385</v>
      </c>
      <c r="FU285">
        <v>-0.17</v>
      </c>
      <c r="FV285">
        <v>-26.307</v>
      </c>
      <c r="FW285">
        <v>-4.28</v>
      </c>
      <c r="FX285">
        <v>420</v>
      </c>
      <c r="FY285">
        <v>29</v>
      </c>
      <c r="FZ285">
        <v>0.26</v>
      </c>
      <c r="GA285">
        <v>0.05</v>
      </c>
      <c r="GB285">
        <v>-42.33126829268292</v>
      </c>
      <c r="GC285">
        <v>-1.577377003484241</v>
      </c>
      <c r="GD285">
        <v>0.1886554886158632</v>
      </c>
      <c r="GE285">
        <v>0</v>
      </c>
      <c r="GF285">
        <v>2.684690243902439</v>
      </c>
      <c r="GG285">
        <v>-0.08383087108013497</v>
      </c>
      <c r="GH285">
        <v>0.008419015783913207</v>
      </c>
      <c r="GI285">
        <v>1</v>
      </c>
      <c r="GJ285">
        <v>1</v>
      </c>
      <c r="GK285">
        <v>2</v>
      </c>
      <c r="GL285" t="s">
        <v>432</v>
      </c>
      <c r="GM285">
        <v>3.1063</v>
      </c>
      <c r="GN285">
        <v>2.75818</v>
      </c>
      <c r="GO285">
        <v>0.166233</v>
      </c>
      <c r="GP285">
        <v>0.166549</v>
      </c>
      <c r="GQ285">
        <v>0.122005</v>
      </c>
      <c r="GR285">
        <v>0.103982</v>
      </c>
      <c r="GS285">
        <v>20916.7</v>
      </c>
      <c r="GT285">
        <v>19699.8</v>
      </c>
      <c r="GU285">
        <v>25677.5</v>
      </c>
      <c r="GV285">
        <v>24018.2</v>
      </c>
      <c r="GW285">
        <v>36273.4</v>
      </c>
      <c r="GX285">
        <v>31559.9</v>
      </c>
      <c r="GY285">
        <v>44940.4</v>
      </c>
      <c r="GZ285">
        <v>38081.9</v>
      </c>
      <c r="HA285">
        <v>1.73617</v>
      </c>
      <c r="HB285">
        <v>1.52947</v>
      </c>
      <c r="HC285">
        <v>-0.0836775</v>
      </c>
      <c r="HD285">
        <v>0</v>
      </c>
      <c r="HE285">
        <v>34.8715</v>
      </c>
      <c r="HF285">
        <v>999.9</v>
      </c>
      <c r="HG285">
        <v>33.9</v>
      </c>
      <c r="HH285">
        <v>42.1</v>
      </c>
      <c r="HI285">
        <v>33.2791</v>
      </c>
      <c r="HJ285">
        <v>61.3456</v>
      </c>
      <c r="HK285">
        <v>24.5072</v>
      </c>
      <c r="HL285">
        <v>1</v>
      </c>
      <c r="HM285">
        <v>1.63588</v>
      </c>
      <c r="HN285">
        <v>9.28105</v>
      </c>
      <c r="HO285">
        <v>20.0568</v>
      </c>
      <c r="HP285">
        <v>5.20351</v>
      </c>
      <c r="HQ285">
        <v>11.9936</v>
      </c>
      <c r="HR285">
        <v>4.96015</v>
      </c>
      <c r="HS285">
        <v>3.27435</v>
      </c>
      <c r="HT285">
        <v>9999</v>
      </c>
      <c r="HU285">
        <v>9999</v>
      </c>
      <c r="HV285">
        <v>9999</v>
      </c>
      <c r="HW285">
        <v>157</v>
      </c>
      <c r="HX285">
        <v>1.86387</v>
      </c>
      <c r="HY285">
        <v>1.86019</v>
      </c>
      <c r="HZ285">
        <v>1.85854</v>
      </c>
      <c r="IA285">
        <v>1.85989</v>
      </c>
      <c r="IB285">
        <v>1.85984</v>
      </c>
      <c r="IC285">
        <v>1.8585</v>
      </c>
      <c r="ID285">
        <v>1.85759</v>
      </c>
      <c r="IE285">
        <v>1.85242</v>
      </c>
      <c r="IF285">
        <v>0</v>
      </c>
      <c r="IG285">
        <v>0</v>
      </c>
      <c r="IH285">
        <v>0</v>
      </c>
      <c r="II285">
        <v>0</v>
      </c>
      <c r="IJ285" t="s">
        <v>433</v>
      </c>
      <c r="IK285" t="s">
        <v>434</v>
      </c>
      <c r="IL285" t="s">
        <v>435</v>
      </c>
      <c r="IM285" t="s">
        <v>435</v>
      </c>
      <c r="IN285" t="s">
        <v>435</v>
      </c>
      <c r="IO285" t="s">
        <v>435</v>
      </c>
      <c r="IP285">
        <v>0</v>
      </c>
      <c r="IQ285">
        <v>100</v>
      </c>
      <c r="IR285">
        <v>100</v>
      </c>
      <c r="IS285">
        <v>-38.38</v>
      </c>
      <c r="IT285">
        <v>-4.2705</v>
      </c>
      <c r="IU285">
        <v>-16.58608616744975</v>
      </c>
      <c r="IV285">
        <v>-0.02477319321892663</v>
      </c>
      <c r="IW285">
        <v>7.220195862635366E-06</v>
      </c>
      <c r="IX285">
        <v>-1.200035831751892E-09</v>
      </c>
      <c r="IY285">
        <v>-1.942583748468474</v>
      </c>
      <c r="IZ285">
        <v>-0.1467083373758089</v>
      </c>
      <c r="JA285">
        <v>0.003522864546959643</v>
      </c>
      <c r="JB285">
        <v>-3.696506598922489E-05</v>
      </c>
      <c r="JC285">
        <v>4</v>
      </c>
      <c r="JD285">
        <v>1987</v>
      </c>
      <c r="JE285">
        <v>1</v>
      </c>
      <c r="JF285">
        <v>38</v>
      </c>
      <c r="JG285">
        <v>29.5</v>
      </c>
      <c r="JH285">
        <v>29.7</v>
      </c>
      <c r="JI285">
        <v>2.854</v>
      </c>
      <c r="JJ285">
        <v>2.68311</v>
      </c>
      <c r="JK285">
        <v>1.49658</v>
      </c>
      <c r="JL285">
        <v>2.39014</v>
      </c>
      <c r="JM285">
        <v>1.54785</v>
      </c>
      <c r="JN285">
        <v>2.41455</v>
      </c>
      <c r="JO285">
        <v>46.7379</v>
      </c>
      <c r="JP285">
        <v>13.0375</v>
      </c>
      <c r="JQ285">
        <v>18</v>
      </c>
      <c r="JR285">
        <v>509.024</v>
      </c>
      <c r="JS285">
        <v>384.766</v>
      </c>
      <c r="JT285">
        <v>26.1758</v>
      </c>
      <c r="JU285">
        <v>45.4649</v>
      </c>
      <c r="JV285">
        <v>29.9994</v>
      </c>
      <c r="JW285">
        <v>45.2704</v>
      </c>
      <c r="JX285">
        <v>45.1232</v>
      </c>
      <c r="JY285">
        <v>57.2758</v>
      </c>
      <c r="JZ285">
        <v>0</v>
      </c>
      <c r="KA285">
        <v>42.5778</v>
      </c>
      <c r="KB285">
        <v>20.9464</v>
      </c>
      <c r="KC285">
        <v>1256.07</v>
      </c>
      <c r="KD285">
        <v>27.9639</v>
      </c>
      <c r="KE285">
        <v>98.17749999999999</v>
      </c>
      <c r="KF285">
        <v>91.76220000000001</v>
      </c>
    </row>
    <row r="286" spans="1:292">
      <c r="A286">
        <v>268</v>
      </c>
      <c r="B286">
        <v>1694366510</v>
      </c>
      <c r="C286">
        <v>8001</v>
      </c>
      <c r="D286" t="s">
        <v>973</v>
      </c>
      <c r="E286" t="s">
        <v>974</v>
      </c>
      <c r="F286">
        <v>5</v>
      </c>
      <c r="G286" t="s">
        <v>823</v>
      </c>
      <c r="H286">
        <v>1694366502.5</v>
      </c>
      <c r="I286">
        <f>(J286)/1000</f>
        <v>0</v>
      </c>
      <c r="J286">
        <f>IF(DO286, AM286, AG286)</f>
        <v>0</v>
      </c>
      <c r="K286">
        <f>IF(DO286, AH286, AF286)</f>
        <v>0</v>
      </c>
      <c r="L286">
        <f>DQ286 - IF(AT286&gt;1, K286*DK286*100.0/(AV286*EE286), 0)</f>
        <v>0</v>
      </c>
      <c r="M286">
        <f>((S286-I286/2)*L286-K286)/(S286+I286/2)</f>
        <v>0</v>
      </c>
      <c r="N286">
        <f>M286*(DX286+DY286)/1000.0</f>
        <v>0</v>
      </c>
      <c r="O286">
        <f>(DQ286 - IF(AT286&gt;1, K286*DK286*100.0/(AV286*EE286), 0))*(DX286+DY286)/1000.0</f>
        <v>0</v>
      </c>
      <c r="P286">
        <f>2.0/((1/R286-1/Q286)+SIGN(R286)*SQRT((1/R286-1/Q286)*(1/R286-1/Q286) + 4*DL286/((DL286+1)*(DL286+1))*(2*1/R286*1/Q286-1/Q286*1/Q286)))</f>
        <v>0</v>
      </c>
      <c r="Q286">
        <f>IF(LEFT(DM286,1)&lt;&gt;"0",IF(LEFT(DM286,1)="1",3.0,DN286),$D$5+$E$5*(EE286*DX286/($K$5*1000))+$F$5*(EE286*DX286/($K$5*1000))*MAX(MIN(DK286,$J$5),$I$5)*MAX(MIN(DK286,$J$5),$I$5)+$G$5*MAX(MIN(DK286,$J$5),$I$5)*(EE286*DX286/($K$5*1000))+$H$5*(EE286*DX286/($K$5*1000))*(EE286*DX286/($K$5*1000)))</f>
        <v>0</v>
      </c>
      <c r="R286">
        <f>I286*(1000-(1000*0.61365*exp(17.502*V286/(240.97+V286))/(DX286+DY286)+DS286)/2)/(1000*0.61365*exp(17.502*V286/(240.97+V286))/(DX286+DY286)-DS286)</f>
        <v>0</v>
      </c>
      <c r="S286">
        <f>1/((DL286+1)/(P286/1.6)+1/(Q286/1.37)) + DL286/((DL286+1)/(P286/1.6) + DL286/(Q286/1.37))</f>
        <v>0</v>
      </c>
      <c r="T286">
        <f>(DG286*DJ286)</f>
        <v>0</v>
      </c>
      <c r="U286">
        <f>(DZ286+(T286+2*0.95*5.67E-8*(((DZ286+$B$9)+273)^4-(DZ286+273)^4)-44100*I286)/(1.84*29.3*Q286+8*0.95*5.67E-8*(DZ286+273)^3))</f>
        <v>0</v>
      </c>
      <c r="V286">
        <f>($C$9*EA286+$D$9*EB286+$E$9*U286)</f>
        <v>0</v>
      </c>
      <c r="W286">
        <f>0.61365*exp(17.502*V286/(240.97+V286))</f>
        <v>0</v>
      </c>
      <c r="X286">
        <f>(Y286/Z286*100)</f>
        <v>0</v>
      </c>
      <c r="Y286">
        <f>DS286*(DX286+DY286)/1000</f>
        <v>0</v>
      </c>
      <c r="Z286">
        <f>0.61365*exp(17.502*DZ286/(240.97+DZ286))</f>
        <v>0</v>
      </c>
      <c r="AA286">
        <f>(W286-DS286*(DX286+DY286)/1000)</f>
        <v>0</v>
      </c>
      <c r="AB286">
        <f>(-I286*44100)</f>
        <v>0</v>
      </c>
      <c r="AC286">
        <f>2*29.3*Q286*0.92*(DZ286-V286)</f>
        <v>0</v>
      </c>
      <c r="AD286">
        <f>2*0.95*5.67E-8*(((DZ286+$B$9)+273)^4-(V286+273)^4)</f>
        <v>0</v>
      </c>
      <c r="AE286">
        <f>T286+AD286+AB286+AC286</f>
        <v>0</v>
      </c>
      <c r="AF286">
        <f>DW286*AT286*(DR286-DQ286*(1000-AT286*DT286)/(1000-AT286*DS286))/(100*DK286)</f>
        <v>0</v>
      </c>
      <c r="AG286">
        <f>1000*DW286*AT286*(DS286-DT286)/(100*DK286*(1000-AT286*DS286))</f>
        <v>0</v>
      </c>
      <c r="AH286">
        <f>(AI286 - AJ286 - DX286*1E3/(8.314*(DZ286+273.15)) * AL286/DW286 * AK286) * DW286/(100*DK286) * (1000 - DT286)/1000</f>
        <v>0</v>
      </c>
      <c r="AI286">
        <v>1276.141992118964</v>
      </c>
      <c r="AJ286">
        <v>1243.636424242424</v>
      </c>
      <c r="AK286">
        <v>3.419089314332058</v>
      </c>
      <c r="AL286">
        <v>66.0925817181092</v>
      </c>
      <c r="AM286">
        <f>(AO286 - AN286 + DX286*1E3/(8.314*(DZ286+273.15)) * AQ286/DW286 * AP286) * DW286/(100*DK286) * 1000/(1000 - AO286)</f>
        <v>0</v>
      </c>
      <c r="AN286">
        <v>25.90633207741303</v>
      </c>
      <c r="AO286">
        <v>28.57088727272727</v>
      </c>
      <c r="AP286">
        <v>-2.555290303616842E-05</v>
      </c>
      <c r="AQ286">
        <v>101.3786649320936</v>
      </c>
      <c r="AR286">
        <v>0</v>
      </c>
      <c r="AS286">
        <v>0</v>
      </c>
      <c r="AT286">
        <f>IF(AR286*$H$15&gt;=AV286,1.0,(AV286/(AV286-AR286*$H$15)))</f>
        <v>0</v>
      </c>
      <c r="AU286">
        <f>(AT286-1)*100</f>
        <v>0</v>
      </c>
      <c r="AV286">
        <f>MAX(0,($B$15+$C$15*EE286)/(1+$D$15*EE286)*DX286/(DZ286+273)*$E$15)</f>
        <v>0</v>
      </c>
      <c r="AW286" t="s">
        <v>429</v>
      </c>
      <c r="AX286" t="s">
        <v>429</v>
      </c>
      <c r="AY286">
        <v>0</v>
      </c>
      <c r="AZ286">
        <v>0</v>
      </c>
      <c r="BA286">
        <f>1-AY286/AZ286</f>
        <v>0</v>
      </c>
      <c r="BB286">
        <v>0</v>
      </c>
      <c r="BC286" t="s">
        <v>429</v>
      </c>
      <c r="BD286" t="s">
        <v>429</v>
      </c>
      <c r="BE286">
        <v>0</v>
      </c>
      <c r="BF286">
        <v>0</v>
      </c>
      <c r="BG286">
        <f>1-BE286/BF286</f>
        <v>0</v>
      </c>
      <c r="BH286">
        <v>0.5</v>
      </c>
      <c r="BI286">
        <f>DH286</f>
        <v>0</v>
      </c>
      <c r="BJ286">
        <f>K286</f>
        <v>0</v>
      </c>
      <c r="BK286">
        <f>BG286*BH286*BI286</f>
        <v>0</v>
      </c>
      <c r="BL286">
        <f>(BJ286-BB286)/BI286</f>
        <v>0</v>
      </c>
      <c r="BM286">
        <f>(AZ286-BF286)/BF286</f>
        <v>0</v>
      </c>
      <c r="BN286">
        <f>AY286/(BA286+AY286/BF286)</f>
        <v>0</v>
      </c>
      <c r="BO286" t="s">
        <v>429</v>
      </c>
      <c r="BP286">
        <v>0</v>
      </c>
      <c r="BQ286">
        <f>IF(BP286&lt;&gt;0, BP286, BN286)</f>
        <v>0</v>
      </c>
      <c r="BR286">
        <f>1-BQ286/BF286</f>
        <v>0</v>
      </c>
      <c r="BS286">
        <f>(BF286-BE286)/(BF286-BQ286)</f>
        <v>0</v>
      </c>
      <c r="BT286">
        <f>(AZ286-BF286)/(AZ286-BQ286)</f>
        <v>0</v>
      </c>
      <c r="BU286">
        <f>(BF286-BE286)/(BF286-AY286)</f>
        <v>0</v>
      </c>
      <c r="BV286">
        <f>(AZ286-BF286)/(AZ286-AY286)</f>
        <v>0</v>
      </c>
      <c r="BW286">
        <f>(BS286*BQ286/BE286)</f>
        <v>0</v>
      </c>
      <c r="BX286">
        <f>(1-BW286)</f>
        <v>0</v>
      </c>
      <c r="DG286">
        <f>$B$13*EF286+$C$13*EG286+$F$13*ER286*(1-EU286)</f>
        <v>0</v>
      </c>
      <c r="DH286">
        <f>DG286*DI286</f>
        <v>0</v>
      </c>
      <c r="DI286">
        <f>($B$13*$D$11+$C$13*$D$11+$F$13*((FE286+EW286)/MAX(FE286+EW286+FF286, 0.1)*$I$11+FF286/MAX(FE286+EW286+FF286, 0.1)*$J$11))/($B$13+$C$13+$F$13)</f>
        <v>0</v>
      </c>
      <c r="DJ286">
        <f>($B$13*$K$11+$C$13*$K$11+$F$13*((FE286+EW286)/MAX(FE286+EW286+FF286, 0.1)*$P$11+FF286/MAX(FE286+EW286+FF286, 0.1)*$Q$11))/($B$13+$C$13+$F$13)</f>
        <v>0</v>
      </c>
      <c r="DK286">
        <v>1.37</v>
      </c>
      <c r="DL286">
        <v>0.5</v>
      </c>
      <c r="DM286" t="s">
        <v>430</v>
      </c>
      <c r="DN286">
        <v>2</v>
      </c>
      <c r="DO286" t="b">
        <v>1</v>
      </c>
      <c r="DP286">
        <v>1694366502.5</v>
      </c>
      <c r="DQ286">
        <v>1184.815555555556</v>
      </c>
      <c r="DR286">
        <v>1227.402592592593</v>
      </c>
      <c r="DS286">
        <v>28.57251481481482</v>
      </c>
      <c r="DT286">
        <v>25.90082222222222</v>
      </c>
      <c r="DU286">
        <v>1223.094814814815</v>
      </c>
      <c r="DV286">
        <v>32.84298888888889</v>
      </c>
      <c r="DW286">
        <v>500.0057777777777</v>
      </c>
      <c r="DX286">
        <v>84.41298518518518</v>
      </c>
      <c r="DY286">
        <v>0.09999805185185184</v>
      </c>
      <c r="DZ286">
        <v>32.2869</v>
      </c>
      <c r="EA286">
        <v>33.51368148148148</v>
      </c>
      <c r="EB286">
        <v>999.9000000000001</v>
      </c>
      <c r="EC286">
        <v>0</v>
      </c>
      <c r="ED286">
        <v>0</v>
      </c>
      <c r="EE286">
        <v>10000.74</v>
      </c>
      <c r="EF286">
        <v>0</v>
      </c>
      <c r="EG286">
        <v>1057.436296296296</v>
      </c>
      <c r="EH286">
        <v>-42.5871037037037</v>
      </c>
      <c r="EI286">
        <v>1219.663703703704</v>
      </c>
      <c r="EJ286">
        <v>1260.038148148148</v>
      </c>
      <c r="EK286">
        <v>2.671685925925925</v>
      </c>
      <c r="EL286">
        <v>1227.402592592593</v>
      </c>
      <c r="EM286">
        <v>25.90082222222222</v>
      </c>
      <c r="EN286">
        <v>2.411891111111111</v>
      </c>
      <c r="EO286">
        <v>2.186366296296296</v>
      </c>
      <c r="EP286">
        <v>20.44383703703704</v>
      </c>
      <c r="EQ286">
        <v>18.86275185185185</v>
      </c>
      <c r="ER286">
        <v>2000.024074074074</v>
      </c>
      <c r="ES286">
        <v>0.980004</v>
      </c>
      <c r="ET286">
        <v>0.01999591111111111</v>
      </c>
      <c r="EU286">
        <v>0</v>
      </c>
      <c r="EV286">
        <v>82.92055555555555</v>
      </c>
      <c r="EW286">
        <v>5.00078</v>
      </c>
      <c r="EX286">
        <v>3378.332592592592</v>
      </c>
      <c r="EY286">
        <v>16379.86296296296</v>
      </c>
      <c r="EZ286">
        <v>52.06014814814815</v>
      </c>
      <c r="FA286">
        <v>53.19633333333332</v>
      </c>
      <c r="FB286">
        <v>52.64551851851851</v>
      </c>
      <c r="FC286">
        <v>52.43040740740741</v>
      </c>
      <c r="FD286">
        <v>52.27537037037037</v>
      </c>
      <c r="FE286">
        <v>1955.134074074074</v>
      </c>
      <c r="FF286">
        <v>39.89000000000001</v>
      </c>
      <c r="FG286">
        <v>0</v>
      </c>
      <c r="FH286">
        <v>1694366510</v>
      </c>
      <c r="FI286">
        <v>0</v>
      </c>
      <c r="FJ286">
        <v>82.92081153846154</v>
      </c>
      <c r="FK286">
        <v>0.3354837528227367</v>
      </c>
      <c r="FL286">
        <v>31.84102560830735</v>
      </c>
      <c r="FM286">
        <v>3378.323461538462</v>
      </c>
      <c r="FN286">
        <v>15</v>
      </c>
      <c r="FO286">
        <v>1694364733.6</v>
      </c>
      <c r="FP286" t="s">
        <v>824</v>
      </c>
      <c r="FQ286">
        <v>1694364733.6</v>
      </c>
      <c r="FR286">
        <v>1694364725.1</v>
      </c>
      <c r="FS286">
        <v>3</v>
      </c>
      <c r="FT286">
        <v>-0.385</v>
      </c>
      <c r="FU286">
        <v>-0.17</v>
      </c>
      <c r="FV286">
        <v>-26.307</v>
      </c>
      <c r="FW286">
        <v>-4.28</v>
      </c>
      <c r="FX286">
        <v>420</v>
      </c>
      <c r="FY286">
        <v>29</v>
      </c>
      <c r="FZ286">
        <v>0.26</v>
      </c>
      <c r="GA286">
        <v>0.05</v>
      </c>
      <c r="GB286">
        <v>-42.49054878048781</v>
      </c>
      <c r="GC286">
        <v>-1.918298257839775</v>
      </c>
      <c r="GD286">
        <v>0.2020955547017797</v>
      </c>
      <c r="GE286">
        <v>0</v>
      </c>
      <c r="GF286">
        <v>2.676404634146341</v>
      </c>
      <c r="GG286">
        <v>-0.08903916376307057</v>
      </c>
      <c r="GH286">
        <v>0.008905858882057732</v>
      </c>
      <c r="GI286">
        <v>1</v>
      </c>
      <c r="GJ286">
        <v>1</v>
      </c>
      <c r="GK286">
        <v>2</v>
      </c>
      <c r="GL286" t="s">
        <v>432</v>
      </c>
      <c r="GM286">
        <v>3.10626</v>
      </c>
      <c r="GN286">
        <v>2.75825</v>
      </c>
      <c r="GO286">
        <v>0.167653</v>
      </c>
      <c r="GP286">
        <v>0.167964</v>
      </c>
      <c r="GQ286">
        <v>0.122004</v>
      </c>
      <c r="GR286">
        <v>0.104004</v>
      </c>
      <c r="GS286">
        <v>20881.4</v>
      </c>
      <c r="GT286">
        <v>19666.8</v>
      </c>
      <c r="GU286">
        <v>25678</v>
      </c>
      <c r="GV286">
        <v>24019</v>
      </c>
      <c r="GW286">
        <v>36274.5</v>
      </c>
      <c r="GX286">
        <v>31560</v>
      </c>
      <c r="GY286">
        <v>44941.5</v>
      </c>
      <c r="GZ286">
        <v>38082.7</v>
      </c>
      <c r="HA286">
        <v>1.73622</v>
      </c>
      <c r="HB286">
        <v>1.52975</v>
      </c>
      <c r="HC286">
        <v>-0.0854954</v>
      </c>
      <c r="HD286">
        <v>0</v>
      </c>
      <c r="HE286">
        <v>34.8747</v>
      </c>
      <c r="HF286">
        <v>999.9</v>
      </c>
      <c r="HG286">
        <v>33.9</v>
      </c>
      <c r="HH286">
        <v>42.1</v>
      </c>
      <c r="HI286">
        <v>33.2766</v>
      </c>
      <c r="HJ286">
        <v>61.5956</v>
      </c>
      <c r="HK286">
        <v>24.6234</v>
      </c>
      <c r="HL286">
        <v>1</v>
      </c>
      <c r="HM286">
        <v>1.63509</v>
      </c>
      <c r="HN286">
        <v>9.28105</v>
      </c>
      <c r="HO286">
        <v>20.0569</v>
      </c>
      <c r="HP286">
        <v>5.20456</v>
      </c>
      <c r="HQ286">
        <v>11.9942</v>
      </c>
      <c r="HR286">
        <v>4.96015</v>
      </c>
      <c r="HS286">
        <v>3.27448</v>
      </c>
      <c r="HT286">
        <v>9999</v>
      </c>
      <c r="HU286">
        <v>9999</v>
      </c>
      <c r="HV286">
        <v>9999</v>
      </c>
      <c r="HW286">
        <v>157</v>
      </c>
      <c r="HX286">
        <v>1.8639</v>
      </c>
      <c r="HY286">
        <v>1.86018</v>
      </c>
      <c r="HZ286">
        <v>1.85856</v>
      </c>
      <c r="IA286">
        <v>1.85989</v>
      </c>
      <c r="IB286">
        <v>1.85984</v>
      </c>
      <c r="IC286">
        <v>1.85851</v>
      </c>
      <c r="ID286">
        <v>1.8576</v>
      </c>
      <c r="IE286">
        <v>1.85241</v>
      </c>
      <c r="IF286">
        <v>0</v>
      </c>
      <c r="IG286">
        <v>0</v>
      </c>
      <c r="IH286">
        <v>0</v>
      </c>
      <c r="II286">
        <v>0</v>
      </c>
      <c r="IJ286" t="s">
        <v>433</v>
      </c>
      <c r="IK286" t="s">
        <v>434</v>
      </c>
      <c r="IL286" t="s">
        <v>435</v>
      </c>
      <c r="IM286" t="s">
        <v>435</v>
      </c>
      <c r="IN286" t="s">
        <v>435</v>
      </c>
      <c r="IO286" t="s">
        <v>435</v>
      </c>
      <c r="IP286">
        <v>0</v>
      </c>
      <c r="IQ286">
        <v>100</v>
      </c>
      <c r="IR286">
        <v>100</v>
      </c>
      <c r="IS286">
        <v>-38.59</v>
      </c>
      <c r="IT286">
        <v>-4.2705</v>
      </c>
      <c r="IU286">
        <v>-16.58608616744975</v>
      </c>
      <c r="IV286">
        <v>-0.02477319321892663</v>
      </c>
      <c r="IW286">
        <v>7.220195862635366E-06</v>
      </c>
      <c r="IX286">
        <v>-1.200035831751892E-09</v>
      </c>
      <c r="IY286">
        <v>-1.942583748468474</v>
      </c>
      <c r="IZ286">
        <v>-0.1467083373758089</v>
      </c>
      <c r="JA286">
        <v>0.003522864546959643</v>
      </c>
      <c r="JB286">
        <v>-3.696506598922489E-05</v>
      </c>
      <c r="JC286">
        <v>4</v>
      </c>
      <c r="JD286">
        <v>1987</v>
      </c>
      <c r="JE286">
        <v>1</v>
      </c>
      <c r="JF286">
        <v>38</v>
      </c>
      <c r="JG286">
        <v>29.6</v>
      </c>
      <c r="JH286">
        <v>29.7</v>
      </c>
      <c r="JI286">
        <v>2.88208</v>
      </c>
      <c r="JJ286">
        <v>2.68921</v>
      </c>
      <c r="JK286">
        <v>1.49658</v>
      </c>
      <c r="JL286">
        <v>2.38892</v>
      </c>
      <c r="JM286">
        <v>1.54785</v>
      </c>
      <c r="JN286">
        <v>2.40967</v>
      </c>
      <c r="JO286">
        <v>46.7379</v>
      </c>
      <c r="JP286">
        <v>13.0375</v>
      </c>
      <c r="JQ286">
        <v>18</v>
      </c>
      <c r="JR286">
        <v>509.013</v>
      </c>
      <c r="JS286">
        <v>384.903</v>
      </c>
      <c r="JT286">
        <v>26.1773</v>
      </c>
      <c r="JU286">
        <v>45.4588</v>
      </c>
      <c r="JV286">
        <v>29.9993</v>
      </c>
      <c r="JW286">
        <v>45.2632</v>
      </c>
      <c r="JX286">
        <v>45.1173</v>
      </c>
      <c r="JY286">
        <v>57.8263</v>
      </c>
      <c r="JZ286">
        <v>0</v>
      </c>
      <c r="KA286">
        <v>42.5778</v>
      </c>
      <c r="KB286">
        <v>20.9445</v>
      </c>
      <c r="KC286">
        <v>1276.11</v>
      </c>
      <c r="KD286">
        <v>28.0114</v>
      </c>
      <c r="KE286">
        <v>98.1797</v>
      </c>
      <c r="KF286">
        <v>91.7646</v>
      </c>
    </row>
    <row r="287" spans="1:292">
      <c r="A287">
        <v>269</v>
      </c>
      <c r="B287">
        <v>1694366515</v>
      </c>
      <c r="C287">
        <v>8006</v>
      </c>
      <c r="D287" t="s">
        <v>975</v>
      </c>
      <c r="E287" t="s">
        <v>976</v>
      </c>
      <c r="F287">
        <v>5</v>
      </c>
      <c r="G287" t="s">
        <v>823</v>
      </c>
      <c r="H287">
        <v>1694366507.214286</v>
      </c>
      <c r="I287">
        <f>(J287)/1000</f>
        <v>0</v>
      </c>
      <c r="J287">
        <f>IF(DO287, AM287, AG287)</f>
        <v>0</v>
      </c>
      <c r="K287">
        <f>IF(DO287, AH287, AF287)</f>
        <v>0</v>
      </c>
      <c r="L287">
        <f>DQ287 - IF(AT287&gt;1, K287*DK287*100.0/(AV287*EE287), 0)</f>
        <v>0</v>
      </c>
      <c r="M287">
        <f>((S287-I287/2)*L287-K287)/(S287+I287/2)</f>
        <v>0</v>
      </c>
      <c r="N287">
        <f>M287*(DX287+DY287)/1000.0</f>
        <v>0</v>
      </c>
      <c r="O287">
        <f>(DQ287 - IF(AT287&gt;1, K287*DK287*100.0/(AV287*EE287), 0))*(DX287+DY287)/1000.0</f>
        <v>0</v>
      </c>
      <c r="P287">
        <f>2.0/((1/R287-1/Q287)+SIGN(R287)*SQRT((1/R287-1/Q287)*(1/R287-1/Q287) + 4*DL287/((DL287+1)*(DL287+1))*(2*1/R287*1/Q287-1/Q287*1/Q287)))</f>
        <v>0</v>
      </c>
      <c r="Q287">
        <f>IF(LEFT(DM287,1)&lt;&gt;"0",IF(LEFT(DM287,1)="1",3.0,DN287),$D$5+$E$5*(EE287*DX287/($K$5*1000))+$F$5*(EE287*DX287/($K$5*1000))*MAX(MIN(DK287,$J$5),$I$5)*MAX(MIN(DK287,$J$5),$I$5)+$G$5*MAX(MIN(DK287,$J$5),$I$5)*(EE287*DX287/($K$5*1000))+$H$5*(EE287*DX287/($K$5*1000))*(EE287*DX287/($K$5*1000)))</f>
        <v>0</v>
      </c>
      <c r="R287">
        <f>I287*(1000-(1000*0.61365*exp(17.502*V287/(240.97+V287))/(DX287+DY287)+DS287)/2)/(1000*0.61365*exp(17.502*V287/(240.97+V287))/(DX287+DY287)-DS287)</f>
        <v>0</v>
      </c>
      <c r="S287">
        <f>1/((DL287+1)/(P287/1.6)+1/(Q287/1.37)) + DL287/((DL287+1)/(P287/1.6) + DL287/(Q287/1.37))</f>
        <v>0</v>
      </c>
      <c r="T287">
        <f>(DG287*DJ287)</f>
        <v>0</v>
      </c>
      <c r="U287">
        <f>(DZ287+(T287+2*0.95*5.67E-8*(((DZ287+$B$9)+273)^4-(DZ287+273)^4)-44100*I287)/(1.84*29.3*Q287+8*0.95*5.67E-8*(DZ287+273)^3))</f>
        <v>0</v>
      </c>
      <c r="V287">
        <f>($C$9*EA287+$D$9*EB287+$E$9*U287)</f>
        <v>0</v>
      </c>
      <c r="W287">
        <f>0.61365*exp(17.502*V287/(240.97+V287))</f>
        <v>0</v>
      </c>
      <c r="X287">
        <f>(Y287/Z287*100)</f>
        <v>0</v>
      </c>
      <c r="Y287">
        <f>DS287*(DX287+DY287)/1000</f>
        <v>0</v>
      </c>
      <c r="Z287">
        <f>0.61365*exp(17.502*DZ287/(240.97+DZ287))</f>
        <v>0</v>
      </c>
      <c r="AA287">
        <f>(W287-DS287*(DX287+DY287)/1000)</f>
        <v>0</v>
      </c>
      <c r="AB287">
        <f>(-I287*44100)</f>
        <v>0</v>
      </c>
      <c r="AC287">
        <f>2*29.3*Q287*0.92*(DZ287-V287)</f>
        <v>0</v>
      </c>
      <c r="AD287">
        <f>2*0.95*5.67E-8*(((DZ287+$B$9)+273)^4-(V287+273)^4)</f>
        <v>0</v>
      </c>
      <c r="AE287">
        <f>T287+AD287+AB287+AC287</f>
        <v>0</v>
      </c>
      <c r="AF287">
        <f>DW287*AT287*(DR287-DQ287*(1000-AT287*DT287)/(1000-AT287*DS287))/(100*DK287)</f>
        <v>0</v>
      </c>
      <c r="AG287">
        <f>1000*DW287*AT287*(DS287-DT287)/(100*DK287*(1000-AT287*DS287))</f>
        <v>0</v>
      </c>
      <c r="AH287">
        <f>(AI287 - AJ287 - DX287*1E3/(8.314*(DZ287+273.15)) * AL287/DW287 * AK287) * DW287/(100*DK287) * (1000 - DT287)/1000</f>
        <v>0</v>
      </c>
      <c r="AI287">
        <v>1293.468042224576</v>
      </c>
      <c r="AJ287">
        <v>1260.824060606061</v>
      </c>
      <c r="AK287">
        <v>3.432639373946367</v>
      </c>
      <c r="AL287">
        <v>66.0925817181092</v>
      </c>
      <c r="AM287">
        <f>(AO287 - AN287 + DX287*1E3/(8.314*(DZ287+273.15)) * AQ287/DW287 * AP287) * DW287/(100*DK287) * 1000/(1000 - AO287)</f>
        <v>0</v>
      </c>
      <c r="AN287">
        <v>25.91306340051356</v>
      </c>
      <c r="AO287">
        <v>28.56739212121213</v>
      </c>
      <c r="AP287">
        <v>5.896024633383289E-06</v>
      </c>
      <c r="AQ287">
        <v>101.3786649320936</v>
      </c>
      <c r="AR287">
        <v>0</v>
      </c>
      <c r="AS287">
        <v>0</v>
      </c>
      <c r="AT287">
        <f>IF(AR287*$H$15&gt;=AV287,1.0,(AV287/(AV287-AR287*$H$15)))</f>
        <v>0</v>
      </c>
      <c r="AU287">
        <f>(AT287-1)*100</f>
        <v>0</v>
      </c>
      <c r="AV287">
        <f>MAX(0,($B$15+$C$15*EE287)/(1+$D$15*EE287)*DX287/(DZ287+273)*$E$15)</f>
        <v>0</v>
      </c>
      <c r="AW287" t="s">
        <v>429</v>
      </c>
      <c r="AX287" t="s">
        <v>429</v>
      </c>
      <c r="AY287">
        <v>0</v>
      </c>
      <c r="AZ287">
        <v>0</v>
      </c>
      <c r="BA287">
        <f>1-AY287/AZ287</f>
        <v>0</v>
      </c>
      <c r="BB287">
        <v>0</v>
      </c>
      <c r="BC287" t="s">
        <v>429</v>
      </c>
      <c r="BD287" t="s">
        <v>429</v>
      </c>
      <c r="BE287">
        <v>0</v>
      </c>
      <c r="BF287">
        <v>0</v>
      </c>
      <c r="BG287">
        <f>1-BE287/BF287</f>
        <v>0</v>
      </c>
      <c r="BH287">
        <v>0.5</v>
      </c>
      <c r="BI287">
        <f>DH287</f>
        <v>0</v>
      </c>
      <c r="BJ287">
        <f>K287</f>
        <v>0</v>
      </c>
      <c r="BK287">
        <f>BG287*BH287*BI287</f>
        <v>0</v>
      </c>
      <c r="BL287">
        <f>(BJ287-BB287)/BI287</f>
        <v>0</v>
      </c>
      <c r="BM287">
        <f>(AZ287-BF287)/BF287</f>
        <v>0</v>
      </c>
      <c r="BN287">
        <f>AY287/(BA287+AY287/BF287)</f>
        <v>0</v>
      </c>
      <c r="BO287" t="s">
        <v>429</v>
      </c>
      <c r="BP287">
        <v>0</v>
      </c>
      <c r="BQ287">
        <f>IF(BP287&lt;&gt;0, BP287, BN287)</f>
        <v>0</v>
      </c>
      <c r="BR287">
        <f>1-BQ287/BF287</f>
        <v>0</v>
      </c>
      <c r="BS287">
        <f>(BF287-BE287)/(BF287-BQ287)</f>
        <v>0</v>
      </c>
      <c r="BT287">
        <f>(AZ287-BF287)/(AZ287-BQ287)</f>
        <v>0</v>
      </c>
      <c r="BU287">
        <f>(BF287-BE287)/(BF287-AY287)</f>
        <v>0</v>
      </c>
      <c r="BV287">
        <f>(AZ287-BF287)/(AZ287-AY287)</f>
        <v>0</v>
      </c>
      <c r="BW287">
        <f>(BS287*BQ287/BE287)</f>
        <v>0</v>
      </c>
      <c r="BX287">
        <f>(1-BW287)</f>
        <v>0</v>
      </c>
      <c r="DG287">
        <f>$B$13*EF287+$C$13*EG287+$F$13*ER287*(1-EU287)</f>
        <v>0</v>
      </c>
      <c r="DH287">
        <f>DG287*DI287</f>
        <v>0</v>
      </c>
      <c r="DI287">
        <f>($B$13*$D$11+$C$13*$D$11+$F$13*((FE287+EW287)/MAX(FE287+EW287+FF287, 0.1)*$I$11+FF287/MAX(FE287+EW287+FF287, 0.1)*$J$11))/($B$13+$C$13+$F$13)</f>
        <v>0</v>
      </c>
      <c r="DJ287">
        <f>($B$13*$K$11+$C$13*$K$11+$F$13*((FE287+EW287)/MAX(FE287+EW287+FF287, 0.1)*$P$11+FF287/MAX(FE287+EW287+FF287, 0.1)*$Q$11))/($B$13+$C$13+$F$13)</f>
        <v>0</v>
      </c>
      <c r="DK287">
        <v>1.37</v>
      </c>
      <c r="DL287">
        <v>0.5</v>
      </c>
      <c r="DM287" t="s">
        <v>430</v>
      </c>
      <c r="DN287">
        <v>2</v>
      </c>
      <c r="DO287" t="b">
        <v>1</v>
      </c>
      <c r="DP287">
        <v>1694366507.214286</v>
      </c>
      <c r="DQ287">
        <v>1200.5225</v>
      </c>
      <c r="DR287">
        <v>1243.238928571429</v>
      </c>
      <c r="DS287">
        <v>28.57173571428572</v>
      </c>
      <c r="DT287">
        <v>25.9065</v>
      </c>
      <c r="DU287">
        <v>1239.001071428571</v>
      </c>
      <c r="DV287">
        <v>32.84218571428572</v>
      </c>
      <c r="DW287">
        <v>500.0005357142857</v>
      </c>
      <c r="DX287">
        <v>84.4134642857143</v>
      </c>
      <c r="DY287">
        <v>0.09998707857142855</v>
      </c>
      <c r="DZ287">
        <v>32.2813</v>
      </c>
      <c r="EA287">
        <v>33.50181428571428</v>
      </c>
      <c r="EB287">
        <v>999.9000000000002</v>
      </c>
      <c r="EC287">
        <v>0</v>
      </c>
      <c r="ED287">
        <v>0</v>
      </c>
      <c r="EE287">
        <v>10005.21821428572</v>
      </c>
      <c r="EF287">
        <v>0</v>
      </c>
      <c r="EG287">
        <v>1063.000357142857</v>
      </c>
      <c r="EH287">
        <v>-42.71662499999999</v>
      </c>
      <c r="EI287">
        <v>1235.831785714286</v>
      </c>
      <c r="EJ287">
        <v>1276.303928571428</v>
      </c>
      <c r="EK287">
        <v>2.665234642857143</v>
      </c>
      <c r="EL287">
        <v>1243.238928571429</v>
      </c>
      <c r="EM287">
        <v>25.9065</v>
      </c>
      <c r="EN287">
        <v>2.411838928571429</v>
      </c>
      <c r="EO287">
        <v>2.1868575</v>
      </c>
      <c r="EP287">
        <v>20.44348571428572</v>
      </c>
      <c r="EQ287">
        <v>18.86634642857143</v>
      </c>
      <c r="ER287">
        <v>2000.015714285714</v>
      </c>
      <c r="ES287">
        <v>0.9800038214285713</v>
      </c>
      <c r="ET287">
        <v>0.01999608928571428</v>
      </c>
      <c r="EU287">
        <v>0</v>
      </c>
      <c r="EV287">
        <v>82.93794642857144</v>
      </c>
      <c r="EW287">
        <v>5.00078</v>
      </c>
      <c r="EX287">
        <v>3380.704642857143</v>
      </c>
      <c r="EY287">
        <v>16379.8</v>
      </c>
      <c r="EZ287">
        <v>52.04449999999999</v>
      </c>
      <c r="FA287">
        <v>53.20274999999999</v>
      </c>
      <c r="FB287">
        <v>52.63360714285712</v>
      </c>
      <c r="FC287">
        <v>52.43292857142858</v>
      </c>
      <c r="FD287">
        <v>52.26996428571427</v>
      </c>
      <c r="FE287">
        <v>1955.125714285714</v>
      </c>
      <c r="FF287">
        <v>39.89000000000001</v>
      </c>
      <c r="FG287">
        <v>0</v>
      </c>
      <c r="FH287">
        <v>1694366514.8</v>
      </c>
      <c r="FI287">
        <v>0</v>
      </c>
      <c r="FJ287">
        <v>82.92348076923078</v>
      </c>
      <c r="FK287">
        <v>-0.0789709471069333</v>
      </c>
      <c r="FL287">
        <v>30.22188039513846</v>
      </c>
      <c r="FM287">
        <v>3380.646538461539</v>
      </c>
      <c r="FN287">
        <v>15</v>
      </c>
      <c r="FO287">
        <v>1694364733.6</v>
      </c>
      <c r="FP287" t="s">
        <v>824</v>
      </c>
      <c r="FQ287">
        <v>1694364733.6</v>
      </c>
      <c r="FR287">
        <v>1694364725.1</v>
      </c>
      <c r="FS287">
        <v>3</v>
      </c>
      <c r="FT287">
        <v>-0.385</v>
      </c>
      <c r="FU287">
        <v>-0.17</v>
      </c>
      <c r="FV287">
        <v>-26.307</v>
      </c>
      <c r="FW287">
        <v>-4.28</v>
      </c>
      <c r="FX287">
        <v>420</v>
      </c>
      <c r="FY287">
        <v>29</v>
      </c>
      <c r="FZ287">
        <v>0.26</v>
      </c>
      <c r="GA287">
        <v>0.05</v>
      </c>
      <c r="GB287">
        <v>-42.62819024390244</v>
      </c>
      <c r="GC287">
        <v>-1.587206968641099</v>
      </c>
      <c r="GD287">
        <v>0.1808274002614261</v>
      </c>
      <c r="GE287">
        <v>0</v>
      </c>
      <c r="GF287">
        <v>2.668707073170732</v>
      </c>
      <c r="GG287">
        <v>-0.08420675958187532</v>
      </c>
      <c r="GH287">
        <v>0.008397962948094815</v>
      </c>
      <c r="GI287">
        <v>1</v>
      </c>
      <c r="GJ287">
        <v>1</v>
      </c>
      <c r="GK287">
        <v>2</v>
      </c>
      <c r="GL287" t="s">
        <v>432</v>
      </c>
      <c r="GM287">
        <v>3.10621</v>
      </c>
      <c r="GN287">
        <v>2.75799</v>
      </c>
      <c r="GO287">
        <v>0.169062</v>
      </c>
      <c r="GP287">
        <v>0.169344</v>
      </c>
      <c r="GQ287">
        <v>0.121999</v>
      </c>
      <c r="GR287">
        <v>0.10402</v>
      </c>
      <c r="GS287">
        <v>20846.2</v>
      </c>
      <c r="GT287">
        <v>19634.4</v>
      </c>
      <c r="GU287">
        <v>25678.4</v>
      </c>
      <c r="GV287">
        <v>24019.3</v>
      </c>
      <c r="GW287">
        <v>36275.2</v>
      </c>
      <c r="GX287">
        <v>31560.1</v>
      </c>
      <c r="GY287">
        <v>44942</v>
      </c>
      <c r="GZ287">
        <v>38083.3</v>
      </c>
      <c r="HA287">
        <v>1.7363</v>
      </c>
      <c r="HB287">
        <v>1.52978</v>
      </c>
      <c r="HC287">
        <v>-0.0862479</v>
      </c>
      <c r="HD287">
        <v>0</v>
      </c>
      <c r="HE287">
        <v>34.8747</v>
      </c>
      <c r="HF287">
        <v>999.9</v>
      </c>
      <c r="HG287">
        <v>33.9</v>
      </c>
      <c r="HH287">
        <v>42.1</v>
      </c>
      <c r="HI287">
        <v>33.2811</v>
      </c>
      <c r="HJ287">
        <v>61.3356</v>
      </c>
      <c r="HK287">
        <v>24.6875</v>
      </c>
      <c r="HL287">
        <v>1</v>
      </c>
      <c r="HM287">
        <v>1.63431</v>
      </c>
      <c r="HN287">
        <v>9.28105</v>
      </c>
      <c r="HO287">
        <v>20.057</v>
      </c>
      <c r="HP287">
        <v>5.20471</v>
      </c>
      <c r="HQ287">
        <v>11.9935</v>
      </c>
      <c r="HR287">
        <v>4.95965</v>
      </c>
      <c r="HS287">
        <v>3.27438</v>
      </c>
      <c r="HT287">
        <v>9999</v>
      </c>
      <c r="HU287">
        <v>9999</v>
      </c>
      <c r="HV287">
        <v>9999</v>
      </c>
      <c r="HW287">
        <v>157</v>
      </c>
      <c r="HX287">
        <v>1.86388</v>
      </c>
      <c r="HY287">
        <v>1.8602</v>
      </c>
      <c r="HZ287">
        <v>1.85855</v>
      </c>
      <c r="IA287">
        <v>1.85989</v>
      </c>
      <c r="IB287">
        <v>1.85987</v>
      </c>
      <c r="IC287">
        <v>1.8585</v>
      </c>
      <c r="ID287">
        <v>1.8576</v>
      </c>
      <c r="IE287">
        <v>1.85242</v>
      </c>
      <c r="IF287">
        <v>0</v>
      </c>
      <c r="IG287">
        <v>0</v>
      </c>
      <c r="IH287">
        <v>0</v>
      </c>
      <c r="II287">
        <v>0</v>
      </c>
      <c r="IJ287" t="s">
        <v>433</v>
      </c>
      <c r="IK287" t="s">
        <v>434</v>
      </c>
      <c r="IL287" t="s">
        <v>435</v>
      </c>
      <c r="IM287" t="s">
        <v>435</v>
      </c>
      <c r="IN287" t="s">
        <v>435</v>
      </c>
      <c r="IO287" t="s">
        <v>435</v>
      </c>
      <c r="IP287">
        <v>0</v>
      </c>
      <c r="IQ287">
        <v>100</v>
      </c>
      <c r="IR287">
        <v>100</v>
      </c>
      <c r="IS287">
        <v>-38.8</v>
      </c>
      <c r="IT287">
        <v>-4.2703</v>
      </c>
      <c r="IU287">
        <v>-16.58608616744975</v>
      </c>
      <c r="IV287">
        <v>-0.02477319321892663</v>
      </c>
      <c r="IW287">
        <v>7.220195862635366E-06</v>
      </c>
      <c r="IX287">
        <v>-1.200035831751892E-09</v>
      </c>
      <c r="IY287">
        <v>-1.942583748468474</v>
      </c>
      <c r="IZ287">
        <v>-0.1467083373758089</v>
      </c>
      <c r="JA287">
        <v>0.003522864546959643</v>
      </c>
      <c r="JB287">
        <v>-3.696506598922489E-05</v>
      </c>
      <c r="JC287">
        <v>4</v>
      </c>
      <c r="JD287">
        <v>1987</v>
      </c>
      <c r="JE287">
        <v>1</v>
      </c>
      <c r="JF287">
        <v>38</v>
      </c>
      <c r="JG287">
        <v>29.7</v>
      </c>
      <c r="JH287">
        <v>29.8</v>
      </c>
      <c r="JI287">
        <v>2.91382</v>
      </c>
      <c r="JJ287">
        <v>2.68555</v>
      </c>
      <c r="JK287">
        <v>1.49658</v>
      </c>
      <c r="JL287">
        <v>2.38892</v>
      </c>
      <c r="JM287">
        <v>1.54785</v>
      </c>
      <c r="JN287">
        <v>2.46826</v>
      </c>
      <c r="JO287">
        <v>46.7379</v>
      </c>
      <c r="JP287">
        <v>13.0375</v>
      </c>
      <c r="JQ287">
        <v>18</v>
      </c>
      <c r="JR287">
        <v>509.025</v>
      </c>
      <c r="JS287">
        <v>384.882</v>
      </c>
      <c r="JT287">
        <v>26.178</v>
      </c>
      <c r="JU287">
        <v>45.4525</v>
      </c>
      <c r="JV287">
        <v>29.9994</v>
      </c>
      <c r="JW287">
        <v>45.2569</v>
      </c>
      <c r="JX287">
        <v>45.1099</v>
      </c>
      <c r="JY287">
        <v>58.4673</v>
      </c>
      <c r="JZ287">
        <v>0</v>
      </c>
      <c r="KA287">
        <v>42.5778</v>
      </c>
      <c r="KB287">
        <v>20.9444</v>
      </c>
      <c r="KC287">
        <v>1289.52</v>
      </c>
      <c r="KD287">
        <v>28.0643</v>
      </c>
      <c r="KE287">
        <v>98.18089999999999</v>
      </c>
      <c r="KF287">
        <v>91.76600000000001</v>
      </c>
    </row>
    <row r="288" spans="1:292">
      <c r="A288">
        <v>270</v>
      </c>
      <c r="B288">
        <v>1694366520</v>
      </c>
      <c r="C288">
        <v>8011</v>
      </c>
      <c r="D288" t="s">
        <v>977</v>
      </c>
      <c r="E288" t="s">
        <v>978</v>
      </c>
      <c r="F288">
        <v>5</v>
      </c>
      <c r="G288" t="s">
        <v>823</v>
      </c>
      <c r="H288">
        <v>1694366512.5</v>
      </c>
      <c r="I288">
        <f>(J288)/1000</f>
        <v>0</v>
      </c>
      <c r="J288">
        <f>IF(DO288, AM288, AG288)</f>
        <v>0</v>
      </c>
      <c r="K288">
        <f>IF(DO288, AH288, AF288)</f>
        <v>0</v>
      </c>
      <c r="L288">
        <f>DQ288 - IF(AT288&gt;1, K288*DK288*100.0/(AV288*EE288), 0)</f>
        <v>0</v>
      </c>
      <c r="M288">
        <f>((S288-I288/2)*L288-K288)/(S288+I288/2)</f>
        <v>0</v>
      </c>
      <c r="N288">
        <f>M288*(DX288+DY288)/1000.0</f>
        <v>0</v>
      </c>
      <c r="O288">
        <f>(DQ288 - IF(AT288&gt;1, K288*DK288*100.0/(AV288*EE288), 0))*(DX288+DY288)/1000.0</f>
        <v>0</v>
      </c>
      <c r="P288">
        <f>2.0/((1/R288-1/Q288)+SIGN(R288)*SQRT((1/R288-1/Q288)*(1/R288-1/Q288) + 4*DL288/((DL288+1)*(DL288+1))*(2*1/R288*1/Q288-1/Q288*1/Q288)))</f>
        <v>0</v>
      </c>
      <c r="Q288">
        <f>IF(LEFT(DM288,1)&lt;&gt;"0",IF(LEFT(DM288,1)="1",3.0,DN288),$D$5+$E$5*(EE288*DX288/($K$5*1000))+$F$5*(EE288*DX288/($K$5*1000))*MAX(MIN(DK288,$J$5),$I$5)*MAX(MIN(DK288,$J$5),$I$5)+$G$5*MAX(MIN(DK288,$J$5),$I$5)*(EE288*DX288/($K$5*1000))+$H$5*(EE288*DX288/($K$5*1000))*(EE288*DX288/($K$5*1000)))</f>
        <v>0</v>
      </c>
      <c r="R288">
        <f>I288*(1000-(1000*0.61365*exp(17.502*V288/(240.97+V288))/(DX288+DY288)+DS288)/2)/(1000*0.61365*exp(17.502*V288/(240.97+V288))/(DX288+DY288)-DS288)</f>
        <v>0</v>
      </c>
      <c r="S288">
        <f>1/((DL288+1)/(P288/1.6)+1/(Q288/1.37)) + DL288/((DL288+1)/(P288/1.6) + DL288/(Q288/1.37))</f>
        <v>0</v>
      </c>
      <c r="T288">
        <f>(DG288*DJ288)</f>
        <v>0</v>
      </c>
      <c r="U288">
        <f>(DZ288+(T288+2*0.95*5.67E-8*(((DZ288+$B$9)+273)^4-(DZ288+273)^4)-44100*I288)/(1.84*29.3*Q288+8*0.95*5.67E-8*(DZ288+273)^3))</f>
        <v>0</v>
      </c>
      <c r="V288">
        <f>($C$9*EA288+$D$9*EB288+$E$9*U288)</f>
        <v>0</v>
      </c>
      <c r="W288">
        <f>0.61365*exp(17.502*V288/(240.97+V288))</f>
        <v>0</v>
      </c>
      <c r="X288">
        <f>(Y288/Z288*100)</f>
        <v>0</v>
      </c>
      <c r="Y288">
        <f>DS288*(DX288+DY288)/1000</f>
        <v>0</v>
      </c>
      <c r="Z288">
        <f>0.61365*exp(17.502*DZ288/(240.97+DZ288))</f>
        <v>0</v>
      </c>
      <c r="AA288">
        <f>(W288-DS288*(DX288+DY288)/1000)</f>
        <v>0</v>
      </c>
      <c r="AB288">
        <f>(-I288*44100)</f>
        <v>0</v>
      </c>
      <c r="AC288">
        <f>2*29.3*Q288*0.92*(DZ288-V288)</f>
        <v>0</v>
      </c>
      <c r="AD288">
        <f>2*0.95*5.67E-8*(((DZ288+$B$9)+273)^4-(V288+273)^4)</f>
        <v>0</v>
      </c>
      <c r="AE288">
        <f>T288+AD288+AB288+AC288</f>
        <v>0</v>
      </c>
      <c r="AF288">
        <f>DW288*AT288*(DR288-DQ288*(1000-AT288*DT288)/(1000-AT288*DS288))/(100*DK288)</f>
        <v>0</v>
      </c>
      <c r="AG288">
        <f>1000*DW288*AT288*(DS288-DT288)/(100*DK288*(1000-AT288*DS288))</f>
        <v>0</v>
      </c>
      <c r="AH288">
        <f>(AI288 - AJ288 - DX288*1E3/(8.314*(DZ288+273.15)) * AL288/DW288 * AK288) * DW288/(100*DK288) * (1000 - DT288)/1000</f>
        <v>0</v>
      </c>
      <c r="AI288">
        <v>1310.610627060123</v>
      </c>
      <c r="AJ288">
        <v>1278.000424242425</v>
      </c>
      <c r="AK288">
        <v>3.453717582089669</v>
      </c>
      <c r="AL288">
        <v>66.0925817181092</v>
      </c>
      <c r="AM288">
        <f>(AO288 - AN288 + DX288*1E3/(8.314*(DZ288+273.15)) * AQ288/DW288 * AP288) * DW288/(100*DK288) * 1000/(1000 - AO288)</f>
        <v>0</v>
      </c>
      <c r="AN288">
        <v>25.91630123342162</v>
      </c>
      <c r="AO288">
        <v>28.56690242424241</v>
      </c>
      <c r="AP288">
        <v>-1.150227232567024E-05</v>
      </c>
      <c r="AQ288">
        <v>101.3786649320936</v>
      </c>
      <c r="AR288">
        <v>0</v>
      </c>
      <c r="AS288">
        <v>0</v>
      </c>
      <c r="AT288">
        <f>IF(AR288*$H$15&gt;=AV288,1.0,(AV288/(AV288-AR288*$H$15)))</f>
        <v>0</v>
      </c>
      <c r="AU288">
        <f>(AT288-1)*100</f>
        <v>0</v>
      </c>
      <c r="AV288">
        <f>MAX(0,($B$15+$C$15*EE288)/(1+$D$15*EE288)*DX288/(DZ288+273)*$E$15)</f>
        <v>0</v>
      </c>
      <c r="AW288" t="s">
        <v>429</v>
      </c>
      <c r="AX288" t="s">
        <v>429</v>
      </c>
      <c r="AY288">
        <v>0</v>
      </c>
      <c r="AZ288">
        <v>0</v>
      </c>
      <c r="BA288">
        <f>1-AY288/AZ288</f>
        <v>0</v>
      </c>
      <c r="BB288">
        <v>0</v>
      </c>
      <c r="BC288" t="s">
        <v>429</v>
      </c>
      <c r="BD288" t="s">
        <v>429</v>
      </c>
      <c r="BE288">
        <v>0</v>
      </c>
      <c r="BF288">
        <v>0</v>
      </c>
      <c r="BG288">
        <f>1-BE288/BF288</f>
        <v>0</v>
      </c>
      <c r="BH288">
        <v>0.5</v>
      </c>
      <c r="BI288">
        <f>DH288</f>
        <v>0</v>
      </c>
      <c r="BJ288">
        <f>K288</f>
        <v>0</v>
      </c>
      <c r="BK288">
        <f>BG288*BH288*BI288</f>
        <v>0</v>
      </c>
      <c r="BL288">
        <f>(BJ288-BB288)/BI288</f>
        <v>0</v>
      </c>
      <c r="BM288">
        <f>(AZ288-BF288)/BF288</f>
        <v>0</v>
      </c>
      <c r="BN288">
        <f>AY288/(BA288+AY288/BF288)</f>
        <v>0</v>
      </c>
      <c r="BO288" t="s">
        <v>429</v>
      </c>
      <c r="BP288">
        <v>0</v>
      </c>
      <c r="BQ288">
        <f>IF(BP288&lt;&gt;0, BP288, BN288)</f>
        <v>0</v>
      </c>
      <c r="BR288">
        <f>1-BQ288/BF288</f>
        <v>0</v>
      </c>
      <c r="BS288">
        <f>(BF288-BE288)/(BF288-BQ288)</f>
        <v>0</v>
      </c>
      <c r="BT288">
        <f>(AZ288-BF288)/(AZ288-BQ288)</f>
        <v>0</v>
      </c>
      <c r="BU288">
        <f>(BF288-BE288)/(BF288-AY288)</f>
        <v>0</v>
      </c>
      <c r="BV288">
        <f>(AZ288-BF288)/(AZ288-AY288)</f>
        <v>0</v>
      </c>
      <c r="BW288">
        <f>(BS288*BQ288/BE288)</f>
        <v>0</v>
      </c>
      <c r="BX288">
        <f>(1-BW288)</f>
        <v>0</v>
      </c>
      <c r="DG288">
        <f>$B$13*EF288+$C$13*EG288+$F$13*ER288*(1-EU288)</f>
        <v>0</v>
      </c>
      <c r="DH288">
        <f>DG288*DI288</f>
        <v>0</v>
      </c>
      <c r="DI288">
        <f>($B$13*$D$11+$C$13*$D$11+$F$13*((FE288+EW288)/MAX(FE288+EW288+FF288, 0.1)*$I$11+FF288/MAX(FE288+EW288+FF288, 0.1)*$J$11))/($B$13+$C$13+$F$13)</f>
        <v>0</v>
      </c>
      <c r="DJ288">
        <f>($B$13*$K$11+$C$13*$K$11+$F$13*((FE288+EW288)/MAX(FE288+EW288+FF288, 0.1)*$P$11+FF288/MAX(FE288+EW288+FF288, 0.1)*$Q$11))/($B$13+$C$13+$F$13)</f>
        <v>0</v>
      </c>
      <c r="DK288">
        <v>1.37</v>
      </c>
      <c r="DL288">
        <v>0.5</v>
      </c>
      <c r="DM288" t="s">
        <v>430</v>
      </c>
      <c r="DN288">
        <v>2</v>
      </c>
      <c r="DO288" t="b">
        <v>1</v>
      </c>
      <c r="DP288">
        <v>1694366512.5</v>
      </c>
      <c r="DQ288">
        <v>1218.127777777778</v>
      </c>
      <c r="DR288">
        <v>1260.947407407408</v>
      </c>
      <c r="DS288">
        <v>28.56967407407408</v>
      </c>
      <c r="DT288">
        <v>25.91236296296297</v>
      </c>
      <c r="DU288">
        <v>1256.826666666666</v>
      </c>
      <c r="DV288">
        <v>32.84005185185185</v>
      </c>
      <c r="DW288">
        <v>500.0055185185185</v>
      </c>
      <c r="DX288">
        <v>84.41398888888888</v>
      </c>
      <c r="DY288">
        <v>0.09998189259259259</v>
      </c>
      <c r="DZ288">
        <v>32.27625555555556</v>
      </c>
      <c r="EA288">
        <v>33.48868518518518</v>
      </c>
      <c r="EB288">
        <v>999.9000000000001</v>
      </c>
      <c r="EC288">
        <v>0</v>
      </c>
      <c r="ED288">
        <v>0</v>
      </c>
      <c r="EE288">
        <v>10002.98259259259</v>
      </c>
      <c r="EF288">
        <v>0</v>
      </c>
      <c r="EG288">
        <v>1066.9</v>
      </c>
      <c r="EH288">
        <v>-42.81943703703703</v>
      </c>
      <c r="EI288">
        <v>1253.952222222222</v>
      </c>
      <c r="EJ288">
        <v>1294.490740740741</v>
      </c>
      <c r="EK288">
        <v>2.657308518518519</v>
      </c>
      <c r="EL288">
        <v>1260.947407407408</v>
      </c>
      <c r="EM288">
        <v>25.91236296296297</v>
      </c>
      <c r="EN288">
        <v>2.411679629629629</v>
      </c>
      <c r="EO288">
        <v>2.187366296296296</v>
      </c>
      <c r="EP288">
        <v>20.44241481481482</v>
      </c>
      <c r="EQ288">
        <v>18.87007777777778</v>
      </c>
      <c r="ER288">
        <v>2000.014444444445</v>
      </c>
      <c r="ES288">
        <v>0.9800036666666665</v>
      </c>
      <c r="ET288">
        <v>0.01999624444444444</v>
      </c>
      <c r="EU288">
        <v>0</v>
      </c>
      <c r="EV288">
        <v>82.99644444444446</v>
      </c>
      <c r="EW288">
        <v>5.00078</v>
      </c>
      <c r="EX288">
        <v>3382.778518518518</v>
      </c>
      <c r="EY288">
        <v>16379.77777777778</v>
      </c>
      <c r="EZ288">
        <v>52.04148148148148</v>
      </c>
      <c r="FA288">
        <v>53.19633333333331</v>
      </c>
      <c r="FB288">
        <v>52.63159259259259</v>
      </c>
      <c r="FC288">
        <v>52.43507407407407</v>
      </c>
      <c r="FD288">
        <v>52.28455555555556</v>
      </c>
      <c r="FE288">
        <v>1955.124444444444</v>
      </c>
      <c r="FF288">
        <v>39.89000000000001</v>
      </c>
      <c r="FG288">
        <v>0</v>
      </c>
      <c r="FH288">
        <v>1694366520.2</v>
      </c>
      <c r="FI288">
        <v>0</v>
      </c>
      <c r="FJ288">
        <v>83.00077200000001</v>
      </c>
      <c r="FK288">
        <v>1.034615391926915</v>
      </c>
      <c r="FL288">
        <v>17.55923078304761</v>
      </c>
      <c r="FM288">
        <v>3382.9256</v>
      </c>
      <c r="FN288">
        <v>15</v>
      </c>
      <c r="FO288">
        <v>1694364733.6</v>
      </c>
      <c r="FP288" t="s">
        <v>824</v>
      </c>
      <c r="FQ288">
        <v>1694364733.6</v>
      </c>
      <c r="FR288">
        <v>1694364725.1</v>
      </c>
      <c r="FS288">
        <v>3</v>
      </c>
      <c r="FT288">
        <v>-0.385</v>
      </c>
      <c r="FU288">
        <v>-0.17</v>
      </c>
      <c r="FV288">
        <v>-26.307</v>
      </c>
      <c r="FW288">
        <v>-4.28</v>
      </c>
      <c r="FX288">
        <v>420</v>
      </c>
      <c r="FY288">
        <v>29</v>
      </c>
      <c r="FZ288">
        <v>0.26</v>
      </c>
      <c r="GA288">
        <v>0.05</v>
      </c>
      <c r="GB288">
        <v>-42.7536325</v>
      </c>
      <c r="GC288">
        <v>-1.207739212007446</v>
      </c>
      <c r="GD288">
        <v>0.1481624182907049</v>
      </c>
      <c r="GE288">
        <v>0</v>
      </c>
      <c r="GF288">
        <v>2.66220675</v>
      </c>
      <c r="GG288">
        <v>-0.0903610131332115</v>
      </c>
      <c r="GH288">
        <v>0.008773859010578004</v>
      </c>
      <c r="GI288">
        <v>1</v>
      </c>
      <c r="GJ288">
        <v>1</v>
      </c>
      <c r="GK288">
        <v>2</v>
      </c>
      <c r="GL288" t="s">
        <v>432</v>
      </c>
      <c r="GM288">
        <v>3.10621</v>
      </c>
      <c r="GN288">
        <v>2.75817</v>
      </c>
      <c r="GO288">
        <v>0.170453</v>
      </c>
      <c r="GP288">
        <v>0.170747</v>
      </c>
      <c r="GQ288">
        <v>0.121996</v>
      </c>
      <c r="GR288">
        <v>0.104024</v>
      </c>
      <c r="GS288">
        <v>20811.3</v>
      </c>
      <c r="GT288">
        <v>19601.4</v>
      </c>
      <c r="GU288">
        <v>25678.5</v>
      </c>
      <c r="GV288">
        <v>24019.6</v>
      </c>
      <c r="GW288">
        <v>36276</v>
      </c>
      <c r="GX288">
        <v>31560.4</v>
      </c>
      <c r="GY288">
        <v>44942.6</v>
      </c>
      <c r="GZ288">
        <v>38083.8</v>
      </c>
      <c r="HA288">
        <v>1.73633</v>
      </c>
      <c r="HB288">
        <v>1.5299</v>
      </c>
      <c r="HC288">
        <v>-0.0866652</v>
      </c>
      <c r="HD288">
        <v>0</v>
      </c>
      <c r="HE288">
        <v>34.873</v>
      </c>
      <c r="HF288">
        <v>999.9</v>
      </c>
      <c r="HG288">
        <v>33.9</v>
      </c>
      <c r="HH288">
        <v>42.1</v>
      </c>
      <c r="HI288">
        <v>33.2811</v>
      </c>
      <c r="HJ288">
        <v>61.1656</v>
      </c>
      <c r="HK288">
        <v>24.4792</v>
      </c>
      <c r="HL288">
        <v>1</v>
      </c>
      <c r="HM288">
        <v>1.63376</v>
      </c>
      <c r="HN288">
        <v>9.28105</v>
      </c>
      <c r="HO288">
        <v>20.057</v>
      </c>
      <c r="HP288">
        <v>5.20426</v>
      </c>
      <c r="HQ288">
        <v>11.9935</v>
      </c>
      <c r="HR288">
        <v>4.95995</v>
      </c>
      <c r="HS288">
        <v>3.27445</v>
      </c>
      <c r="HT288">
        <v>9999</v>
      </c>
      <c r="HU288">
        <v>9999</v>
      </c>
      <c r="HV288">
        <v>9999</v>
      </c>
      <c r="HW288">
        <v>157</v>
      </c>
      <c r="HX288">
        <v>1.86386</v>
      </c>
      <c r="HY288">
        <v>1.86019</v>
      </c>
      <c r="HZ288">
        <v>1.85852</v>
      </c>
      <c r="IA288">
        <v>1.85989</v>
      </c>
      <c r="IB288">
        <v>1.85984</v>
      </c>
      <c r="IC288">
        <v>1.85847</v>
      </c>
      <c r="ID288">
        <v>1.85759</v>
      </c>
      <c r="IE288">
        <v>1.85242</v>
      </c>
      <c r="IF288">
        <v>0</v>
      </c>
      <c r="IG288">
        <v>0</v>
      </c>
      <c r="IH288">
        <v>0</v>
      </c>
      <c r="II288">
        <v>0</v>
      </c>
      <c r="IJ288" t="s">
        <v>433</v>
      </c>
      <c r="IK288" t="s">
        <v>434</v>
      </c>
      <c r="IL288" t="s">
        <v>435</v>
      </c>
      <c r="IM288" t="s">
        <v>435</v>
      </c>
      <c r="IN288" t="s">
        <v>435</v>
      </c>
      <c r="IO288" t="s">
        <v>435</v>
      </c>
      <c r="IP288">
        <v>0</v>
      </c>
      <c r="IQ288">
        <v>100</v>
      </c>
      <c r="IR288">
        <v>100</v>
      </c>
      <c r="IS288">
        <v>-39.01</v>
      </c>
      <c r="IT288">
        <v>-4.2703</v>
      </c>
      <c r="IU288">
        <v>-16.58608616744975</v>
      </c>
      <c r="IV288">
        <v>-0.02477319321892663</v>
      </c>
      <c r="IW288">
        <v>7.220195862635366E-06</v>
      </c>
      <c r="IX288">
        <v>-1.200035831751892E-09</v>
      </c>
      <c r="IY288">
        <v>-1.942583748468474</v>
      </c>
      <c r="IZ288">
        <v>-0.1467083373758089</v>
      </c>
      <c r="JA288">
        <v>0.003522864546959643</v>
      </c>
      <c r="JB288">
        <v>-3.696506598922489E-05</v>
      </c>
      <c r="JC288">
        <v>4</v>
      </c>
      <c r="JD288">
        <v>1987</v>
      </c>
      <c r="JE288">
        <v>1</v>
      </c>
      <c r="JF288">
        <v>38</v>
      </c>
      <c r="JG288">
        <v>29.8</v>
      </c>
      <c r="JH288">
        <v>29.9</v>
      </c>
      <c r="JI288">
        <v>2.94189</v>
      </c>
      <c r="JJ288">
        <v>2.67822</v>
      </c>
      <c r="JK288">
        <v>1.49658</v>
      </c>
      <c r="JL288">
        <v>2.38892</v>
      </c>
      <c r="JM288">
        <v>1.54785</v>
      </c>
      <c r="JN288">
        <v>2.47681</v>
      </c>
      <c r="JO288">
        <v>46.7379</v>
      </c>
      <c r="JP288">
        <v>13.0463</v>
      </c>
      <c r="JQ288">
        <v>18</v>
      </c>
      <c r="JR288">
        <v>509.004</v>
      </c>
      <c r="JS288">
        <v>384.929</v>
      </c>
      <c r="JT288">
        <v>26.1763</v>
      </c>
      <c r="JU288">
        <v>45.4465</v>
      </c>
      <c r="JV288">
        <v>29.9995</v>
      </c>
      <c r="JW288">
        <v>45.251</v>
      </c>
      <c r="JX288">
        <v>45.104</v>
      </c>
      <c r="JY288">
        <v>59.0149</v>
      </c>
      <c r="JZ288">
        <v>0</v>
      </c>
      <c r="KA288">
        <v>42.5778</v>
      </c>
      <c r="KB288">
        <v>20.9444</v>
      </c>
      <c r="KC288">
        <v>1309.56</v>
      </c>
      <c r="KD288">
        <v>28.1209</v>
      </c>
      <c r="KE288">
        <v>98.1819</v>
      </c>
      <c r="KF288">
        <v>91.7672</v>
      </c>
    </row>
    <row r="289" spans="1:292">
      <c r="A289">
        <v>271</v>
      </c>
      <c r="B289">
        <v>1694366525</v>
      </c>
      <c r="C289">
        <v>8016</v>
      </c>
      <c r="D289" t="s">
        <v>979</v>
      </c>
      <c r="E289" t="s">
        <v>980</v>
      </c>
      <c r="F289">
        <v>5</v>
      </c>
      <c r="G289" t="s">
        <v>823</v>
      </c>
      <c r="H289">
        <v>1694366517.214286</v>
      </c>
      <c r="I289">
        <f>(J289)/1000</f>
        <v>0</v>
      </c>
      <c r="J289">
        <f>IF(DO289, AM289, AG289)</f>
        <v>0</v>
      </c>
      <c r="K289">
        <f>IF(DO289, AH289, AF289)</f>
        <v>0</v>
      </c>
      <c r="L289">
        <f>DQ289 - IF(AT289&gt;1, K289*DK289*100.0/(AV289*EE289), 0)</f>
        <v>0</v>
      </c>
      <c r="M289">
        <f>((S289-I289/2)*L289-K289)/(S289+I289/2)</f>
        <v>0</v>
      </c>
      <c r="N289">
        <f>M289*(DX289+DY289)/1000.0</f>
        <v>0</v>
      </c>
      <c r="O289">
        <f>(DQ289 - IF(AT289&gt;1, K289*DK289*100.0/(AV289*EE289), 0))*(DX289+DY289)/1000.0</f>
        <v>0</v>
      </c>
      <c r="P289">
        <f>2.0/((1/R289-1/Q289)+SIGN(R289)*SQRT((1/R289-1/Q289)*(1/R289-1/Q289) + 4*DL289/((DL289+1)*(DL289+1))*(2*1/R289*1/Q289-1/Q289*1/Q289)))</f>
        <v>0</v>
      </c>
      <c r="Q289">
        <f>IF(LEFT(DM289,1)&lt;&gt;"0",IF(LEFT(DM289,1)="1",3.0,DN289),$D$5+$E$5*(EE289*DX289/($K$5*1000))+$F$5*(EE289*DX289/($K$5*1000))*MAX(MIN(DK289,$J$5),$I$5)*MAX(MIN(DK289,$J$5),$I$5)+$G$5*MAX(MIN(DK289,$J$5),$I$5)*(EE289*DX289/($K$5*1000))+$H$5*(EE289*DX289/($K$5*1000))*(EE289*DX289/($K$5*1000)))</f>
        <v>0</v>
      </c>
      <c r="R289">
        <f>I289*(1000-(1000*0.61365*exp(17.502*V289/(240.97+V289))/(DX289+DY289)+DS289)/2)/(1000*0.61365*exp(17.502*V289/(240.97+V289))/(DX289+DY289)-DS289)</f>
        <v>0</v>
      </c>
      <c r="S289">
        <f>1/((DL289+1)/(P289/1.6)+1/(Q289/1.37)) + DL289/((DL289+1)/(P289/1.6) + DL289/(Q289/1.37))</f>
        <v>0</v>
      </c>
      <c r="T289">
        <f>(DG289*DJ289)</f>
        <v>0</v>
      </c>
      <c r="U289">
        <f>(DZ289+(T289+2*0.95*5.67E-8*(((DZ289+$B$9)+273)^4-(DZ289+273)^4)-44100*I289)/(1.84*29.3*Q289+8*0.95*5.67E-8*(DZ289+273)^3))</f>
        <v>0</v>
      </c>
      <c r="V289">
        <f>($C$9*EA289+$D$9*EB289+$E$9*U289)</f>
        <v>0</v>
      </c>
      <c r="W289">
        <f>0.61365*exp(17.502*V289/(240.97+V289))</f>
        <v>0</v>
      </c>
      <c r="X289">
        <f>(Y289/Z289*100)</f>
        <v>0</v>
      </c>
      <c r="Y289">
        <f>DS289*(DX289+DY289)/1000</f>
        <v>0</v>
      </c>
      <c r="Z289">
        <f>0.61365*exp(17.502*DZ289/(240.97+DZ289))</f>
        <v>0</v>
      </c>
      <c r="AA289">
        <f>(W289-DS289*(DX289+DY289)/1000)</f>
        <v>0</v>
      </c>
      <c r="AB289">
        <f>(-I289*44100)</f>
        <v>0</v>
      </c>
      <c r="AC289">
        <f>2*29.3*Q289*0.92*(DZ289-V289)</f>
        <v>0</v>
      </c>
      <c r="AD289">
        <f>2*0.95*5.67E-8*(((DZ289+$B$9)+273)^4-(V289+273)^4)</f>
        <v>0</v>
      </c>
      <c r="AE289">
        <f>T289+AD289+AB289+AC289</f>
        <v>0</v>
      </c>
      <c r="AF289">
        <f>DW289*AT289*(DR289-DQ289*(1000-AT289*DT289)/(1000-AT289*DS289))/(100*DK289)</f>
        <v>0</v>
      </c>
      <c r="AG289">
        <f>1000*DW289*AT289*(DS289-DT289)/(100*DK289*(1000-AT289*DS289))</f>
        <v>0</v>
      </c>
      <c r="AH289">
        <f>(AI289 - AJ289 - DX289*1E3/(8.314*(DZ289+273.15)) * AL289/DW289 * AK289) * DW289/(100*DK289) * (1000 - DT289)/1000</f>
        <v>0</v>
      </c>
      <c r="AI289">
        <v>1327.818375065417</v>
      </c>
      <c r="AJ289">
        <v>1295.17496969697</v>
      </c>
      <c r="AK289">
        <v>3.420056845132834</v>
      </c>
      <c r="AL289">
        <v>66.0925817181092</v>
      </c>
      <c r="AM289">
        <f>(AO289 - AN289 + DX289*1E3/(8.314*(DZ289+273.15)) * AQ289/DW289 * AP289) * DW289/(100*DK289) * 1000/(1000 - AO289)</f>
        <v>0</v>
      </c>
      <c r="AN289">
        <v>25.92059397428872</v>
      </c>
      <c r="AO289">
        <v>28.56452484848484</v>
      </c>
      <c r="AP289">
        <v>-1.078435824280486E-05</v>
      </c>
      <c r="AQ289">
        <v>101.3786649320936</v>
      </c>
      <c r="AR289">
        <v>0</v>
      </c>
      <c r="AS289">
        <v>0</v>
      </c>
      <c r="AT289">
        <f>IF(AR289*$H$15&gt;=AV289,1.0,(AV289/(AV289-AR289*$H$15)))</f>
        <v>0</v>
      </c>
      <c r="AU289">
        <f>(AT289-1)*100</f>
        <v>0</v>
      </c>
      <c r="AV289">
        <f>MAX(0,($B$15+$C$15*EE289)/(1+$D$15*EE289)*DX289/(DZ289+273)*$E$15)</f>
        <v>0</v>
      </c>
      <c r="AW289" t="s">
        <v>429</v>
      </c>
      <c r="AX289" t="s">
        <v>429</v>
      </c>
      <c r="AY289">
        <v>0</v>
      </c>
      <c r="AZ289">
        <v>0</v>
      </c>
      <c r="BA289">
        <f>1-AY289/AZ289</f>
        <v>0</v>
      </c>
      <c r="BB289">
        <v>0</v>
      </c>
      <c r="BC289" t="s">
        <v>429</v>
      </c>
      <c r="BD289" t="s">
        <v>429</v>
      </c>
      <c r="BE289">
        <v>0</v>
      </c>
      <c r="BF289">
        <v>0</v>
      </c>
      <c r="BG289">
        <f>1-BE289/BF289</f>
        <v>0</v>
      </c>
      <c r="BH289">
        <v>0.5</v>
      </c>
      <c r="BI289">
        <f>DH289</f>
        <v>0</v>
      </c>
      <c r="BJ289">
        <f>K289</f>
        <v>0</v>
      </c>
      <c r="BK289">
        <f>BG289*BH289*BI289</f>
        <v>0</v>
      </c>
      <c r="BL289">
        <f>(BJ289-BB289)/BI289</f>
        <v>0</v>
      </c>
      <c r="BM289">
        <f>(AZ289-BF289)/BF289</f>
        <v>0</v>
      </c>
      <c r="BN289">
        <f>AY289/(BA289+AY289/BF289)</f>
        <v>0</v>
      </c>
      <c r="BO289" t="s">
        <v>429</v>
      </c>
      <c r="BP289">
        <v>0</v>
      </c>
      <c r="BQ289">
        <f>IF(BP289&lt;&gt;0, BP289, BN289)</f>
        <v>0</v>
      </c>
      <c r="BR289">
        <f>1-BQ289/BF289</f>
        <v>0</v>
      </c>
      <c r="BS289">
        <f>(BF289-BE289)/(BF289-BQ289)</f>
        <v>0</v>
      </c>
      <c r="BT289">
        <f>(AZ289-BF289)/(AZ289-BQ289)</f>
        <v>0</v>
      </c>
      <c r="BU289">
        <f>(BF289-BE289)/(BF289-AY289)</f>
        <v>0</v>
      </c>
      <c r="BV289">
        <f>(AZ289-BF289)/(AZ289-AY289)</f>
        <v>0</v>
      </c>
      <c r="BW289">
        <f>(BS289*BQ289/BE289)</f>
        <v>0</v>
      </c>
      <c r="BX289">
        <f>(1-BW289)</f>
        <v>0</v>
      </c>
      <c r="DG289">
        <f>$B$13*EF289+$C$13*EG289+$F$13*ER289*(1-EU289)</f>
        <v>0</v>
      </c>
      <c r="DH289">
        <f>DG289*DI289</f>
        <v>0</v>
      </c>
      <c r="DI289">
        <f>($B$13*$D$11+$C$13*$D$11+$F$13*((FE289+EW289)/MAX(FE289+EW289+FF289, 0.1)*$I$11+FF289/MAX(FE289+EW289+FF289, 0.1)*$J$11))/($B$13+$C$13+$F$13)</f>
        <v>0</v>
      </c>
      <c r="DJ289">
        <f>($B$13*$K$11+$C$13*$K$11+$F$13*((FE289+EW289)/MAX(FE289+EW289+FF289, 0.1)*$P$11+FF289/MAX(FE289+EW289+FF289, 0.1)*$Q$11))/($B$13+$C$13+$F$13)</f>
        <v>0</v>
      </c>
      <c r="DK289">
        <v>1.37</v>
      </c>
      <c r="DL289">
        <v>0.5</v>
      </c>
      <c r="DM289" t="s">
        <v>430</v>
      </c>
      <c r="DN289">
        <v>2</v>
      </c>
      <c r="DO289" t="b">
        <v>1</v>
      </c>
      <c r="DP289">
        <v>1694366517.214286</v>
      </c>
      <c r="DQ289">
        <v>1233.868214285714</v>
      </c>
      <c r="DR289">
        <v>1276.752142857143</v>
      </c>
      <c r="DS289">
        <v>28.56774285714286</v>
      </c>
      <c r="DT289">
        <v>25.91692857142857</v>
      </c>
      <c r="DU289">
        <v>1272.762142857143</v>
      </c>
      <c r="DV289">
        <v>32.83805</v>
      </c>
      <c r="DW289">
        <v>500.0014285714286</v>
      </c>
      <c r="DX289">
        <v>84.41427857142858</v>
      </c>
      <c r="DY289">
        <v>0.1000305892857143</v>
      </c>
      <c r="DZ289">
        <v>32.27059642857143</v>
      </c>
      <c r="EA289">
        <v>33.48377142857142</v>
      </c>
      <c r="EB289">
        <v>999.9000000000002</v>
      </c>
      <c r="EC289">
        <v>0</v>
      </c>
      <c r="ED289">
        <v>0</v>
      </c>
      <c r="EE289">
        <v>9998.813928571428</v>
      </c>
      <c r="EF289">
        <v>0</v>
      </c>
      <c r="EG289">
        <v>1071.173928571429</v>
      </c>
      <c r="EH289">
        <v>-42.88384285714285</v>
      </c>
      <c r="EI289">
        <v>1270.152857142857</v>
      </c>
      <c r="EJ289">
        <v>1310.722142857143</v>
      </c>
      <c r="EK289">
        <v>2.650823214285714</v>
      </c>
      <c r="EL289">
        <v>1276.752142857143</v>
      </c>
      <c r="EM289">
        <v>25.91692857142857</v>
      </c>
      <c r="EN289">
        <v>2.411524642857143</v>
      </c>
      <c r="EO289">
        <v>2.187758928571429</v>
      </c>
      <c r="EP289">
        <v>20.44138214285715</v>
      </c>
      <c r="EQ289">
        <v>18.87294285714286</v>
      </c>
      <c r="ER289">
        <v>1999.985357142857</v>
      </c>
      <c r="ES289">
        <v>0.9800032857142854</v>
      </c>
      <c r="ET289">
        <v>0.019996625</v>
      </c>
      <c r="EU289">
        <v>0</v>
      </c>
      <c r="EV289">
        <v>83.08376785714286</v>
      </c>
      <c r="EW289">
        <v>5.00078</v>
      </c>
      <c r="EX289">
        <v>3386.861785714286</v>
      </c>
      <c r="EY289">
        <v>16379.53571428572</v>
      </c>
      <c r="EZ289">
        <v>52.03099999999999</v>
      </c>
      <c r="FA289">
        <v>53.20049999999998</v>
      </c>
      <c r="FB289">
        <v>52.61574999999999</v>
      </c>
      <c r="FC289">
        <v>52.42392857142857</v>
      </c>
      <c r="FD289">
        <v>52.28996428571428</v>
      </c>
      <c r="FE289">
        <v>1955.095357142857</v>
      </c>
      <c r="FF289">
        <v>39.89000000000001</v>
      </c>
      <c r="FG289">
        <v>0</v>
      </c>
      <c r="FH289">
        <v>1694366525</v>
      </c>
      <c r="FI289">
        <v>0</v>
      </c>
      <c r="FJ289">
        <v>83.077384</v>
      </c>
      <c r="FK289">
        <v>1.271200010044384</v>
      </c>
      <c r="FL289">
        <v>63.02846143326983</v>
      </c>
      <c r="FM289">
        <v>3387.092000000001</v>
      </c>
      <c r="FN289">
        <v>15</v>
      </c>
      <c r="FO289">
        <v>1694364733.6</v>
      </c>
      <c r="FP289" t="s">
        <v>824</v>
      </c>
      <c r="FQ289">
        <v>1694364733.6</v>
      </c>
      <c r="FR289">
        <v>1694364725.1</v>
      </c>
      <c r="FS289">
        <v>3</v>
      </c>
      <c r="FT289">
        <v>-0.385</v>
      </c>
      <c r="FU289">
        <v>-0.17</v>
      </c>
      <c r="FV289">
        <v>-26.307</v>
      </c>
      <c r="FW289">
        <v>-4.28</v>
      </c>
      <c r="FX289">
        <v>420</v>
      </c>
      <c r="FY289">
        <v>29</v>
      </c>
      <c r="FZ289">
        <v>0.26</v>
      </c>
      <c r="GA289">
        <v>0.05</v>
      </c>
      <c r="GB289">
        <v>-42.83316499999999</v>
      </c>
      <c r="GC289">
        <v>-0.9854251407129838</v>
      </c>
      <c r="GD289">
        <v>0.1353610515436401</v>
      </c>
      <c r="GE289">
        <v>0</v>
      </c>
      <c r="GF289">
        <v>2.65519425</v>
      </c>
      <c r="GG289">
        <v>-0.08340821763603261</v>
      </c>
      <c r="GH289">
        <v>0.008162010747205602</v>
      </c>
      <c r="GI289">
        <v>1</v>
      </c>
      <c r="GJ289">
        <v>1</v>
      </c>
      <c r="GK289">
        <v>2</v>
      </c>
      <c r="GL289" t="s">
        <v>432</v>
      </c>
      <c r="GM289">
        <v>3.10627</v>
      </c>
      <c r="GN289">
        <v>2.75805</v>
      </c>
      <c r="GO289">
        <v>0.171843</v>
      </c>
      <c r="GP289">
        <v>0.17211</v>
      </c>
      <c r="GQ289">
        <v>0.121995</v>
      </c>
      <c r="GR289">
        <v>0.10405</v>
      </c>
      <c r="GS289">
        <v>20776.7</v>
      </c>
      <c r="GT289">
        <v>19569.2</v>
      </c>
      <c r="GU289">
        <v>25678.9</v>
      </c>
      <c r="GV289">
        <v>24019.8</v>
      </c>
      <c r="GW289">
        <v>36276.6</v>
      </c>
      <c r="GX289">
        <v>31559.8</v>
      </c>
      <c r="GY289">
        <v>44943.1</v>
      </c>
      <c r="GZ289">
        <v>38084</v>
      </c>
      <c r="HA289">
        <v>1.73635</v>
      </c>
      <c r="HB289">
        <v>1.53003</v>
      </c>
      <c r="HC289">
        <v>-0.08481</v>
      </c>
      <c r="HD289">
        <v>0</v>
      </c>
      <c r="HE289">
        <v>34.869</v>
      </c>
      <c r="HF289">
        <v>999.9</v>
      </c>
      <c r="HG289">
        <v>33.9</v>
      </c>
      <c r="HH289">
        <v>42.1</v>
      </c>
      <c r="HI289">
        <v>33.2776</v>
      </c>
      <c r="HJ289">
        <v>61.6556</v>
      </c>
      <c r="HK289">
        <v>24.5753</v>
      </c>
      <c r="HL289">
        <v>1</v>
      </c>
      <c r="HM289">
        <v>1.63321</v>
      </c>
      <c r="HN289">
        <v>9.28105</v>
      </c>
      <c r="HO289">
        <v>20.0569</v>
      </c>
      <c r="HP289">
        <v>5.20381</v>
      </c>
      <c r="HQ289">
        <v>11.9944</v>
      </c>
      <c r="HR289">
        <v>4.95965</v>
      </c>
      <c r="HS289">
        <v>3.27448</v>
      </c>
      <c r="HT289">
        <v>9999</v>
      </c>
      <c r="HU289">
        <v>9999</v>
      </c>
      <c r="HV289">
        <v>9999</v>
      </c>
      <c r="HW289">
        <v>157</v>
      </c>
      <c r="HX289">
        <v>1.86387</v>
      </c>
      <c r="HY289">
        <v>1.8602</v>
      </c>
      <c r="HZ289">
        <v>1.85856</v>
      </c>
      <c r="IA289">
        <v>1.85989</v>
      </c>
      <c r="IB289">
        <v>1.85986</v>
      </c>
      <c r="IC289">
        <v>1.85851</v>
      </c>
      <c r="ID289">
        <v>1.8576</v>
      </c>
      <c r="IE289">
        <v>1.85242</v>
      </c>
      <c r="IF289">
        <v>0</v>
      </c>
      <c r="IG289">
        <v>0</v>
      </c>
      <c r="IH289">
        <v>0</v>
      </c>
      <c r="II289">
        <v>0</v>
      </c>
      <c r="IJ289" t="s">
        <v>433</v>
      </c>
      <c r="IK289" t="s">
        <v>434</v>
      </c>
      <c r="IL289" t="s">
        <v>435</v>
      </c>
      <c r="IM289" t="s">
        <v>435</v>
      </c>
      <c r="IN289" t="s">
        <v>435</v>
      </c>
      <c r="IO289" t="s">
        <v>435</v>
      </c>
      <c r="IP289">
        <v>0</v>
      </c>
      <c r="IQ289">
        <v>100</v>
      </c>
      <c r="IR289">
        <v>100</v>
      </c>
      <c r="IS289">
        <v>-39.21</v>
      </c>
      <c r="IT289">
        <v>-4.2703</v>
      </c>
      <c r="IU289">
        <v>-16.58608616744975</v>
      </c>
      <c r="IV289">
        <v>-0.02477319321892663</v>
      </c>
      <c r="IW289">
        <v>7.220195862635366E-06</v>
      </c>
      <c r="IX289">
        <v>-1.200035831751892E-09</v>
      </c>
      <c r="IY289">
        <v>-1.942583748468474</v>
      </c>
      <c r="IZ289">
        <v>-0.1467083373758089</v>
      </c>
      <c r="JA289">
        <v>0.003522864546959643</v>
      </c>
      <c r="JB289">
        <v>-3.696506598922489E-05</v>
      </c>
      <c r="JC289">
        <v>4</v>
      </c>
      <c r="JD289">
        <v>1987</v>
      </c>
      <c r="JE289">
        <v>1</v>
      </c>
      <c r="JF289">
        <v>38</v>
      </c>
      <c r="JG289">
        <v>29.9</v>
      </c>
      <c r="JH289">
        <v>30</v>
      </c>
      <c r="JI289">
        <v>2.97241</v>
      </c>
      <c r="JJ289">
        <v>2.677</v>
      </c>
      <c r="JK289">
        <v>1.49658</v>
      </c>
      <c r="JL289">
        <v>2.38892</v>
      </c>
      <c r="JM289">
        <v>1.54785</v>
      </c>
      <c r="JN289">
        <v>2.47681</v>
      </c>
      <c r="JO289">
        <v>46.7379</v>
      </c>
      <c r="JP289">
        <v>13.0375</v>
      </c>
      <c r="JQ289">
        <v>18</v>
      </c>
      <c r="JR289">
        <v>508.975</v>
      </c>
      <c r="JS289">
        <v>384.975</v>
      </c>
      <c r="JT289">
        <v>26.1735</v>
      </c>
      <c r="JU289">
        <v>45.4401</v>
      </c>
      <c r="JV289">
        <v>29.9995</v>
      </c>
      <c r="JW289">
        <v>45.2435</v>
      </c>
      <c r="JX289">
        <v>45.0978</v>
      </c>
      <c r="JY289">
        <v>59.6443</v>
      </c>
      <c r="JZ289">
        <v>0</v>
      </c>
      <c r="KA289">
        <v>42.5778</v>
      </c>
      <c r="KB289">
        <v>20.9436</v>
      </c>
      <c r="KC289">
        <v>1322.99</v>
      </c>
      <c r="KD289">
        <v>28.1702</v>
      </c>
      <c r="KE289">
        <v>98.1833</v>
      </c>
      <c r="KF289">
        <v>91.7677</v>
      </c>
    </row>
    <row r="290" spans="1:292">
      <c r="A290">
        <v>272</v>
      </c>
      <c r="B290">
        <v>1694366530</v>
      </c>
      <c r="C290">
        <v>8021</v>
      </c>
      <c r="D290" t="s">
        <v>981</v>
      </c>
      <c r="E290" t="s">
        <v>982</v>
      </c>
      <c r="F290">
        <v>5</v>
      </c>
      <c r="G290" t="s">
        <v>823</v>
      </c>
      <c r="H290">
        <v>1694366522.5</v>
      </c>
      <c r="I290">
        <f>(J290)/1000</f>
        <v>0</v>
      </c>
      <c r="J290">
        <f>IF(DO290, AM290, AG290)</f>
        <v>0</v>
      </c>
      <c r="K290">
        <f>IF(DO290, AH290, AF290)</f>
        <v>0</v>
      </c>
      <c r="L290">
        <f>DQ290 - IF(AT290&gt;1, K290*DK290*100.0/(AV290*EE290), 0)</f>
        <v>0</v>
      </c>
      <c r="M290">
        <f>((S290-I290/2)*L290-K290)/(S290+I290/2)</f>
        <v>0</v>
      </c>
      <c r="N290">
        <f>M290*(DX290+DY290)/1000.0</f>
        <v>0</v>
      </c>
      <c r="O290">
        <f>(DQ290 - IF(AT290&gt;1, K290*DK290*100.0/(AV290*EE290), 0))*(DX290+DY290)/1000.0</f>
        <v>0</v>
      </c>
      <c r="P290">
        <f>2.0/((1/R290-1/Q290)+SIGN(R290)*SQRT((1/R290-1/Q290)*(1/R290-1/Q290) + 4*DL290/((DL290+1)*(DL290+1))*(2*1/R290*1/Q290-1/Q290*1/Q290)))</f>
        <v>0</v>
      </c>
      <c r="Q290">
        <f>IF(LEFT(DM290,1)&lt;&gt;"0",IF(LEFT(DM290,1)="1",3.0,DN290),$D$5+$E$5*(EE290*DX290/($K$5*1000))+$F$5*(EE290*DX290/($K$5*1000))*MAX(MIN(DK290,$J$5),$I$5)*MAX(MIN(DK290,$J$5),$I$5)+$G$5*MAX(MIN(DK290,$J$5),$I$5)*(EE290*DX290/($K$5*1000))+$H$5*(EE290*DX290/($K$5*1000))*(EE290*DX290/($K$5*1000)))</f>
        <v>0</v>
      </c>
      <c r="R290">
        <f>I290*(1000-(1000*0.61365*exp(17.502*V290/(240.97+V290))/(DX290+DY290)+DS290)/2)/(1000*0.61365*exp(17.502*V290/(240.97+V290))/(DX290+DY290)-DS290)</f>
        <v>0</v>
      </c>
      <c r="S290">
        <f>1/((DL290+1)/(P290/1.6)+1/(Q290/1.37)) + DL290/((DL290+1)/(P290/1.6) + DL290/(Q290/1.37))</f>
        <v>0</v>
      </c>
      <c r="T290">
        <f>(DG290*DJ290)</f>
        <v>0</v>
      </c>
      <c r="U290">
        <f>(DZ290+(T290+2*0.95*5.67E-8*(((DZ290+$B$9)+273)^4-(DZ290+273)^4)-44100*I290)/(1.84*29.3*Q290+8*0.95*5.67E-8*(DZ290+273)^3))</f>
        <v>0</v>
      </c>
      <c r="V290">
        <f>($C$9*EA290+$D$9*EB290+$E$9*U290)</f>
        <v>0</v>
      </c>
      <c r="W290">
        <f>0.61365*exp(17.502*V290/(240.97+V290))</f>
        <v>0</v>
      </c>
      <c r="X290">
        <f>(Y290/Z290*100)</f>
        <v>0</v>
      </c>
      <c r="Y290">
        <f>DS290*(DX290+DY290)/1000</f>
        <v>0</v>
      </c>
      <c r="Z290">
        <f>0.61365*exp(17.502*DZ290/(240.97+DZ290))</f>
        <v>0</v>
      </c>
      <c r="AA290">
        <f>(W290-DS290*(DX290+DY290)/1000)</f>
        <v>0</v>
      </c>
      <c r="AB290">
        <f>(-I290*44100)</f>
        <v>0</v>
      </c>
      <c r="AC290">
        <f>2*29.3*Q290*0.92*(DZ290-V290)</f>
        <v>0</v>
      </c>
      <c r="AD290">
        <f>2*0.95*5.67E-8*(((DZ290+$B$9)+273)^4-(V290+273)^4)</f>
        <v>0</v>
      </c>
      <c r="AE290">
        <f>T290+AD290+AB290+AC290</f>
        <v>0</v>
      </c>
      <c r="AF290">
        <f>DW290*AT290*(DR290-DQ290*(1000-AT290*DT290)/(1000-AT290*DS290))/(100*DK290)</f>
        <v>0</v>
      </c>
      <c r="AG290">
        <f>1000*DW290*AT290*(DS290-DT290)/(100*DK290*(1000-AT290*DS290))</f>
        <v>0</v>
      </c>
      <c r="AH290">
        <f>(AI290 - AJ290 - DX290*1E3/(8.314*(DZ290+273.15)) * AL290/DW290 * AK290) * DW290/(100*DK290) * (1000 - DT290)/1000</f>
        <v>0</v>
      </c>
      <c r="AI290">
        <v>1345.29702327625</v>
      </c>
      <c r="AJ290">
        <v>1312.445454545454</v>
      </c>
      <c r="AK290">
        <v>3.459859017013873</v>
      </c>
      <c r="AL290">
        <v>66.0925817181092</v>
      </c>
      <c r="AM290">
        <f>(AO290 - AN290 + DX290*1E3/(8.314*(DZ290+273.15)) * AQ290/DW290 * AP290) * DW290/(100*DK290) * 1000/(1000 - AO290)</f>
        <v>0</v>
      </c>
      <c r="AN290">
        <v>25.92794131848487</v>
      </c>
      <c r="AO290">
        <v>28.56788909090908</v>
      </c>
      <c r="AP290">
        <v>1.551913721700854E-05</v>
      </c>
      <c r="AQ290">
        <v>101.3786649320936</v>
      </c>
      <c r="AR290">
        <v>0</v>
      </c>
      <c r="AS290">
        <v>0</v>
      </c>
      <c r="AT290">
        <f>IF(AR290*$H$15&gt;=AV290,1.0,(AV290/(AV290-AR290*$H$15)))</f>
        <v>0</v>
      </c>
      <c r="AU290">
        <f>(AT290-1)*100</f>
        <v>0</v>
      </c>
      <c r="AV290">
        <f>MAX(0,($B$15+$C$15*EE290)/(1+$D$15*EE290)*DX290/(DZ290+273)*$E$15)</f>
        <v>0</v>
      </c>
      <c r="AW290" t="s">
        <v>429</v>
      </c>
      <c r="AX290" t="s">
        <v>429</v>
      </c>
      <c r="AY290">
        <v>0</v>
      </c>
      <c r="AZ290">
        <v>0</v>
      </c>
      <c r="BA290">
        <f>1-AY290/AZ290</f>
        <v>0</v>
      </c>
      <c r="BB290">
        <v>0</v>
      </c>
      <c r="BC290" t="s">
        <v>429</v>
      </c>
      <c r="BD290" t="s">
        <v>429</v>
      </c>
      <c r="BE290">
        <v>0</v>
      </c>
      <c r="BF290">
        <v>0</v>
      </c>
      <c r="BG290">
        <f>1-BE290/BF290</f>
        <v>0</v>
      </c>
      <c r="BH290">
        <v>0.5</v>
      </c>
      <c r="BI290">
        <f>DH290</f>
        <v>0</v>
      </c>
      <c r="BJ290">
        <f>K290</f>
        <v>0</v>
      </c>
      <c r="BK290">
        <f>BG290*BH290*BI290</f>
        <v>0</v>
      </c>
      <c r="BL290">
        <f>(BJ290-BB290)/BI290</f>
        <v>0</v>
      </c>
      <c r="BM290">
        <f>(AZ290-BF290)/BF290</f>
        <v>0</v>
      </c>
      <c r="BN290">
        <f>AY290/(BA290+AY290/BF290)</f>
        <v>0</v>
      </c>
      <c r="BO290" t="s">
        <v>429</v>
      </c>
      <c r="BP290">
        <v>0</v>
      </c>
      <c r="BQ290">
        <f>IF(BP290&lt;&gt;0, BP290, BN290)</f>
        <v>0</v>
      </c>
      <c r="BR290">
        <f>1-BQ290/BF290</f>
        <v>0</v>
      </c>
      <c r="BS290">
        <f>(BF290-BE290)/(BF290-BQ290)</f>
        <v>0</v>
      </c>
      <c r="BT290">
        <f>(AZ290-BF290)/(AZ290-BQ290)</f>
        <v>0</v>
      </c>
      <c r="BU290">
        <f>(BF290-BE290)/(BF290-AY290)</f>
        <v>0</v>
      </c>
      <c r="BV290">
        <f>(AZ290-BF290)/(AZ290-AY290)</f>
        <v>0</v>
      </c>
      <c r="BW290">
        <f>(BS290*BQ290/BE290)</f>
        <v>0</v>
      </c>
      <c r="BX290">
        <f>(1-BW290)</f>
        <v>0</v>
      </c>
      <c r="DG290">
        <f>$B$13*EF290+$C$13*EG290+$F$13*ER290*(1-EU290)</f>
        <v>0</v>
      </c>
      <c r="DH290">
        <f>DG290*DI290</f>
        <v>0</v>
      </c>
      <c r="DI290">
        <f>($B$13*$D$11+$C$13*$D$11+$F$13*((FE290+EW290)/MAX(FE290+EW290+FF290, 0.1)*$I$11+FF290/MAX(FE290+EW290+FF290, 0.1)*$J$11))/($B$13+$C$13+$F$13)</f>
        <v>0</v>
      </c>
      <c r="DJ290">
        <f>($B$13*$K$11+$C$13*$K$11+$F$13*((FE290+EW290)/MAX(FE290+EW290+FF290, 0.1)*$P$11+FF290/MAX(FE290+EW290+FF290, 0.1)*$Q$11))/($B$13+$C$13+$F$13)</f>
        <v>0</v>
      </c>
      <c r="DK290">
        <v>1.37</v>
      </c>
      <c r="DL290">
        <v>0.5</v>
      </c>
      <c r="DM290" t="s">
        <v>430</v>
      </c>
      <c r="DN290">
        <v>2</v>
      </c>
      <c r="DO290" t="b">
        <v>1</v>
      </c>
      <c r="DP290">
        <v>1694366522.5</v>
      </c>
      <c r="DQ290">
        <v>1251.512222222222</v>
      </c>
      <c r="DR290">
        <v>1294.522592592592</v>
      </c>
      <c r="DS290">
        <v>28.56655555555556</v>
      </c>
      <c r="DT290">
        <v>25.92226666666666</v>
      </c>
      <c r="DU290">
        <v>1290.622962962963</v>
      </c>
      <c r="DV290">
        <v>32.83682222222222</v>
      </c>
      <c r="DW290">
        <v>500.0017037037038</v>
      </c>
      <c r="DX290">
        <v>84.4141888888889</v>
      </c>
      <c r="DY290">
        <v>0.09998274074074073</v>
      </c>
      <c r="DZ290">
        <v>32.26716666666667</v>
      </c>
      <c r="EA290">
        <v>33.48493333333333</v>
      </c>
      <c r="EB290">
        <v>999.9000000000001</v>
      </c>
      <c r="EC290">
        <v>0</v>
      </c>
      <c r="ED290">
        <v>0</v>
      </c>
      <c r="EE290">
        <v>9999.406296296298</v>
      </c>
      <c r="EF290">
        <v>0</v>
      </c>
      <c r="EG290">
        <v>1079.148148148148</v>
      </c>
      <c r="EH290">
        <v>-43.01043333333333</v>
      </c>
      <c r="EI290">
        <v>1288.314814814815</v>
      </c>
      <c r="EJ290">
        <v>1328.972222222222</v>
      </c>
      <c r="EK290">
        <v>2.644292592592592</v>
      </c>
      <c r="EL290">
        <v>1294.522592592592</v>
      </c>
      <c r="EM290">
        <v>25.92226666666666</v>
      </c>
      <c r="EN290">
        <v>2.411422962962963</v>
      </c>
      <c r="EO290">
        <v>2.188207777777778</v>
      </c>
      <c r="EP290">
        <v>20.4406962962963</v>
      </c>
      <c r="EQ290">
        <v>18.87622962962963</v>
      </c>
      <c r="ER290">
        <v>2000.003703703704</v>
      </c>
      <c r="ES290">
        <v>0.9800034444444444</v>
      </c>
      <c r="ET290">
        <v>0.01999647037037037</v>
      </c>
      <c r="EU290">
        <v>0</v>
      </c>
      <c r="EV290">
        <v>83.16129259259259</v>
      </c>
      <c r="EW290">
        <v>5.00078</v>
      </c>
      <c r="EX290">
        <v>3393.335185185185</v>
      </c>
      <c r="EY290">
        <v>16379.68148148148</v>
      </c>
      <c r="EZ290">
        <v>52.04607407407406</v>
      </c>
      <c r="FA290">
        <v>53.19166666666665</v>
      </c>
      <c r="FB290">
        <v>52.61781481481481</v>
      </c>
      <c r="FC290">
        <v>52.42099999999999</v>
      </c>
      <c r="FD290">
        <v>52.29603703703703</v>
      </c>
      <c r="FE290">
        <v>1955.113703703704</v>
      </c>
      <c r="FF290">
        <v>39.89000000000001</v>
      </c>
      <c r="FG290">
        <v>0</v>
      </c>
      <c r="FH290">
        <v>1694366530.4</v>
      </c>
      <c r="FI290">
        <v>0</v>
      </c>
      <c r="FJ290">
        <v>83.14929615384615</v>
      </c>
      <c r="FK290">
        <v>-0.2551829019756546</v>
      </c>
      <c r="FL290">
        <v>112.2878632248237</v>
      </c>
      <c r="FM290">
        <v>3393.824615384615</v>
      </c>
      <c r="FN290">
        <v>15</v>
      </c>
      <c r="FO290">
        <v>1694364733.6</v>
      </c>
      <c r="FP290" t="s">
        <v>824</v>
      </c>
      <c r="FQ290">
        <v>1694364733.6</v>
      </c>
      <c r="FR290">
        <v>1694364725.1</v>
      </c>
      <c r="FS290">
        <v>3</v>
      </c>
      <c r="FT290">
        <v>-0.385</v>
      </c>
      <c r="FU290">
        <v>-0.17</v>
      </c>
      <c r="FV290">
        <v>-26.307</v>
      </c>
      <c r="FW290">
        <v>-4.28</v>
      </c>
      <c r="FX290">
        <v>420</v>
      </c>
      <c r="FY290">
        <v>29</v>
      </c>
      <c r="FZ290">
        <v>0.26</v>
      </c>
      <c r="GA290">
        <v>0.05</v>
      </c>
      <c r="GB290">
        <v>-42.95315609756097</v>
      </c>
      <c r="GC290">
        <v>-1.177490592334522</v>
      </c>
      <c r="GD290">
        <v>0.1569222924808772</v>
      </c>
      <c r="GE290">
        <v>0</v>
      </c>
      <c r="GF290">
        <v>2.648107073170732</v>
      </c>
      <c r="GG290">
        <v>-0.0750775609756049</v>
      </c>
      <c r="GH290">
        <v>0.007536782726913025</v>
      </c>
      <c r="GI290">
        <v>1</v>
      </c>
      <c r="GJ290">
        <v>1</v>
      </c>
      <c r="GK290">
        <v>2</v>
      </c>
      <c r="GL290" t="s">
        <v>432</v>
      </c>
      <c r="GM290">
        <v>3.1062</v>
      </c>
      <c r="GN290">
        <v>2.75798</v>
      </c>
      <c r="GO290">
        <v>0.173222</v>
      </c>
      <c r="GP290">
        <v>0.173474</v>
      </c>
      <c r="GQ290">
        <v>0.122003</v>
      </c>
      <c r="GR290">
        <v>0.104076</v>
      </c>
      <c r="GS290">
        <v>20742.1</v>
      </c>
      <c r="GT290">
        <v>19536.7</v>
      </c>
      <c r="GU290">
        <v>25679.1</v>
      </c>
      <c r="GV290">
        <v>24019.6</v>
      </c>
      <c r="GW290">
        <v>36277.1</v>
      </c>
      <c r="GX290">
        <v>31559</v>
      </c>
      <c r="GY290">
        <v>44943.9</v>
      </c>
      <c r="GZ290">
        <v>38084</v>
      </c>
      <c r="HA290">
        <v>1.73617</v>
      </c>
      <c r="HB290">
        <v>1.53027</v>
      </c>
      <c r="HC290">
        <v>-0.0852048</v>
      </c>
      <c r="HD290">
        <v>0</v>
      </c>
      <c r="HE290">
        <v>34.8652</v>
      </c>
      <c r="HF290">
        <v>999.9</v>
      </c>
      <c r="HG290">
        <v>33.9</v>
      </c>
      <c r="HH290">
        <v>42.1</v>
      </c>
      <c r="HI290">
        <v>33.2829</v>
      </c>
      <c r="HJ290">
        <v>61.3956</v>
      </c>
      <c r="HK290">
        <v>24.4872</v>
      </c>
      <c r="HL290">
        <v>1</v>
      </c>
      <c r="HM290">
        <v>1.63269</v>
      </c>
      <c r="HN290">
        <v>9.28105</v>
      </c>
      <c r="HO290">
        <v>20.0569</v>
      </c>
      <c r="HP290">
        <v>5.20471</v>
      </c>
      <c r="HQ290">
        <v>11.993</v>
      </c>
      <c r="HR290">
        <v>4.9595</v>
      </c>
      <c r="HS290">
        <v>3.27435</v>
      </c>
      <c r="HT290">
        <v>9999</v>
      </c>
      <c r="HU290">
        <v>9999</v>
      </c>
      <c r="HV290">
        <v>9999</v>
      </c>
      <c r="HW290">
        <v>157</v>
      </c>
      <c r="HX290">
        <v>1.86389</v>
      </c>
      <c r="HY290">
        <v>1.8602</v>
      </c>
      <c r="HZ290">
        <v>1.85855</v>
      </c>
      <c r="IA290">
        <v>1.85989</v>
      </c>
      <c r="IB290">
        <v>1.85987</v>
      </c>
      <c r="IC290">
        <v>1.85849</v>
      </c>
      <c r="ID290">
        <v>1.8576</v>
      </c>
      <c r="IE290">
        <v>1.85242</v>
      </c>
      <c r="IF290">
        <v>0</v>
      </c>
      <c r="IG290">
        <v>0</v>
      </c>
      <c r="IH290">
        <v>0</v>
      </c>
      <c r="II290">
        <v>0</v>
      </c>
      <c r="IJ290" t="s">
        <v>433</v>
      </c>
      <c r="IK290" t="s">
        <v>434</v>
      </c>
      <c r="IL290" t="s">
        <v>435</v>
      </c>
      <c r="IM290" t="s">
        <v>435</v>
      </c>
      <c r="IN290" t="s">
        <v>435</v>
      </c>
      <c r="IO290" t="s">
        <v>435</v>
      </c>
      <c r="IP290">
        <v>0</v>
      </c>
      <c r="IQ290">
        <v>100</v>
      </c>
      <c r="IR290">
        <v>100</v>
      </c>
      <c r="IS290">
        <v>-39.42</v>
      </c>
      <c r="IT290">
        <v>-4.2703</v>
      </c>
      <c r="IU290">
        <v>-16.58608616744975</v>
      </c>
      <c r="IV290">
        <v>-0.02477319321892663</v>
      </c>
      <c r="IW290">
        <v>7.220195862635366E-06</v>
      </c>
      <c r="IX290">
        <v>-1.200035831751892E-09</v>
      </c>
      <c r="IY290">
        <v>-1.942583748468474</v>
      </c>
      <c r="IZ290">
        <v>-0.1467083373758089</v>
      </c>
      <c r="JA290">
        <v>0.003522864546959643</v>
      </c>
      <c r="JB290">
        <v>-3.696506598922489E-05</v>
      </c>
      <c r="JC290">
        <v>4</v>
      </c>
      <c r="JD290">
        <v>1987</v>
      </c>
      <c r="JE290">
        <v>1</v>
      </c>
      <c r="JF290">
        <v>38</v>
      </c>
      <c r="JG290">
        <v>29.9</v>
      </c>
      <c r="JH290">
        <v>30.1</v>
      </c>
      <c r="JI290">
        <v>3.00049</v>
      </c>
      <c r="JJ290">
        <v>2.67578</v>
      </c>
      <c r="JK290">
        <v>1.49658</v>
      </c>
      <c r="JL290">
        <v>2.38892</v>
      </c>
      <c r="JM290">
        <v>1.54785</v>
      </c>
      <c r="JN290">
        <v>2.44141</v>
      </c>
      <c r="JO290">
        <v>46.7379</v>
      </c>
      <c r="JP290">
        <v>13.0288</v>
      </c>
      <c r="JQ290">
        <v>18</v>
      </c>
      <c r="JR290">
        <v>508.821</v>
      </c>
      <c r="JS290">
        <v>385.096</v>
      </c>
      <c r="JT290">
        <v>26.1701</v>
      </c>
      <c r="JU290">
        <v>45.434</v>
      </c>
      <c r="JV290">
        <v>29.9997</v>
      </c>
      <c r="JW290">
        <v>45.2374</v>
      </c>
      <c r="JX290">
        <v>45.0916</v>
      </c>
      <c r="JY290">
        <v>60.1864</v>
      </c>
      <c r="JZ290">
        <v>0</v>
      </c>
      <c r="KA290">
        <v>42.9577</v>
      </c>
      <c r="KB290">
        <v>20.9416</v>
      </c>
      <c r="KC290">
        <v>1343.03</v>
      </c>
      <c r="KD290">
        <v>28.2207</v>
      </c>
      <c r="KE290">
        <v>98.1845</v>
      </c>
      <c r="KF290">
        <v>91.76739999999999</v>
      </c>
    </row>
    <row r="291" spans="1:292">
      <c r="A291">
        <v>273</v>
      </c>
      <c r="B291">
        <v>1694366534.5</v>
      </c>
      <c r="C291">
        <v>8025.5</v>
      </c>
      <c r="D291" t="s">
        <v>983</v>
      </c>
      <c r="E291" t="s">
        <v>984</v>
      </c>
      <c r="F291">
        <v>5</v>
      </c>
      <c r="G291" t="s">
        <v>823</v>
      </c>
      <c r="H291">
        <v>1694366526.944444</v>
      </c>
      <c r="I291">
        <f>(J291)/1000</f>
        <v>0</v>
      </c>
      <c r="J291">
        <f>IF(DO291, AM291, AG291)</f>
        <v>0</v>
      </c>
      <c r="K291">
        <f>IF(DO291, AH291, AF291)</f>
        <v>0</v>
      </c>
      <c r="L291">
        <f>DQ291 - IF(AT291&gt;1, K291*DK291*100.0/(AV291*EE291), 0)</f>
        <v>0</v>
      </c>
      <c r="M291">
        <f>((S291-I291/2)*L291-K291)/(S291+I291/2)</f>
        <v>0</v>
      </c>
      <c r="N291">
        <f>M291*(DX291+DY291)/1000.0</f>
        <v>0</v>
      </c>
      <c r="O291">
        <f>(DQ291 - IF(AT291&gt;1, K291*DK291*100.0/(AV291*EE291), 0))*(DX291+DY291)/1000.0</f>
        <v>0</v>
      </c>
      <c r="P291">
        <f>2.0/((1/R291-1/Q291)+SIGN(R291)*SQRT((1/R291-1/Q291)*(1/R291-1/Q291) + 4*DL291/((DL291+1)*(DL291+1))*(2*1/R291*1/Q291-1/Q291*1/Q291)))</f>
        <v>0</v>
      </c>
      <c r="Q291">
        <f>IF(LEFT(DM291,1)&lt;&gt;"0",IF(LEFT(DM291,1)="1",3.0,DN291),$D$5+$E$5*(EE291*DX291/($K$5*1000))+$F$5*(EE291*DX291/($K$5*1000))*MAX(MIN(DK291,$J$5),$I$5)*MAX(MIN(DK291,$J$5),$I$5)+$G$5*MAX(MIN(DK291,$J$5),$I$5)*(EE291*DX291/($K$5*1000))+$H$5*(EE291*DX291/($K$5*1000))*(EE291*DX291/($K$5*1000)))</f>
        <v>0</v>
      </c>
      <c r="R291">
        <f>I291*(1000-(1000*0.61365*exp(17.502*V291/(240.97+V291))/(DX291+DY291)+DS291)/2)/(1000*0.61365*exp(17.502*V291/(240.97+V291))/(DX291+DY291)-DS291)</f>
        <v>0</v>
      </c>
      <c r="S291">
        <f>1/((DL291+1)/(P291/1.6)+1/(Q291/1.37)) + DL291/((DL291+1)/(P291/1.6) + DL291/(Q291/1.37))</f>
        <v>0</v>
      </c>
      <c r="T291">
        <f>(DG291*DJ291)</f>
        <v>0</v>
      </c>
      <c r="U291">
        <f>(DZ291+(T291+2*0.95*5.67E-8*(((DZ291+$B$9)+273)^4-(DZ291+273)^4)-44100*I291)/(1.84*29.3*Q291+8*0.95*5.67E-8*(DZ291+273)^3))</f>
        <v>0</v>
      </c>
      <c r="V291">
        <f>($C$9*EA291+$D$9*EB291+$E$9*U291)</f>
        <v>0</v>
      </c>
      <c r="W291">
        <f>0.61365*exp(17.502*V291/(240.97+V291))</f>
        <v>0</v>
      </c>
      <c r="X291">
        <f>(Y291/Z291*100)</f>
        <v>0</v>
      </c>
      <c r="Y291">
        <f>DS291*(DX291+DY291)/1000</f>
        <v>0</v>
      </c>
      <c r="Z291">
        <f>0.61365*exp(17.502*DZ291/(240.97+DZ291))</f>
        <v>0</v>
      </c>
      <c r="AA291">
        <f>(W291-DS291*(DX291+DY291)/1000)</f>
        <v>0</v>
      </c>
      <c r="AB291">
        <f>(-I291*44100)</f>
        <v>0</v>
      </c>
      <c r="AC291">
        <f>2*29.3*Q291*0.92*(DZ291-V291)</f>
        <v>0</v>
      </c>
      <c r="AD291">
        <f>2*0.95*5.67E-8*(((DZ291+$B$9)+273)^4-(V291+273)^4)</f>
        <v>0</v>
      </c>
      <c r="AE291">
        <f>T291+AD291+AB291+AC291</f>
        <v>0</v>
      </c>
      <c r="AF291">
        <f>DW291*AT291*(DR291-DQ291*(1000-AT291*DT291)/(1000-AT291*DS291))/(100*DK291)</f>
        <v>0</v>
      </c>
      <c r="AG291">
        <f>1000*DW291*AT291*(DS291-DT291)/(100*DK291*(1000-AT291*DS291))</f>
        <v>0</v>
      </c>
      <c r="AH291">
        <f>(AI291 - AJ291 - DX291*1E3/(8.314*(DZ291+273.15)) * AL291/DW291 * AK291) * DW291/(100*DK291) * (1000 - DT291)/1000</f>
        <v>0</v>
      </c>
      <c r="AI291">
        <v>1360.723361055172</v>
      </c>
      <c r="AJ291">
        <v>1328.000666666666</v>
      </c>
      <c r="AK291">
        <v>3.463924859289434</v>
      </c>
      <c r="AL291">
        <v>66.0925817181092</v>
      </c>
      <c r="AM291">
        <f>(AO291 - AN291 + DX291*1E3/(8.314*(DZ291+273.15)) * AQ291/DW291 * AP291) * DW291/(100*DK291) * 1000/(1000 - AO291)</f>
        <v>0</v>
      </c>
      <c r="AN291">
        <v>25.9631530476272</v>
      </c>
      <c r="AO291">
        <v>28.57891515151515</v>
      </c>
      <c r="AP291">
        <v>-6.151624664396721E-06</v>
      </c>
      <c r="AQ291">
        <v>101.3786649320936</v>
      </c>
      <c r="AR291">
        <v>0</v>
      </c>
      <c r="AS291">
        <v>0</v>
      </c>
      <c r="AT291">
        <f>IF(AR291*$H$15&gt;=AV291,1.0,(AV291/(AV291-AR291*$H$15)))</f>
        <v>0</v>
      </c>
      <c r="AU291">
        <f>(AT291-1)*100</f>
        <v>0</v>
      </c>
      <c r="AV291">
        <f>MAX(0,($B$15+$C$15*EE291)/(1+$D$15*EE291)*DX291/(DZ291+273)*$E$15)</f>
        <v>0</v>
      </c>
      <c r="AW291" t="s">
        <v>429</v>
      </c>
      <c r="AX291" t="s">
        <v>429</v>
      </c>
      <c r="AY291">
        <v>0</v>
      </c>
      <c r="AZ291">
        <v>0</v>
      </c>
      <c r="BA291">
        <f>1-AY291/AZ291</f>
        <v>0</v>
      </c>
      <c r="BB291">
        <v>0</v>
      </c>
      <c r="BC291" t="s">
        <v>429</v>
      </c>
      <c r="BD291" t="s">
        <v>429</v>
      </c>
      <c r="BE291">
        <v>0</v>
      </c>
      <c r="BF291">
        <v>0</v>
      </c>
      <c r="BG291">
        <f>1-BE291/BF291</f>
        <v>0</v>
      </c>
      <c r="BH291">
        <v>0.5</v>
      </c>
      <c r="BI291">
        <f>DH291</f>
        <v>0</v>
      </c>
      <c r="BJ291">
        <f>K291</f>
        <v>0</v>
      </c>
      <c r="BK291">
        <f>BG291*BH291*BI291</f>
        <v>0</v>
      </c>
      <c r="BL291">
        <f>(BJ291-BB291)/BI291</f>
        <v>0</v>
      </c>
      <c r="BM291">
        <f>(AZ291-BF291)/BF291</f>
        <v>0</v>
      </c>
      <c r="BN291">
        <f>AY291/(BA291+AY291/BF291)</f>
        <v>0</v>
      </c>
      <c r="BO291" t="s">
        <v>429</v>
      </c>
      <c r="BP291">
        <v>0</v>
      </c>
      <c r="BQ291">
        <f>IF(BP291&lt;&gt;0, BP291, BN291)</f>
        <v>0</v>
      </c>
      <c r="BR291">
        <f>1-BQ291/BF291</f>
        <v>0</v>
      </c>
      <c r="BS291">
        <f>(BF291-BE291)/(BF291-BQ291)</f>
        <v>0</v>
      </c>
      <c r="BT291">
        <f>(AZ291-BF291)/(AZ291-BQ291)</f>
        <v>0</v>
      </c>
      <c r="BU291">
        <f>(BF291-BE291)/(BF291-AY291)</f>
        <v>0</v>
      </c>
      <c r="BV291">
        <f>(AZ291-BF291)/(AZ291-AY291)</f>
        <v>0</v>
      </c>
      <c r="BW291">
        <f>(BS291*BQ291/BE291)</f>
        <v>0</v>
      </c>
      <c r="BX291">
        <f>(1-BW291)</f>
        <v>0</v>
      </c>
      <c r="DG291">
        <f>$B$13*EF291+$C$13*EG291+$F$13*ER291*(1-EU291)</f>
        <v>0</v>
      </c>
      <c r="DH291">
        <f>DG291*DI291</f>
        <v>0</v>
      </c>
      <c r="DI291">
        <f>($B$13*$D$11+$C$13*$D$11+$F$13*((FE291+EW291)/MAX(FE291+EW291+FF291, 0.1)*$I$11+FF291/MAX(FE291+EW291+FF291, 0.1)*$J$11))/($B$13+$C$13+$F$13)</f>
        <v>0</v>
      </c>
      <c r="DJ291">
        <f>($B$13*$K$11+$C$13*$K$11+$F$13*((FE291+EW291)/MAX(FE291+EW291+FF291, 0.1)*$P$11+FF291/MAX(FE291+EW291+FF291, 0.1)*$Q$11))/($B$13+$C$13+$F$13)</f>
        <v>0</v>
      </c>
      <c r="DK291">
        <v>1.37</v>
      </c>
      <c r="DL291">
        <v>0.5</v>
      </c>
      <c r="DM291" t="s">
        <v>430</v>
      </c>
      <c r="DN291">
        <v>2</v>
      </c>
      <c r="DO291" t="b">
        <v>1</v>
      </c>
      <c r="DP291">
        <v>1694366526.944444</v>
      </c>
      <c r="DQ291">
        <v>1266.399259259259</v>
      </c>
      <c r="DR291">
        <v>1309.461481481482</v>
      </c>
      <c r="DS291">
        <v>28.56818888888889</v>
      </c>
      <c r="DT291">
        <v>25.94191851851852</v>
      </c>
      <c r="DU291">
        <v>1305.692222222222</v>
      </c>
      <c r="DV291">
        <v>32.83851481481481</v>
      </c>
      <c r="DW291">
        <v>499.9983703703703</v>
      </c>
      <c r="DX291">
        <v>84.41387407407409</v>
      </c>
      <c r="DY291">
        <v>0.09995963333333334</v>
      </c>
      <c r="DZ291">
        <v>32.26427777777778</v>
      </c>
      <c r="EA291">
        <v>33.48851481481481</v>
      </c>
      <c r="EB291">
        <v>999.9000000000001</v>
      </c>
      <c r="EC291">
        <v>0</v>
      </c>
      <c r="ED291">
        <v>0</v>
      </c>
      <c r="EE291">
        <v>10005.70111111111</v>
      </c>
      <c r="EF291">
        <v>0</v>
      </c>
      <c r="EG291">
        <v>1091.838518518518</v>
      </c>
      <c r="EH291">
        <v>-43.06264444444444</v>
      </c>
      <c r="EI291">
        <v>1303.641851851852</v>
      </c>
      <c r="EJ291">
        <v>1344.336296296296</v>
      </c>
      <c r="EK291">
        <v>2.626275555555555</v>
      </c>
      <c r="EL291">
        <v>1309.461481481482</v>
      </c>
      <c r="EM291">
        <v>25.94191851851852</v>
      </c>
      <c r="EN291">
        <v>2.411551851851852</v>
      </c>
      <c r="EO291">
        <v>2.189858518518518</v>
      </c>
      <c r="EP291">
        <v>20.44155925925926</v>
      </c>
      <c r="EQ291">
        <v>18.88829259259259</v>
      </c>
      <c r="ER291">
        <v>2000.01962962963</v>
      </c>
      <c r="ES291">
        <v>0.9800035555555554</v>
      </c>
      <c r="ET291">
        <v>0.01999636666666666</v>
      </c>
      <c r="EU291">
        <v>0</v>
      </c>
      <c r="EV291">
        <v>83.19541481481481</v>
      </c>
      <c r="EW291">
        <v>5.00078</v>
      </c>
      <c r="EX291">
        <v>3401.713703703704</v>
      </c>
      <c r="EY291">
        <v>16379.81481481482</v>
      </c>
      <c r="EZ291">
        <v>52.0414074074074</v>
      </c>
      <c r="FA291">
        <v>53.19633333333331</v>
      </c>
      <c r="FB291">
        <v>52.61788888888889</v>
      </c>
      <c r="FC291">
        <v>52.42099999999999</v>
      </c>
      <c r="FD291">
        <v>52.28211111111111</v>
      </c>
      <c r="FE291">
        <v>1955.12962962963</v>
      </c>
      <c r="FF291">
        <v>39.89000000000001</v>
      </c>
      <c r="FG291">
        <v>0</v>
      </c>
      <c r="FH291">
        <v>1694366534.6</v>
      </c>
      <c r="FI291">
        <v>0</v>
      </c>
      <c r="FJ291">
        <v>83.181804</v>
      </c>
      <c r="FK291">
        <v>-0.2405461554776102</v>
      </c>
      <c r="FL291">
        <v>122.3369231731362</v>
      </c>
      <c r="FM291">
        <v>3402.7816</v>
      </c>
      <c r="FN291">
        <v>15</v>
      </c>
      <c r="FO291">
        <v>1694364733.6</v>
      </c>
      <c r="FP291" t="s">
        <v>824</v>
      </c>
      <c r="FQ291">
        <v>1694364733.6</v>
      </c>
      <c r="FR291">
        <v>1694364725.1</v>
      </c>
      <c r="FS291">
        <v>3</v>
      </c>
      <c r="FT291">
        <v>-0.385</v>
      </c>
      <c r="FU291">
        <v>-0.17</v>
      </c>
      <c r="FV291">
        <v>-26.307</v>
      </c>
      <c r="FW291">
        <v>-4.28</v>
      </c>
      <c r="FX291">
        <v>420</v>
      </c>
      <c r="FY291">
        <v>29</v>
      </c>
      <c r="FZ291">
        <v>0.26</v>
      </c>
      <c r="GA291">
        <v>0.05</v>
      </c>
      <c r="GB291">
        <v>-43.00409756097562</v>
      </c>
      <c r="GC291">
        <v>-1.154834843205689</v>
      </c>
      <c r="GD291">
        <v>0.152481502257279</v>
      </c>
      <c r="GE291">
        <v>0</v>
      </c>
      <c r="GF291">
        <v>2.63653756097561</v>
      </c>
      <c r="GG291">
        <v>-0.1728677351916339</v>
      </c>
      <c r="GH291">
        <v>0.02169113596419084</v>
      </c>
      <c r="GI291">
        <v>1</v>
      </c>
      <c r="GJ291">
        <v>1</v>
      </c>
      <c r="GK291">
        <v>2</v>
      </c>
      <c r="GL291" t="s">
        <v>432</v>
      </c>
      <c r="GM291">
        <v>3.10634</v>
      </c>
      <c r="GN291">
        <v>2.75818</v>
      </c>
      <c r="GO291">
        <v>0.174465</v>
      </c>
      <c r="GP291">
        <v>0.174699</v>
      </c>
      <c r="GQ291">
        <v>0.122038</v>
      </c>
      <c r="GR291">
        <v>0.104345</v>
      </c>
      <c r="GS291">
        <v>20711.2</v>
      </c>
      <c r="GT291">
        <v>19507.9</v>
      </c>
      <c r="GU291">
        <v>25679.5</v>
      </c>
      <c r="GV291">
        <v>24020</v>
      </c>
      <c r="GW291">
        <v>36276</v>
      </c>
      <c r="GX291">
        <v>31549.9</v>
      </c>
      <c r="GY291">
        <v>44944.1</v>
      </c>
      <c r="GZ291">
        <v>38084.1</v>
      </c>
      <c r="HA291">
        <v>1.73652</v>
      </c>
      <c r="HB291">
        <v>1.53027</v>
      </c>
      <c r="HC291">
        <v>-0.0846423</v>
      </c>
      <c r="HD291">
        <v>0</v>
      </c>
      <c r="HE291">
        <v>34.8622</v>
      </c>
      <c r="HF291">
        <v>999.9</v>
      </c>
      <c r="HG291">
        <v>33.9</v>
      </c>
      <c r="HH291">
        <v>42.1</v>
      </c>
      <c r="HI291">
        <v>33.2807</v>
      </c>
      <c r="HJ291">
        <v>61.3856</v>
      </c>
      <c r="HK291">
        <v>24.6154</v>
      </c>
      <c r="HL291">
        <v>1</v>
      </c>
      <c r="HM291">
        <v>1.63231</v>
      </c>
      <c r="HN291">
        <v>9.28105</v>
      </c>
      <c r="HO291">
        <v>20.0569</v>
      </c>
      <c r="HP291">
        <v>5.20381</v>
      </c>
      <c r="HQ291">
        <v>11.9933</v>
      </c>
      <c r="HR291">
        <v>4.95945</v>
      </c>
      <c r="HS291">
        <v>3.27433</v>
      </c>
      <c r="HT291">
        <v>9999</v>
      </c>
      <c r="HU291">
        <v>9999</v>
      </c>
      <c r="HV291">
        <v>9999</v>
      </c>
      <c r="HW291">
        <v>157</v>
      </c>
      <c r="HX291">
        <v>1.86387</v>
      </c>
      <c r="HY291">
        <v>1.86019</v>
      </c>
      <c r="HZ291">
        <v>1.85855</v>
      </c>
      <c r="IA291">
        <v>1.85989</v>
      </c>
      <c r="IB291">
        <v>1.85985</v>
      </c>
      <c r="IC291">
        <v>1.85846</v>
      </c>
      <c r="ID291">
        <v>1.85759</v>
      </c>
      <c r="IE291">
        <v>1.85242</v>
      </c>
      <c r="IF291">
        <v>0</v>
      </c>
      <c r="IG291">
        <v>0</v>
      </c>
      <c r="IH291">
        <v>0</v>
      </c>
      <c r="II291">
        <v>0</v>
      </c>
      <c r="IJ291" t="s">
        <v>433</v>
      </c>
      <c r="IK291" t="s">
        <v>434</v>
      </c>
      <c r="IL291" t="s">
        <v>435</v>
      </c>
      <c r="IM291" t="s">
        <v>435</v>
      </c>
      <c r="IN291" t="s">
        <v>435</v>
      </c>
      <c r="IO291" t="s">
        <v>435</v>
      </c>
      <c r="IP291">
        <v>0</v>
      </c>
      <c r="IQ291">
        <v>100</v>
      </c>
      <c r="IR291">
        <v>100</v>
      </c>
      <c r="IS291">
        <v>-39.61</v>
      </c>
      <c r="IT291">
        <v>-4.2708</v>
      </c>
      <c r="IU291">
        <v>-16.58608616744975</v>
      </c>
      <c r="IV291">
        <v>-0.02477319321892663</v>
      </c>
      <c r="IW291">
        <v>7.220195862635366E-06</v>
      </c>
      <c r="IX291">
        <v>-1.200035831751892E-09</v>
      </c>
      <c r="IY291">
        <v>-1.942583748468474</v>
      </c>
      <c r="IZ291">
        <v>-0.1467083373758089</v>
      </c>
      <c r="JA291">
        <v>0.003522864546959643</v>
      </c>
      <c r="JB291">
        <v>-3.696506598922489E-05</v>
      </c>
      <c r="JC291">
        <v>4</v>
      </c>
      <c r="JD291">
        <v>1987</v>
      </c>
      <c r="JE291">
        <v>1</v>
      </c>
      <c r="JF291">
        <v>38</v>
      </c>
      <c r="JG291">
        <v>30</v>
      </c>
      <c r="JH291">
        <v>30.2</v>
      </c>
      <c r="JI291">
        <v>3.02979</v>
      </c>
      <c r="JJ291">
        <v>2.63916</v>
      </c>
      <c r="JK291">
        <v>1.49658</v>
      </c>
      <c r="JL291">
        <v>2.38892</v>
      </c>
      <c r="JM291">
        <v>1.54785</v>
      </c>
      <c r="JN291">
        <v>2.48657</v>
      </c>
      <c r="JO291">
        <v>46.7379</v>
      </c>
      <c r="JP291">
        <v>13.0113</v>
      </c>
      <c r="JQ291">
        <v>18</v>
      </c>
      <c r="JR291">
        <v>509.021</v>
      </c>
      <c r="JS291">
        <v>385.065</v>
      </c>
      <c r="JT291">
        <v>26.1661</v>
      </c>
      <c r="JU291">
        <v>45.4284</v>
      </c>
      <c r="JV291">
        <v>29.9995</v>
      </c>
      <c r="JW291">
        <v>45.232</v>
      </c>
      <c r="JX291">
        <v>45.0852</v>
      </c>
      <c r="JY291">
        <v>60.7631</v>
      </c>
      <c r="JZ291">
        <v>0</v>
      </c>
      <c r="KA291">
        <v>42.9577</v>
      </c>
      <c r="KB291">
        <v>20.9416</v>
      </c>
      <c r="KC291">
        <v>1356.41</v>
      </c>
      <c r="KD291">
        <v>28.2447</v>
      </c>
      <c r="KE291">
        <v>98.1855</v>
      </c>
      <c r="KF291">
        <v>91.7681</v>
      </c>
    </row>
    <row r="292" spans="1:292">
      <c r="A292">
        <v>274</v>
      </c>
      <c r="B292">
        <v>1694366540</v>
      </c>
      <c r="C292">
        <v>8031</v>
      </c>
      <c r="D292" t="s">
        <v>985</v>
      </c>
      <c r="E292" t="s">
        <v>986</v>
      </c>
      <c r="F292">
        <v>5</v>
      </c>
      <c r="G292" t="s">
        <v>823</v>
      </c>
      <c r="H292">
        <v>1694366532.232143</v>
      </c>
      <c r="I292">
        <f>(J292)/1000</f>
        <v>0</v>
      </c>
      <c r="J292">
        <f>IF(DO292, AM292, AG292)</f>
        <v>0</v>
      </c>
      <c r="K292">
        <f>IF(DO292, AH292, AF292)</f>
        <v>0</v>
      </c>
      <c r="L292">
        <f>DQ292 - IF(AT292&gt;1, K292*DK292*100.0/(AV292*EE292), 0)</f>
        <v>0</v>
      </c>
      <c r="M292">
        <f>((S292-I292/2)*L292-K292)/(S292+I292/2)</f>
        <v>0</v>
      </c>
      <c r="N292">
        <f>M292*(DX292+DY292)/1000.0</f>
        <v>0</v>
      </c>
      <c r="O292">
        <f>(DQ292 - IF(AT292&gt;1, K292*DK292*100.0/(AV292*EE292), 0))*(DX292+DY292)/1000.0</f>
        <v>0</v>
      </c>
      <c r="P292">
        <f>2.0/((1/R292-1/Q292)+SIGN(R292)*SQRT((1/R292-1/Q292)*(1/R292-1/Q292) + 4*DL292/((DL292+1)*(DL292+1))*(2*1/R292*1/Q292-1/Q292*1/Q292)))</f>
        <v>0</v>
      </c>
      <c r="Q292">
        <f>IF(LEFT(DM292,1)&lt;&gt;"0",IF(LEFT(DM292,1)="1",3.0,DN292),$D$5+$E$5*(EE292*DX292/($K$5*1000))+$F$5*(EE292*DX292/($K$5*1000))*MAX(MIN(DK292,$J$5),$I$5)*MAX(MIN(DK292,$J$5),$I$5)+$G$5*MAX(MIN(DK292,$J$5),$I$5)*(EE292*DX292/($K$5*1000))+$H$5*(EE292*DX292/($K$5*1000))*(EE292*DX292/($K$5*1000)))</f>
        <v>0</v>
      </c>
      <c r="R292">
        <f>I292*(1000-(1000*0.61365*exp(17.502*V292/(240.97+V292))/(DX292+DY292)+DS292)/2)/(1000*0.61365*exp(17.502*V292/(240.97+V292))/(DX292+DY292)-DS292)</f>
        <v>0</v>
      </c>
      <c r="S292">
        <f>1/((DL292+1)/(P292/1.6)+1/(Q292/1.37)) + DL292/((DL292+1)/(P292/1.6) + DL292/(Q292/1.37))</f>
        <v>0</v>
      </c>
      <c r="T292">
        <f>(DG292*DJ292)</f>
        <v>0</v>
      </c>
      <c r="U292">
        <f>(DZ292+(T292+2*0.95*5.67E-8*(((DZ292+$B$9)+273)^4-(DZ292+273)^4)-44100*I292)/(1.84*29.3*Q292+8*0.95*5.67E-8*(DZ292+273)^3))</f>
        <v>0</v>
      </c>
      <c r="V292">
        <f>($C$9*EA292+$D$9*EB292+$E$9*U292)</f>
        <v>0</v>
      </c>
      <c r="W292">
        <f>0.61365*exp(17.502*V292/(240.97+V292))</f>
        <v>0</v>
      </c>
      <c r="X292">
        <f>(Y292/Z292*100)</f>
        <v>0</v>
      </c>
      <c r="Y292">
        <f>DS292*(DX292+DY292)/1000</f>
        <v>0</v>
      </c>
      <c r="Z292">
        <f>0.61365*exp(17.502*DZ292/(240.97+DZ292))</f>
        <v>0</v>
      </c>
      <c r="AA292">
        <f>(W292-DS292*(DX292+DY292)/1000)</f>
        <v>0</v>
      </c>
      <c r="AB292">
        <f>(-I292*44100)</f>
        <v>0</v>
      </c>
      <c r="AC292">
        <f>2*29.3*Q292*0.92*(DZ292-V292)</f>
        <v>0</v>
      </c>
      <c r="AD292">
        <f>2*0.95*5.67E-8*(((DZ292+$B$9)+273)^4-(V292+273)^4)</f>
        <v>0</v>
      </c>
      <c r="AE292">
        <f>T292+AD292+AB292+AC292</f>
        <v>0</v>
      </c>
      <c r="AF292">
        <f>DW292*AT292*(DR292-DQ292*(1000-AT292*DT292)/(1000-AT292*DS292))/(100*DK292)</f>
        <v>0</v>
      </c>
      <c r="AG292">
        <f>1000*DW292*AT292*(DS292-DT292)/(100*DK292*(1000-AT292*DS292))</f>
        <v>0</v>
      </c>
      <c r="AH292">
        <f>(AI292 - AJ292 - DX292*1E3/(8.314*(DZ292+273.15)) * AL292/DW292 * AK292) * DW292/(100*DK292) * (1000 - DT292)/1000</f>
        <v>0</v>
      </c>
      <c r="AI292">
        <v>1379.556272679617</v>
      </c>
      <c r="AJ292">
        <v>1346.939333333333</v>
      </c>
      <c r="AK292">
        <v>3.433352532787808</v>
      </c>
      <c r="AL292">
        <v>66.0925817181092</v>
      </c>
      <c r="AM292">
        <f>(AO292 - AN292 + DX292*1E3/(8.314*(DZ292+273.15)) * AQ292/DW292 * AP292) * DW292/(100*DK292) * 1000/(1000 - AO292)</f>
        <v>0</v>
      </c>
      <c r="AN292">
        <v>26.04234209410407</v>
      </c>
      <c r="AO292">
        <v>28.61438121212122</v>
      </c>
      <c r="AP292">
        <v>0.007085717528784037</v>
      </c>
      <c r="AQ292">
        <v>101.3786649320936</v>
      </c>
      <c r="AR292">
        <v>0</v>
      </c>
      <c r="AS292">
        <v>0</v>
      </c>
      <c r="AT292">
        <f>IF(AR292*$H$15&gt;=AV292,1.0,(AV292/(AV292-AR292*$H$15)))</f>
        <v>0</v>
      </c>
      <c r="AU292">
        <f>(AT292-1)*100</f>
        <v>0</v>
      </c>
      <c r="AV292">
        <f>MAX(0,($B$15+$C$15*EE292)/(1+$D$15*EE292)*DX292/(DZ292+273)*$E$15)</f>
        <v>0</v>
      </c>
      <c r="AW292" t="s">
        <v>429</v>
      </c>
      <c r="AX292" t="s">
        <v>429</v>
      </c>
      <c r="AY292">
        <v>0</v>
      </c>
      <c r="AZ292">
        <v>0</v>
      </c>
      <c r="BA292">
        <f>1-AY292/AZ292</f>
        <v>0</v>
      </c>
      <c r="BB292">
        <v>0</v>
      </c>
      <c r="BC292" t="s">
        <v>429</v>
      </c>
      <c r="BD292" t="s">
        <v>429</v>
      </c>
      <c r="BE292">
        <v>0</v>
      </c>
      <c r="BF292">
        <v>0</v>
      </c>
      <c r="BG292">
        <f>1-BE292/BF292</f>
        <v>0</v>
      </c>
      <c r="BH292">
        <v>0.5</v>
      </c>
      <c r="BI292">
        <f>DH292</f>
        <v>0</v>
      </c>
      <c r="BJ292">
        <f>K292</f>
        <v>0</v>
      </c>
      <c r="BK292">
        <f>BG292*BH292*BI292</f>
        <v>0</v>
      </c>
      <c r="BL292">
        <f>(BJ292-BB292)/BI292</f>
        <v>0</v>
      </c>
      <c r="BM292">
        <f>(AZ292-BF292)/BF292</f>
        <v>0</v>
      </c>
      <c r="BN292">
        <f>AY292/(BA292+AY292/BF292)</f>
        <v>0</v>
      </c>
      <c r="BO292" t="s">
        <v>429</v>
      </c>
      <c r="BP292">
        <v>0</v>
      </c>
      <c r="BQ292">
        <f>IF(BP292&lt;&gt;0, BP292, BN292)</f>
        <v>0</v>
      </c>
      <c r="BR292">
        <f>1-BQ292/BF292</f>
        <v>0</v>
      </c>
      <c r="BS292">
        <f>(BF292-BE292)/(BF292-BQ292)</f>
        <v>0</v>
      </c>
      <c r="BT292">
        <f>(AZ292-BF292)/(AZ292-BQ292)</f>
        <v>0</v>
      </c>
      <c r="BU292">
        <f>(BF292-BE292)/(BF292-AY292)</f>
        <v>0</v>
      </c>
      <c r="BV292">
        <f>(AZ292-BF292)/(AZ292-AY292)</f>
        <v>0</v>
      </c>
      <c r="BW292">
        <f>(BS292*BQ292/BE292)</f>
        <v>0</v>
      </c>
      <c r="BX292">
        <f>(1-BW292)</f>
        <v>0</v>
      </c>
      <c r="DG292">
        <f>$B$13*EF292+$C$13*EG292+$F$13*ER292*(1-EU292)</f>
        <v>0</v>
      </c>
      <c r="DH292">
        <f>DG292*DI292</f>
        <v>0</v>
      </c>
      <c r="DI292">
        <f>($B$13*$D$11+$C$13*$D$11+$F$13*((FE292+EW292)/MAX(FE292+EW292+FF292, 0.1)*$I$11+FF292/MAX(FE292+EW292+FF292, 0.1)*$J$11))/($B$13+$C$13+$F$13)</f>
        <v>0</v>
      </c>
      <c r="DJ292">
        <f>($B$13*$K$11+$C$13*$K$11+$F$13*((FE292+EW292)/MAX(FE292+EW292+FF292, 0.1)*$P$11+FF292/MAX(FE292+EW292+FF292, 0.1)*$Q$11))/($B$13+$C$13+$F$13)</f>
        <v>0</v>
      </c>
      <c r="DK292">
        <v>1.37</v>
      </c>
      <c r="DL292">
        <v>0.5</v>
      </c>
      <c r="DM292" t="s">
        <v>430</v>
      </c>
      <c r="DN292">
        <v>2</v>
      </c>
      <c r="DO292" t="b">
        <v>1</v>
      </c>
      <c r="DP292">
        <v>1694366532.232143</v>
      </c>
      <c r="DQ292">
        <v>1284.099642857143</v>
      </c>
      <c r="DR292">
        <v>1327.17</v>
      </c>
      <c r="DS292">
        <v>28.58063928571428</v>
      </c>
      <c r="DT292">
        <v>25.98430357142857</v>
      </c>
      <c r="DU292">
        <v>1323.608214285714</v>
      </c>
      <c r="DV292">
        <v>32.85141785714286</v>
      </c>
      <c r="DW292">
        <v>499.9980714285713</v>
      </c>
      <c r="DX292">
        <v>84.41324642857144</v>
      </c>
      <c r="DY292">
        <v>0.09994624285714285</v>
      </c>
      <c r="DZ292">
        <v>32.26181071428572</v>
      </c>
      <c r="EA292">
        <v>33.48903571428571</v>
      </c>
      <c r="EB292">
        <v>999.9000000000002</v>
      </c>
      <c r="EC292">
        <v>0</v>
      </c>
      <c r="ED292">
        <v>0</v>
      </c>
      <c r="EE292">
        <v>10005.49678571429</v>
      </c>
      <c r="EF292">
        <v>0</v>
      </c>
      <c r="EG292">
        <v>1114.258571428571</v>
      </c>
      <c r="EH292">
        <v>-43.07093214285714</v>
      </c>
      <c r="EI292">
        <v>1321.88</v>
      </c>
      <c r="EJ292">
        <v>1362.576785714286</v>
      </c>
      <c r="EK292">
        <v>2.596333928571428</v>
      </c>
      <c r="EL292">
        <v>1327.17</v>
      </c>
      <c r="EM292">
        <v>25.98430357142857</v>
      </c>
      <c r="EN292">
        <v>2.412585357142858</v>
      </c>
      <c r="EO292">
        <v>2.193419642857143</v>
      </c>
      <c r="EP292">
        <v>20.44848571428571</v>
      </c>
      <c r="EQ292">
        <v>18.9143</v>
      </c>
      <c r="ER292">
        <v>2000.05</v>
      </c>
      <c r="ES292">
        <v>0.9800037142857141</v>
      </c>
      <c r="ET292">
        <v>0.01999621428571429</v>
      </c>
      <c r="EU292">
        <v>0</v>
      </c>
      <c r="EV292">
        <v>83.22820714285714</v>
      </c>
      <c r="EW292">
        <v>5.00078</v>
      </c>
      <c r="EX292">
        <v>3417.140357142857</v>
      </c>
      <c r="EY292">
        <v>16380.06071428572</v>
      </c>
      <c r="EZ292">
        <v>52.02642857142855</v>
      </c>
      <c r="FA292">
        <v>53.19149999999998</v>
      </c>
      <c r="FB292">
        <v>52.62249999999999</v>
      </c>
      <c r="FC292">
        <v>52.42603571428571</v>
      </c>
      <c r="FD292">
        <v>52.27421428571427</v>
      </c>
      <c r="FE292">
        <v>1955.16</v>
      </c>
      <c r="FF292">
        <v>39.89000000000001</v>
      </c>
      <c r="FG292">
        <v>0</v>
      </c>
      <c r="FH292">
        <v>1694366540</v>
      </c>
      <c r="FI292">
        <v>0</v>
      </c>
      <c r="FJ292">
        <v>83.21509615384615</v>
      </c>
      <c r="FK292">
        <v>1.099736747511803</v>
      </c>
      <c r="FL292">
        <v>214.8810253510725</v>
      </c>
      <c r="FM292">
        <v>3418.100384615384</v>
      </c>
      <c r="FN292">
        <v>15</v>
      </c>
      <c r="FO292">
        <v>1694364733.6</v>
      </c>
      <c r="FP292" t="s">
        <v>824</v>
      </c>
      <c r="FQ292">
        <v>1694364733.6</v>
      </c>
      <c r="FR292">
        <v>1694364725.1</v>
      </c>
      <c r="FS292">
        <v>3</v>
      </c>
      <c r="FT292">
        <v>-0.385</v>
      </c>
      <c r="FU292">
        <v>-0.17</v>
      </c>
      <c r="FV292">
        <v>-26.307</v>
      </c>
      <c r="FW292">
        <v>-4.28</v>
      </c>
      <c r="FX292">
        <v>420</v>
      </c>
      <c r="FY292">
        <v>29</v>
      </c>
      <c r="FZ292">
        <v>0.26</v>
      </c>
      <c r="GA292">
        <v>0.05</v>
      </c>
      <c r="GB292">
        <v>-43.03525</v>
      </c>
      <c r="GC292">
        <v>0.01360075046913757</v>
      </c>
      <c r="GD292">
        <v>0.1165244952788895</v>
      </c>
      <c r="GE292">
        <v>1</v>
      </c>
      <c r="GF292">
        <v>2.61020575</v>
      </c>
      <c r="GG292">
        <v>-0.3602466416510364</v>
      </c>
      <c r="GH292">
        <v>0.03820224940284931</v>
      </c>
      <c r="GI292">
        <v>1</v>
      </c>
      <c r="GJ292">
        <v>2</v>
      </c>
      <c r="GK292">
        <v>2</v>
      </c>
      <c r="GL292" t="s">
        <v>484</v>
      </c>
      <c r="GM292">
        <v>3.10627</v>
      </c>
      <c r="GN292">
        <v>2.75811</v>
      </c>
      <c r="GO292">
        <v>0.175955</v>
      </c>
      <c r="GP292">
        <v>0.176173</v>
      </c>
      <c r="GQ292">
        <v>0.122132</v>
      </c>
      <c r="GR292">
        <v>0.104383</v>
      </c>
      <c r="GS292">
        <v>20673.8</v>
      </c>
      <c r="GT292">
        <v>19473.1</v>
      </c>
      <c r="GU292">
        <v>25679.7</v>
      </c>
      <c r="GV292">
        <v>24020.2</v>
      </c>
      <c r="GW292">
        <v>36272.8</v>
      </c>
      <c r="GX292">
        <v>31549.3</v>
      </c>
      <c r="GY292">
        <v>44944.6</v>
      </c>
      <c r="GZ292">
        <v>38084.8</v>
      </c>
      <c r="HA292">
        <v>1.73633</v>
      </c>
      <c r="HB292">
        <v>1.53073</v>
      </c>
      <c r="HC292">
        <v>-0.08422880000000001</v>
      </c>
      <c r="HD292">
        <v>0</v>
      </c>
      <c r="HE292">
        <v>34.8579</v>
      </c>
      <c r="HF292">
        <v>999.9</v>
      </c>
      <c r="HG292">
        <v>33.9</v>
      </c>
      <c r="HH292">
        <v>42.1</v>
      </c>
      <c r="HI292">
        <v>33.2804</v>
      </c>
      <c r="HJ292">
        <v>61.5056</v>
      </c>
      <c r="HK292">
        <v>24.5112</v>
      </c>
      <c r="HL292">
        <v>1</v>
      </c>
      <c r="HM292">
        <v>1.63168</v>
      </c>
      <c r="HN292">
        <v>9.28105</v>
      </c>
      <c r="HO292">
        <v>20.0569</v>
      </c>
      <c r="HP292">
        <v>5.20501</v>
      </c>
      <c r="HQ292">
        <v>11.9923</v>
      </c>
      <c r="HR292">
        <v>4.9597</v>
      </c>
      <c r="HS292">
        <v>3.2744</v>
      </c>
      <c r="HT292">
        <v>9999</v>
      </c>
      <c r="HU292">
        <v>9999</v>
      </c>
      <c r="HV292">
        <v>9999</v>
      </c>
      <c r="HW292">
        <v>157</v>
      </c>
      <c r="HX292">
        <v>1.86387</v>
      </c>
      <c r="HY292">
        <v>1.8602</v>
      </c>
      <c r="HZ292">
        <v>1.85855</v>
      </c>
      <c r="IA292">
        <v>1.85989</v>
      </c>
      <c r="IB292">
        <v>1.85986</v>
      </c>
      <c r="IC292">
        <v>1.85849</v>
      </c>
      <c r="ID292">
        <v>1.8576</v>
      </c>
      <c r="IE292">
        <v>1.85241</v>
      </c>
      <c r="IF292">
        <v>0</v>
      </c>
      <c r="IG292">
        <v>0</v>
      </c>
      <c r="IH292">
        <v>0</v>
      </c>
      <c r="II292">
        <v>0</v>
      </c>
      <c r="IJ292" t="s">
        <v>433</v>
      </c>
      <c r="IK292" t="s">
        <v>434</v>
      </c>
      <c r="IL292" t="s">
        <v>435</v>
      </c>
      <c r="IM292" t="s">
        <v>435</v>
      </c>
      <c r="IN292" t="s">
        <v>435</v>
      </c>
      <c r="IO292" t="s">
        <v>435</v>
      </c>
      <c r="IP292">
        <v>0</v>
      </c>
      <c r="IQ292">
        <v>100</v>
      </c>
      <c r="IR292">
        <v>100</v>
      </c>
      <c r="IS292">
        <v>-39.82</v>
      </c>
      <c r="IT292">
        <v>-4.2721</v>
      </c>
      <c r="IU292">
        <v>-16.58608616744975</v>
      </c>
      <c r="IV292">
        <v>-0.02477319321892663</v>
      </c>
      <c r="IW292">
        <v>7.220195862635366E-06</v>
      </c>
      <c r="IX292">
        <v>-1.200035831751892E-09</v>
      </c>
      <c r="IY292">
        <v>-1.942583748468474</v>
      </c>
      <c r="IZ292">
        <v>-0.1467083373758089</v>
      </c>
      <c r="JA292">
        <v>0.003522864546959643</v>
      </c>
      <c r="JB292">
        <v>-3.696506598922489E-05</v>
      </c>
      <c r="JC292">
        <v>4</v>
      </c>
      <c r="JD292">
        <v>1987</v>
      </c>
      <c r="JE292">
        <v>1</v>
      </c>
      <c r="JF292">
        <v>38</v>
      </c>
      <c r="JG292">
        <v>30.1</v>
      </c>
      <c r="JH292">
        <v>30.2</v>
      </c>
      <c r="JI292">
        <v>3.05786</v>
      </c>
      <c r="JJ292">
        <v>2.68066</v>
      </c>
      <c r="JK292">
        <v>1.49658</v>
      </c>
      <c r="JL292">
        <v>2.38892</v>
      </c>
      <c r="JM292">
        <v>1.54907</v>
      </c>
      <c r="JN292">
        <v>2.44751</v>
      </c>
      <c r="JO292">
        <v>46.7379</v>
      </c>
      <c r="JP292">
        <v>13.0288</v>
      </c>
      <c r="JQ292">
        <v>18</v>
      </c>
      <c r="JR292">
        <v>508.846</v>
      </c>
      <c r="JS292">
        <v>385.304</v>
      </c>
      <c r="JT292">
        <v>26.1599</v>
      </c>
      <c r="JU292">
        <v>45.4216</v>
      </c>
      <c r="JV292">
        <v>29.9996</v>
      </c>
      <c r="JW292">
        <v>45.2252</v>
      </c>
      <c r="JX292">
        <v>45.0785</v>
      </c>
      <c r="JY292">
        <v>61.3546</v>
      </c>
      <c r="JZ292">
        <v>0</v>
      </c>
      <c r="KA292">
        <v>42.9577</v>
      </c>
      <c r="KB292">
        <v>20.9687</v>
      </c>
      <c r="KC292">
        <v>1376.44</v>
      </c>
      <c r="KD292">
        <v>28.2588</v>
      </c>
      <c r="KE292">
        <v>98.1865</v>
      </c>
      <c r="KF292">
        <v>91.76949999999999</v>
      </c>
    </row>
    <row r="293" spans="1:292">
      <c r="A293">
        <v>275</v>
      </c>
      <c r="B293">
        <v>1694366545</v>
      </c>
      <c r="C293">
        <v>8036</v>
      </c>
      <c r="D293" t="s">
        <v>987</v>
      </c>
      <c r="E293" t="s">
        <v>988</v>
      </c>
      <c r="F293">
        <v>5</v>
      </c>
      <c r="G293" t="s">
        <v>823</v>
      </c>
      <c r="H293">
        <v>1694366537.518518</v>
      </c>
      <c r="I293">
        <f>(J293)/1000</f>
        <v>0</v>
      </c>
      <c r="J293">
        <f>IF(DO293, AM293, AG293)</f>
        <v>0</v>
      </c>
      <c r="K293">
        <f>IF(DO293, AH293, AF293)</f>
        <v>0</v>
      </c>
      <c r="L293">
        <f>DQ293 - IF(AT293&gt;1, K293*DK293*100.0/(AV293*EE293), 0)</f>
        <v>0</v>
      </c>
      <c r="M293">
        <f>((S293-I293/2)*L293-K293)/(S293+I293/2)</f>
        <v>0</v>
      </c>
      <c r="N293">
        <f>M293*(DX293+DY293)/1000.0</f>
        <v>0</v>
      </c>
      <c r="O293">
        <f>(DQ293 - IF(AT293&gt;1, K293*DK293*100.0/(AV293*EE293), 0))*(DX293+DY293)/1000.0</f>
        <v>0</v>
      </c>
      <c r="P293">
        <f>2.0/((1/R293-1/Q293)+SIGN(R293)*SQRT((1/R293-1/Q293)*(1/R293-1/Q293) + 4*DL293/((DL293+1)*(DL293+1))*(2*1/R293*1/Q293-1/Q293*1/Q293)))</f>
        <v>0</v>
      </c>
      <c r="Q293">
        <f>IF(LEFT(DM293,1)&lt;&gt;"0",IF(LEFT(DM293,1)="1",3.0,DN293),$D$5+$E$5*(EE293*DX293/($K$5*1000))+$F$5*(EE293*DX293/($K$5*1000))*MAX(MIN(DK293,$J$5),$I$5)*MAX(MIN(DK293,$J$5),$I$5)+$G$5*MAX(MIN(DK293,$J$5),$I$5)*(EE293*DX293/($K$5*1000))+$H$5*(EE293*DX293/($K$5*1000))*(EE293*DX293/($K$5*1000)))</f>
        <v>0</v>
      </c>
      <c r="R293">
        <f>I293*(1000-(1000*0.61365*exp(17.502*V293/(240.97+V293))/(DX293+DY293)+DS293)/2)/(1000*0.61365*exp(17.502*V293/(240.97+V293))/(DX293+DY293)-DS293)</f>
        <v>0</v>
      </c>
      <c r="S293">
        <f>1/((DL293+1)/(P293/1.6)+1/(Q293/1.37)) + DL293/((DL293+1)/(P293/1.6) + DL293/(Q293/1.37))</f>
        <v>0</v>
      </c>
      <c r="T293">
        <f>(DG293*DJ293)</f>
        <v>0</v>
      </c>
      <c r="U293">
        <f>(DZ293+(T293+2*0.95*5.67E-8*(((DZ293+$B$9)+273)^4-(DZ293+273)^4)-44100*I293)/(1.84*29.3*Q293+8*0.95*5.67E-8*(DZ293+273)^3))</f>
        <v>0</v>
      </c>
      <c r="V293">
        <f>($C$9*EA293+$D$9*EB293+$E$9*U293)</f>
        <v>0</v>
      </c>
      <c r="W293">
        <f>0.61365*exp(17.502*V293/(240.97+V293))</f>
        <v>0</v>
      </c>
      <c r="X293">
        <f>(Y293/Z293*100)</f>
        <v>0</v>
      </c>
      <c r="Y293">
        <f>DS293*(DX293+DY293)/1000</f>
        <v>0</v>
      </c>
      <c r="Z293">
        <f>0.61365*exp(17.502*DZ293/(240.97+DZ293))</f>
        <v>0</v>
      </c>
      <c r="AA293">
        <f>(W293-DS293*(DX293+DY293)/1000)</f>
        <v>0</v>
      </c>
      <c r="AB293">
        <f>(-I293*44100)</f>
        <v>0</v>
      </c>
      <c r="AC293">
        <f>2*29.3*Q293*0.92*(DZ293-V293)</f>
        <v>0</v>
      </c>
      <c r="AD293">
        <f>2*0.95*5.67E-8*(((DZ293+$B$9)+273)^4-(V293+273)^4)</f>
        <v>0</v>
      </c>
      <c r="AE293">
        <f>T293+AD293+AB293+AC293</f>
        <v>0</v>
      </c>
      <c r="AF293">
        <f>DW293*AT293*(DR293-DQ293*(1000-AT293*DT293)/(1000-AT293*DS293))/(100*DK293)</f>
        <v>0</v>
      </c>
      <c r="AG293">
        <f>1000*DW293*AT293*(DS293-DT293)/(100*DK293*(1000-AT293*DS293))</f>
        <v>0</v>
      </c>
      <c r="AH293">
        <f>(AI293 - AJ293 - DX293*1E3/(8.314*(DZ293+273.15)) * AL293/DW293 * AK293) * DW293/(100*DK293) * (1000 - DT293)/1000</f>
        <v>0</v>
      </c>
      <c r="AI293">
        <v>1396.944653648255</v>
      </c>
      <c r="AJ293">
        <v>1364.136181818181</v>
      </c>
      <c r="AK293">
        <v>3.437051518007459</v>
      </c>
      <c r="AL293">
        <v>66.0925817181092</v>
      </c>
      <c r="AM293">
        <f>(AO293 - AN293 + DX293*1E3/(8.314*(DZ293+273.15)) * AQ293/DW293 * AP293) * DW293/(100*DK293) * 1000/(1000 - AO293)</f>
        <v>0</v>
      </c>
      <c r="AN293">
        <v>26.04599296607929</v>
      </c>
      <c r="AO293">
        <v>28.63582545454545</v>
      </c>
      <c r="AP293">
        <v>0.005387793780801713</v>
      </c>
      <c r="AQ293">
        <v>101.3786649320936</v>
      </c>
      <c r="AR293">
        <v>0</v>
      </c>
      <c r="AS293">
        <v>0</v>
      </c>
      <c r="AT293">
        <f>IF(AR293*$H$15&gt;=AV293,1.0,(AV293/(AV293-AR293*$H$15)))</f>
        <v>0</v>
      </c>
      <c r="AU293">
        <f>(AT293-1)*100</f>
        <v>0</v>
      </c>
      <c r="AV293">
        <f>MAX(0,($B$15+$C$15*EE293)/(1+$D$15*EE293)*DX293/(DZ293+273)*$E$15)</f>
        <v>0</v>
      </c>
      <c r="AW293" t="s">
        <v>429</v>
      </c>
      <c r="AX293" t="s">
        <v>429</v>
      </c>
      <c r="AY293">
        <v>0</v>
      </c>
      <c r="AZ293">
        <v>0</v>
      </c>
      <c r="BA293">
        <f>1-AY293/AZ293</f>
        <v>0</v>
      </c>
      <c r="BB293">
        <v>0</v>
      </c>
      <c r="BC293" t="s">
        <v>429</v>
      </c>
      <c r="BD293" t="s">
        <v>429</v>
      </c>
      <c r="BE293">
        <v>0</v>
      </c>
      <c r="BF293">
        <v>0</v>
      </c>
      <c r="BG293">
        <f>1-BE293/BF293</f>
        <v>0</v>
      </c>
      <c r="BH293">
        <v>0.5</v>
      </c>
      <c r="BI293">
        <f>DH293</f>
        <v>0</v>
      </c>
      <c r="BJ293">
        <f>K293</f>
        <v>0</v>
      </c>
      <c r="BK293">
        <f>BG293*BH293*BI293</f>
        <v>0</v>
      </c>
      <c r="BL293">
        <f>(BJ293-BB293)/BI293</f>
        <v>0</v>
      </c>
      <c r="BM293">
        <f>(AZ293-BF293)/BF293</f>
        <v>0</v>
      </c>
      <c r="BN293">
        <f>AY293/(BA293+AY293/BF293)</f>
        <v>0</v>
      </c>
      <c r="BO293" t="s">
        <v>429</v>
      </c>
      <c r="BP293">
        <v>0</v>
      </c>
      <c r="BQ293">
        <f>IF(BP293&lt;&gt;0, BP293, BN293)</f>
        <v>0</v>
      </c>
      <c r="BR293">
        <f>1-BQ293/BF293</f>
        <v>0</v>
      </c>
      <c r="BS293">
        <f>(BF293-BE293)/(BF293-BQ293)</f>
        <v>0</v>
      </c>
      <c r="BT293">
        <f>(AZ293-BF293)/(AZ293-BQ293)</f>
        <v>0</v>
      </c>
      <c r="BU293">
        <f>(BF293-BE293)/(BF293-AY293)</f>
        <v>0</v>
      </c>
      <c r="BV293">
        <f>(AZ293-BF293)/(AZ293-AY293)</f>
        <v>0</v>
      </c>
      <c r="BW293">
        <f>(BS293*BQ293/BE293)</f>
        <v>0</v>
      </c>
      <c r="BX293">
        <f>(1-BW293)</f>
        <v>0</v>
      </c>
      <c r="DG293">
        <f>$B$13*EF293+$C$13*EG293+$F$13*ER293*(1-EU293)</f>
        <v>0</v>
      </c>
      <c r="DH293">
        <f>DG293*DI293</f>
        <v>0</v>
      </c>
      <c r="DI293">
        <f>($B$13*$D$11+$C$13*$D$11+$F$13*((FE293+EW293)/MAX(FE293+EW293+FF293, 0.1)*$I$11+FF293/MAX(FE293+EW293+FF293, 0.1)*$J$11))/($B$13+$C$13+$F$13)</f>
        <v>0</v>
      </c>
      <c r="DJ293">
        <f>($B$13*$K$11+$C$13*$K$11+$F$13*((FE293+EW293)/MAX(FE293+EW293+FF293, 0.1)*$P$11+FF293/MAX(FE293+EW293+FF293, 0.1)*$Q$11))/($B$13+$C$13+$F$13)</f>
        <v>0</v>
      </c>
      <c r="DK293">
        <v>1.37</v>
      </c>
      <c r="DL293">
        <v>0.5</v>
      </c>
      <c r="DM293" t="s">
        <v>430</v>
      </c>
      <c r="DN293">
        <v>2</v>
      </c>
      <c r="DO293" t="b">
        <v>1</v>
      </c>
      <c r="DP293">
        <v>1694366537.518518</v>
      </c>
      <c r="DQ293">
        <v>1301.784444444445</v>
      </c>
      <c r="DR293">
        <v>1344.862222222222</v>
      </c>
      <c r="DS293">
        <v>28.60175925925926</v>
      </c>
      <c r="DT293">
        <v>26.02586666666667</v>
      </c>
      <c r="DU293">
        <v>1341.507037037037</v>
      </c>
      <c r="DV293">
        <v>32.8733</v>
      </c>
      <c r="DW293">
        <v>499.9900740740741</v>
      </c>
      <c r="DX293">
        <v>84.41232962962964</v>
      </c>
      <c r="DY293">
        <v>0.09992202592592593</v>
      </c>
      <c r="DZ293">
        <v>32.25999629629629</v>
      </c>
      <c r="EA293">
        <v>33.48801851851852</v>
      </c>
      <c r="EB293">
        <v>999.9000000000001</v>
      </c>
      <c r="EC293">
        <v>0</v>
      </c>
      <c r="ED293">
        <v>0</v>
      </c>
      <c r="EE293">
        <v>10009.23481481482</v>
      </c>
      <c r="EF293">
        <v>0</v>
      </c>
      <c r="EG293">
        <v>1157.081111111111</v>
      </c>
      <c r="EH293">
        <v>-43.07721851851852</v>
      </c>
      <c r="EI293">
        <v>1340.114814814815</v>
      </c>
      <c r="EJ293">
        <v>1380.798518518518</v>
      </c>
      <c r="EK293">
        <v>2.575881481481481</v>
      </c>
      <c r="EL293">
        <v>1344.862222222222</v>
      </c>
      <c r="EM293">
        <v>26.02586666666667</v>
      </c>
      <c r="EN293">
        <v>2.41434037037037</v>
      </c>
      <c r="EO293">
        <v>2.196904814814815</v>
      </c>
      <c r="EP293">
        <v>20.46026666666667</v>
      </c>
      <c r="EQ293">
        <v>18.93973703703704</v>
      </c>
      <c r="ER293">
        <v>2000.063703703704</v>
      </c>
      <c r="ES293">
        <v>0.9800036666666666</v>
      </c>
      <c r="ET293">
        <v>0.01999626296296296</v>
      </c>
      <c r="EU293">
        <v>0</v>
      </c>
      <c r="EV293">
        <v>83.30143333333334</v>
      </c>
      <c r="EW293">
        <v>5.00078</v>
      </c>
      <c r="EX293">
        <v>3463.766296296296</v>
      </c>
      <c r="EY293">
        <v>16380.17407407408</v>
      </c>
      <c r="EZ293">
        <v>52.00885185185184</v>
      </c>
      <c r="FA293">
        <v>53.19166666666665</v>
      </c>
      <c r="FB293">
        <v>52.62707407407407</v>
      </c>
      <c r="FC293">
        <v>52.42329629629629</v>
      </c>
      <c r="FD293">
        <v>52.259</v>
      </c>
      <c r="FE293">
        <v>1955.172962962963</v>
      </c>
      <c r="FF293">
        <v>39.89000000000001</v>
      </c>
      <c r="FG293">
        <v>0</v>
      </c>
      <c r="FH293">
        <v>1694366544.8</v>
      </c>
      <c r="FI293">
        <v>0</v>
      </c>
      <c r="FJ293">
        <v>83.27899615384614</v>
      </c>
      <c r="FK293">
        <v>0.650553846653415</v>
      </c>
      <c r="FL293">
        <v>765.8348716732054</v>
      </c>
      <c r="FM293">
        <v>3461.905000000001</v>
      </c>
      <c r="FN293">
        <v>15</v>
      </c>
      <c r="FO293">
        <v>1694364733.6</v>
      </c>
      <c r="FP293" t="s">
        <v>824</v>
      </c>
      <c r="FQ293">
        <v>1694364733.6</v>
      </c>
      <c r="FR293">
        <v>1694364725.1</v>
      </c>
      <c r="FS293">
        <v>3</v>
      </c>
      <c r="FT293">
        <v>-0.385</v>
      </c>
      <c r="FU293">
        <v>-0.17</v>
      </c>
      <c r="FV293">
        <v>-26.307</v>
      </c>
      <c r="FW293">
        <v>-4.28</v>
      </c>
      <c r="FX293">
        <v>420</v>
      </c>
      <c r="FY293">
        <v>29</v>
      </c>
      <c r="FZ293">
        <v>0.26</v>
      </c>
      <c r="GA293">
        <v>0.05</v>
      </c>
      <c r="GB293">
        <v>-43.09094</v>
      </c>
      <c r="GC293">
        <v>0.03986341463418679</v>
      </c>
      <c r="GD293">
        <v>0.107326210219126</v>
      </c>
      <c r="GE293">
        <v>1</v>
      </c>
      <c r="GF293">
        <v>2.59362875</v>
      </c>
      <c r="GG293">
        <v>-0.2597755722326492</v>
      </c>
      <c r="GH293">
        <v>0.03336749025529939</v>
      </c>
      <c r="GI293">
        <v>1</v>
      </c>
      <c r="GJ293">
        <v>2</v>
      </c>
      <c r="GK293">
        <v>2</v>
      </c>
      <c r="GL293" t="s">
        <v>484</v>
      </c>
      <c r="GM293">
        <v>3.10623</v>
      </c>
      <c r="GN293">
        <v>2.75803</v>
      </c>
      <c r="GO293">
        <v>0.177298</v>
      </c>
      <c r="GP293">
        <v>0.177505</v>
      </c>
      <c r="GQ293">
        <v>0.122184</v>
      </c>
      <c r="GR293">
        <v>0.104396</v>
      </c>
      <c r="GS293">
        <v>20640.1</v>
      </c>
      <c r="GT293">
        <v>19441.4</v>
      </c>
      <c r="GU293">
        <v>25679.8</v>
      </c>
      <c r="GV293">
        <v>24020</v>
      </c>
      <c r="GW293">
        <v>36271.2</v>
      </c>
      <c r="GX293">
        <v>31548.8</v>
      </c>
      <c r="GY293">
        <v>44945.2</v>
      </c>
      <c r="GZ293">
        <v>38084.6</v>
      </c>
      <c r="HA293">
        <v>1.73635</v>
      </c>
      <c r="HB293">
        <v>1.53058</v>
      </c>
      <c r="HC293">
        <v>-0.0847951</v>
      </c>
      <c r="HD293">
        <v>0</v>
      </c>
      <c r="HE293">
        <v>34.8531</v>
      </c>
      <c r="HF293">
        <v>999.9</v>
      </c>
      <c r="HG293">
        <v>33.9</v>
      </c>
      <c r="HH293">
        <v>42.1</v>
      </c>
      <c r="HI293">
        <v>33.2795</v>
      </c>
      <c r="HJ293">
        <v>61.3956</v>
      </c>
      <c r="HK293">
        <v>24.7155</v>
      </c>
      <c r="HL293">
        <v>1</v>
      </c>
      <c r="HM293">
        <v>1.63115</v>
      </c>
      <c r="HN293">
        <v>9.28105</v>
      </c>
      <c r="HO293">
        <v>20.0572</v>
      </c>
      <c r="HP293">
        <v>5.20441</v>
      </c>
      <c r="HQ293">
        <v>11.9932</v>
      </c>
      <c r="HR293">
        <v>4.9599</v>
      </c>
      <c r="HS293">
        <v>3.27455</v>
      </c>
      <c r="HT293">
        <v>9999</v>
      </c>
      <c r="HU293">
        <v>9999</v>
      </c>
      <c r="HV293">
        <v>9999</v>
      </c>
      <c r="HW293">
        <v>157</v>
      </c>
      <c r="HX293">
        <v>1.86386</v>
      </c>
      <c r="HY293">
        <v>1.8602</v>
      </c>
      <c r="HZ293">
        <v>1.85855</v>
      </c>
      <c r="IA293">
        <v>1.85989</v>
      </c>
      <c r="IB293">
        <v>1.85985</v>
      </c>
      <c r="IC293">
        <v>1.85847</v>
      </c>
      <c r="ID293">
        <v>1.85759</v>
      </c>
      <c r="IE293">
        <v>1.85241</v>
      </c>
      <c r="IF293">
        <v>0</v>
      </c>
      <c r="IG293">
        <v>0</v>
      </c>
      <c r="IH293">
        <v>0</v>
      </c>
      <c r="II293">
        <v>0</v>
      </c>
      <c r="IJ293" t="s">
        <v>433</v>
      </c>
      <c r="IK293" t="s">
        <v>434</v>
      </c>
      <c r="IL293" t="s">
        <v>435</v>
      </c>
      <c r="IM293" t="s">
        <v>435</v>
      </c>
      <c r="IN293" t="s">
        <v>435</v>
      </c>
      <c r="IO293" t="s">
        <v>435</v>
      </c>
      <c r="IP293">
        <v>0</v>
      </c>
      <c r="IQ293">
        <v>100</v>
      </c>
      <c r="IR293">
        <v>100</v>
      </c>
      <c r="IS293">
        <v>-40.02</v>
      </c>
      <c r="IT293">
        <v>-4.2728</v>
      </c>
      <c r="IU293">
        <v>-16.58608616744975</v>
      </c>
      <c r="IV293">
        <v>-0.02477319321892663</v>
      </c>
      <c r="IW293">
        <v>7.220195862635366E-06</v>
      </c>
      <c r="IX293">
        <v>-1.200035831751892E-09</v>
      </c>
      <c r="IY293">
        <v>-1.942583748468474</v>
      </c>
      <c r="IZ293">
        <v>-0.1467083373758089</v>
      </c>
      <c r="JA293">
        <v>0.003522864546959643</v>
      </c>
      <c r="JB293">
        <v>-3.696506598922489E-05</v>
      </c>
      <c r="JC293">
        <v>4</v>
      </c>
      <c r="JD293">
        <v>1987</v>
      </c>
      <c r="JE293">
        <v>1</v>
      </c>
      <c r="JF293">
        <v>38</v>
      </c>
      <c r="JG293">
        <v>30.2</v>
      </c>
      <c r="JH293">
        <v>30.3</v>
      </c>
      <c r="JI293">
        <v>3.0896</v>
      </c>
      <c r="JJ293">
        <v>2.67944</v>
      </c>
      <c r="JK293">
        <v>1.49658</v>
      </c>
      <c r="JL293">
        <v>2.38892</v>
      </c>
      <c r="JM293">
        <v>1.54785</v>
      </c>
      <c r="JN293">
        <v>2.47559</v>
      </c>
      <c r="JO293">
        <v>46.7379</v>
      </c>
      <c r="JP293">
        <v>13.0288</v>
      </c>
      <c r="JQ293">
        <v>18</v>
      </c>
      <c r="JR293">
        <v>508.825</v>
      </c>
      <c r="JS293">
        <v>385.184</v>
      </c>
      <c r="JT293">
        <v>26.1551</v>
      </c>
      <c r="JU293">
        <v>45.4154</v>
      </c>
      <c r="JV293">
        <v>29.9996</v>
      </c>
      <c r="JW293">
        <v>45.2191</v>
      </c>
      <c r="JX293">
        <v>45.0725</v>
      </c>
      <c r="JY293">
        <v>61.9775</v>
      </c>
      <c r="JZ293">
        <v>0</v>
      </c>
      <c r="KA293">
        <v>43.3323</v>
      </c>
      <c r="KB293">
        <v>20.9798</v>
      </c>
      <c r="KC293">
        <v>1389.81</v>
      </c>
      <c r="KD293">
        <v>28.2776</v>
      </c>
      <c r="KE293">
        <v>98.18729999999999</v>
      </c>
      <c r="KF293">
        <v>91.7689</v>
      </c>
    </row>
    <row r="294" spans="1:292">
      <c r="A294">
        <v>276</v>
      </c>
      <c r="B294">
        <v>1694366550</v>
      </c>
      <c r="C294">
        <v>8041</v>
      </c>
      <c r="D294" t="s">
        <v>989</v>
      </c>
      <c r="E294" t="s">
        <v>990</v>
      </c>
      <c r="F294">
        <v>5</v>
      </c>
      <c r="G294" t="s">
        <v>823</v>
      </c>
      <c r="H294">
        <v>1694366542.232143</v>
      </c>
      <c r="I294">
        <f>(J294)/1000</f>
        <v>0</v>
      </c>
      <c r="J294">
        <f>IF(DO294, AM294, AG294)</f>
        <v>0</v>
      </c>
      <c r="K294">
        <f>IF(DO294, AH294, AF294)</f>
        <v>0</v>
      </c>
      <c r="L294">
        <f>DQ294 - IF(AT294&gt;1, K294*DK294*100.0/(AV294*EE294), 0)</f>
        <v>0</v>
      </c>
      <c r="M294">
        <f>((S294-I294/2)*L294-K294)/(S294+I294/2)</f>
        <v>0</v>
      </c>
      <c r="N294">
        <f>M294*(DX294+DY294)/1000.0</f>
        <v>0</v>
      </c>
      <c r="O294">
        <f>(DQ294 - IF(AT294&gt;1, K294*DK294*100.0/(AV294*EE294), 0))*(DX294+DY294)/1000.0</f>
        <v>0</v>
      </c>
      <c r="P294">
        <f>2.0/((1/R294-1/Q294)+SIGN(R294)*SQRT((1/R294-1/Q294)*(1/R294-1/Q294) + 4*DL294/((DL294+1)*(DL294+1))*(2*1/R294*1/Q294-1/Q294*1/Q294)))</f>
        <v>0</v>
      </c>
      <c r="Q294">
        <f>IF(LEFT(DM294,1)&lt;&gt;"0",IF(LEFT(DM294,1)="1",3.0,DN294),$D$5+$E$5*(EE294*DX294/($K$5*1000))+$F$5*(EE294*DX294/($K$5*1000))*MAX(MIN(DK294,$J$5),$I$5)*MAX(MIN(DK294,$J$5),$I$5)+$G$5*MAX(MIN(DK294,$J$5),$I$5)*(EE294*DX294/($K$5*1000))+$H$5*(EE294*DX294/($K$5*1000))*(EE294*DX294/($K$5*1000)))</f>
        <v>0</v>
      </c>
      <c r="R294">
        <f>I294*(1000-(1000*0.61365*exp(17.502*V294/(240.97+V294))/(DX294+DY294)+DS294)/2)/(1000*0.61365*exp(17.502*V294/(240.97+V294))/(DX294+DY294)-DS294)</f>
        <v>0</v>
      </c>
      <c r="S294">
        <f>1/((DL294+1)/(P294/1.6)+1/(Q294/1.37)) + DL294/((DL294+1)/(P294/1.6) + DL294/(Q294/1.37))</f>
        <v>0</v>
      </c>
      <c r="T294">
        <f>(DG294*DJ294)</f>
        <v>0</v>
      </c>
      <c r="U294">
        <f>(DZ294+(T294+2*0.95*5.67E-8*(((DZ294+$B$9)+273)^4-(DZ294+273)^4)-44100*I294)/(1.84*29.3*Q294+8*0.95*5.67E-8*(DZ294+273)^3))</f>
        <v>0</v>
      </c>
      <c r="V294">
        <f>($C$9*EA294+$D$9*EB294+$E$9*U294)</f>
        <v>0</v>
      </c>
      <c r="W294">
        <f>0.61365*exp(17.502*V294/(240.97+V294))</f>
        <v>0</v>
      </c>
      <c r="X294">
        <f>(Y294/Z294*100)</f>
        <v>0</v>
      </c>
      <c r="Y294">
        <f>DS294*(DX294+DY294)/1000</f>
        <v>0</v>
      </c>
      <c r="Z294">
        <f>0.61365*exp(17.502*DZ294/(240.97+DZ294))</f>
        <v>0</v>
      </c>
      <c r="AA294">
        <f>(W294-DS294*(DX294+DY294)/1000)</f>
        <v>0</v>
      </c>
      <c r="AB294">
        <f>(-I294*44100)</f>
        <v>0</v>
      </c>
      <c r="AC294">
        <f>2*29.3*Q294*0.92*(DZ294-V294)</f>
        <v>0</v>
      </c>
      <c r="AD294">
        <f>2*0.95*5.67E-8*(((DZ294+$B$9)+273)^4-(V294+273)^4)</f>
        <v>0</v>
      </c>
      <c r="AE294">
        <f>T294+AD294+AB294+AC294</f>
        <v>0</v>
      </c>
      <c r="AF294">
        <f>DW294*AT294*(DR294-DQ294*(1000-AT294*DT294)/(1000-AT294*DS294))/(100*DK294)</f>
        <v>0</v>
      </c>
      <c r="AG294">
        <f>1000*DW294*AT294*(DS294-DT294)/(100*DK294*(1000-AT294*DS294))</f>
        <v>0</v>
      </c>
      <c r="AH294">
        <f>(AI294 - AJ294 - DX294*1E3/(8.314*(DZ294+273.15)) * AL294/DW294 * AK294) * DW294/(100*DK294) * (1000 - DT294)/1000</f>
        <v>0</v>
      </c>
      <c r="AI294">
        <v>1414.130326517601</v>
      </c>
      <c r="AJ294">
        <v>1381.477454545455</v>
      </c>
      <c r="AK294">
        <v>3.474028497889422</v>
      </c>
      <c r="AL294">
        <v>66.0925817181092</v>
      </c>
      <c r="AM294">
        <f>(AO294 - AN294 + DX294*1E3/(8.314*(DZ294+273.15)) * AQ294/DW294 * AP294) * DW294/(100*DK294) * 1000/(1000 - AO294)</f>
        <v>0</v>
      </c>
      <c r="AN294">
        <v>26.05885873673169</v>
      </c>
      <c r="AO294">
        <v>28.64724121212121</v>
      </c>
      <c r="AP294">
        <v>0.0003376604186266749</v>
      </c>
      <c r="AQ294">
        <v>101.3786649320936</v>
      </c>
      <c r="AR294">
        <v>0</v>
      </c>
      <c r="AS294">
        <v>0</v>
      </c>
      <c r="AT294">
        <f>IF(AR294*$H$15&gt;=AV294,1.0,(AV294/(AV294-AR294*$H$15)))</f>
        <v>0</v>
      </c>
      <c r="AU294">
        <f>(AT294-1)*100</f>
        <v>0</v>
      </c>
      <c r="AV294">
        <f>MAX(0,($B$15+$C$15*EE294)/(1+$D$15*EE294)*DX294/(DZ294+273)*$E$15)</f>
        <v>0</v>
      </c>
      <c r="AW294" t="s">
        <v>429</v>
      </c>
      <c r="AX294" t="s">
        <v>429</v>
      </c>
      <c r="AY294">
        <v>0</v>
      </c>
      <c r="AZ294">
        <v>0</v>
      </c>
      <c r="BA294">
        <f>1-AY294/AZ294</f>
        <v>0</v>
      </c>
      <c r="BB294">
        <v>0</v>
      </c>
      <c r="BC294" t="s">
        <v>429</v>
      </c>
      <c r="BD294" t="s">
        <v>429</v>
      </c>
      <c r="BE294">
        <v>0</v>
      </c>
      <c r="BF294">
        <v>0</v>
      </c>
      <c r="BG294">
        <f>1-BE294/BF294</f>
        <v>0</v>
      </c>
      <c r="BH294">
        <v>0.5</v>
      </c>
      <c r="BI294">
        <f>DH294</f>
        <v>0</v>
      </c>
      <c r="BJ294">
        <f>K294</f>
        <v>0</v>
      </c>
      <c r="BK294">
        <f>BG294*BH294*BI294</f>
        <v>0</v>
      </c>
      <c r="BL294">
        <f>(BJ294-BB294)/BI294</f>
        <v>0</v>
      </c>
      <c r="BM294">
        <f>(AZ294-BF294)/BF294</f>
        <v>0</v>
      </c>
      <c r="BN294">
        <f>AY294/(BA294+AY294/BF294)</f>
        <v>0</v>
      </c>
      <c r="BO294" t="s">
        <v>429</v>
      </c>
      <c r="BP294">
        <v>0</v>
      </c>
      <c r="BQ294">
        <f>IF(BP294&lt;&gt;0, BP294, BN294)</f>
        <v>0</v>
      </c>
      <c r="BR294">
        <f>1-BQ294/BF294</f>
        <v>0</v>
      </c>
      <c r="BS294">
        <f>(BF294-BE294)/(BF294-BQ294)</f>
        <v>0</v>
      </c>
      <c r="BT294">
        <f>(AZ294-BF294)/(AZ294-BQ294)</f>
        <v>0</v>
      </c>
      <c r="BU294">
        <f>(BF294-BE294)/(BF294-AY294)</f>
        <v>0</v>
      </c>
      <c r="BV294">
        <f>(AZ294-BF294)/(AZ294-AY294)</f>
        <v>0</v>
      </c>
      <c r="BW294">
        <f>(BS294*BQ294/BE294)</f>
        <v>0</v>
      </c>
      <c r="BX294">
        <f>(1-BW294)</f>
        <v>0</v>
      </c>
      <c r="DG294">
        <f>$B$13*EF294+$C$13*EG294+$F$13*ER294*(1-EU294)</f>
        <v>0</v>
      </c>
      <c r="DH294">
        <f>DG294*DI294</f>
        <v>0</v>
      </c>
      <c r="DI294">
        <f>($B$13*$D$11+$C$13*$D$11+$F$13*((FE294+EW294)/MAX(FE294+EW294+FF294, 0.1)*$I$11+FF294/MAX(FE294+EW294+FF294, 0.1)*$J$11))/($B$13+$C$13+$F$13)</f>
        <v>0</v>
      </c>
      <c r="DJ294">
        <f>($B$13*$K$11+$C$13*$K$11+$F$13*((FE294+EW294)/MAX(FE294+EW294+FF294, 0.1)*$P$11+FF294/MAX(FE294+EW294+FF294, 0.1)*$Q$11))/($B$13+$C$13+$F$13)</f>
        <v>0</v>
      </c>
      <c r="DK294">
        <v>1.37</v>
      </c>
      <c r="DL294">
        <v>0.5</v>
      </c>
      <c r="DM294" t="s">
        <v>430</v>
      </c>
      <c r="DN294">
        <v>2</v>
      </c>
      <c r="DO294" t="b">
        <v>1</v>
      </c>
      <c r="DP294">
        <v>1694366542.232143</v>
      </c>
      <c r="DQ294">
        <v>1317.5475</v>
      </c>
      <c r="DR294">
        <v>1360.650714285714</v>
      </c>
      <c r="DS294">
        <v>28.622925</v>
      </c>
      <c r="DT294">
        <v>26.05389285714286</v>
      </c>
      <c r="DU294">
        <v>1357.458571428571</v>
      </c>
      <c r="DV294">
        <v>32.89523571428572</v>
      </c>
      <c r="DW294">
        <v>500.0013214285714</v>
      </c>
      <c r="DX294">
        <v>84.41165357142857</v>
      </c>
      <c r="DY294">
        <v>0.09999147142857143</v>
      </c>
      <c r="DZ294">
        <v>32.25758928571428</v>
      </c>
      <c r="EA294">
        <v>33.48606785714286</v>
      </c>
      <c r="EB294">
        <v>999.9000000000002</v>
      </c>
      <c r="EC294">
        <v>0</v>
      </c>
      <c r="ED294">
        <v>0</v>
      </c>
      <c r="EE294">
        <v>10004.55142857143</v>
      </c>
      <c r="EF294">
        <v>0</v>
      </c>
      <c r="EG294">
        <v>1297.548571428572</v>
      </c>
      <c r="EH294">
        <v>-43.10280714285715</v>
      </c>
      <c r="EI294">
        <v>1356.371785714286</v>
      </c>
      <c r="EJ294">
        <v>1397.049642857143</v>
      </c>
      <c r="EK294">
        <v>2.569023571428571</v>
      </c>
      <c r="EL294">
        <v>1360.650714285714</v>
      </c>
      <c r="EM294">
        <v>26.05389285714286</v>
      </c>
      <c r="EN294">
        <v>2.416108928571429</v>
      </c>
      <c r="EO294">
        <v>2.199252857142857</v>
      </c>
      <c r="EP294">
        <v>20.47213571428572</v>
      </c>
      <c r="EQ294">
        <v>18.95686428571429</v>
      </c>
      <c r="ER294">
        <v>2000.026785714286</v>
      </c>
      <c r="ES294">
        <v>0.9800031785714285</v>
      </c>
      <c r="ET294">
        <v>0.01999674285714286</v>
      </c>
      <c r="EU294">
        <v>0</v>
      </c>
      <c r="EV294">
        <v>83.38765357142857</v>
      </c>
      <c r="EW294">
        <v>5.00078</v>
      </c>
      <c r="EX294">
        <v>3562.933571428571</v>
      </c>
      <c r="EY294">
        <v>16379.86785714286</v>
      </c>
      <c r="EZ294">
        <v>52.02417857142856</v>
      </c>
      <c r="FA294">
        <v>53.19149999999998</v>
      </c>
      <c r="FB294">
        <v>52.63364285714285</v>
      </c>
      <c r="FC294">
        <v>52.43271428571427</v>
      </c>
      <c r="FD294">
        <v>52.27207142857143</v>
      </c>
      <c r="FE294">
        <v>1955.133214285714</v>
      </c>
      <c r="FF294">
        <v>39.89000000000001</v>
      </c>
      <c r="FG294">
        <v>0</v>
      </c>
      <c r="FH294">
        <v>1694366550.2</v>
      </c>
      <c r="FI294">
        <v>0</v>
      </c>
      <c r="FJ294">
        <v>83.376496</v>
      </c>
      <c r="FK294">
        <v>0.7742076995526384</v>
      </c>
      <c r="FL294">
        <v>1705.036153701342</v>
      </c>
      <c r="FM294">
        <v>3577.3716</v>
      </c>
      <c r="FN294">
        <v>15</v>
      </c>
      <c r="FO294">
        <v>1694364733.6</v>
      </c>
      <c r="FP294" t="s">
        <v>824</v>
      </c>
      <c r="FQ294">
        <v>1694364733.6</v>
      </c>
      <c r="FR294">
        <v>1694364725.1</v>
      </c>
      <c r="FS294">
        <v>3</v>
      </c>
      <c r="FT294">
        <v>-0.385</v>
      </c>
      <c r="FU294">
        <v>-0.17</v>
      </c>
      <c r="FV294">
        <v>-26.307</v>
      </c>
      <c r="FW294">
        <v>-4.28</v>
      </c>
      <c r="FX294">
        <v>420</v>
      </c>
      <c r="FY294">
        <v>29</v>
      </c>
      <c r="FZ294">
        <v>0.26</v>
      </c>
      <c r="GA294">
        <v>0.05</v>
      </c>
      <c r="GB294">
        <v>-43.10106341463415</v>
      </c>
      <c r="GC294">
        <v>-0.5605087108012948</v>
      </c>
      <c r="GD294">
        <v>0.1001078729295886</v>
      </c>
      <c r="GE294">
        <v>0</v>
      </c>
      <c r="GF294">
        <v>2.576363170731707</v>
      </c>
      <c r="GG294">
        <v>-0.09219010452961378</v>
      </c>
      <c r="GH294">
        <v>0.02326034849046076</v>
      </c>
      <c r="GI294">
        <v>1</v>
      </c>
      <c r="GJ294">
        <v>1</v>
      </c>
      <c r="GK294">
        <v>2</v>
      </c>
      <c r="GL294" t="s">
        <v>432</v>
      </c>
      <c r="GM294">
        <v>3.10636</v>
      </c>
      <c r="GN294">
        <v>2.75815</v>
      </c>
      <c r="GO294">
        <v>0.178645</v>
      </c>
      <c r="GP294">
        <v>0.178839</v>
      </c>
      <c r="GQ294">
        <v>0.122222</v>
      </c>
      <c r="GR294">
        <v>0.104628</v>
      </c>
      <c r="GS294">
        <v>20606.4</v>
      </c>
      <c r="GT294">
        <v>19410</v>
      </c>
      <c r="GU294">
        <v>25680.1</v>
      </c>
      <c r="GV294">
        <v>24020.3</v>
      </c>
      <c r="GW294">
        <v>36270</v>
      </c>
      <c r="GX294">
        <v>31541.1</v>
      </c>
      <c r="GY294">
        <v>44945.3</v>
      </c>
      <c r="GZ294">
        <v>38084.8</v>
      </c>
      <c r="HA294">
        <v>1.73678</v>
      </c>
      <c r="HB294">
        <v>1.53068</v>
      </c>
      <c r="HC294">
        <v>-0.0854582</v>
      </c>
      <c r="HD294">
        <v>0</v>
      </c>
      <c r="HE294">
        <v>34.8492</v>
      </c>
      <c r="HF294">
        <v>999.9</v>
      </c>
      <c r="HG294">
        <v>34</v>
      </c>
      <c r="HH294">
        <v>42.1</v>
      </c>
      <c r="HI294">
        <v>33.3784</v>
      </c>
      <c r="HJ294">
        <v>61.4656</v>
      </c>
      <c r="HK294">
        <v>24.6595</v>
      </c>
      <c r="HL294">
        <v>1</v>
      </c>
      <c r="HM294">
        <v>1.63084</v>
      </c>
      <c r="HN294">
        <v>9.28105</v>
      </c>
      <c r="HO294">
        <v>20.0572</v>
      </c>
      <c r="HP294">
        <v>5.20441</v>
      </c>
      <c r="HQ294">
        <v>11.993</v>
      </c>
      <c r="HR294">
        <v>4.95955</v>
      </c>
      <c r="HS294">
        <v>3.27445</v>
      </c>
      <c r="HT294">
        <v>9999</v>
      </c>
      <c r="HU294">
        <v>9999</v>
      </c>
      <c r="HV294">
        <v>9999</v>
      </c>
      <c r="HW294">
        <v>157</v>
      </c>
      <c r="HX294">
        <v>1.86386</v>
      </c>
      <c r="HY294">
        <v>1.8602</v>
      </c>
      <c r="HZ294">
        <v>1.85856</v>
      </c>
      <c r="IA294">
        <v>1.85989</v>
      </c>
      <c r="IB294">
        <v>1.85986</v>
      </c>
      <c r="IC294">
        <v>1.85851</v>
      </c>
      <c r="ID294">
        <v>1.8576</v>
      </c>
      <c r="IE294">
        <v>1.85241</v>
      </c>
      <c r="IF294">
        <v>0</v>
      </c>
      <c r="IG294">
        <v>0</v>
      </c>
      <c r="IH294">
        <v>0</v>
      </c>
      <c r="II294">
        <v>0</v>
      </c>
      <c r="IJ294" t="s">
        <v>433</v>
      </c>
      <c r="IK294" t="s">
        <v>434</v>
      </c>
      <c r="IL294" t="s">
        <v>435</v>
      </c>
      <c r="IM294" t="s">
        <v>435</v>
      </c>
      <c r="IN294" t="s">
        <v>435</v>
      </c>
      <c r="IO294" t="s">
        <v>435</v>
      </c>
      <c r="IP294">
        <v>0</v>
      </c>
      <c r="IQ294">
        <v>100</v>
      </c>
      <c r="IR294">
        <v>100</v>
      </c>
      <c r="IS294">
        <v>-40.22</v>
      </c>
      <c r="IT294">
        <v>-4.2733</v>
      </c>
      <c r="IU294">
        <v>-16.58608616744975</v>
      </c>
      <c r="IV294">
        <v>-0.02477319321892663</v>
      </c>
      <c r="IW294">
        <v>7.220195862635366E-06</v>
      </c>
      <c r="IX294">
        <v>-1.200035831751892E-09</v>
      </c>
      <c r="IY294">
        <v>-1.942583748468474</v>
      </c>
      <c r="IZ294">
        <v>-0.1467083373758089</v>
      </c>
      <c r="JA294">
        <v>0.003522864546959643</v>
      </c>
      <c r="JB294">
        <v>-3.696506598922489E-05</v>
      </c>
      <c r="JC294">
        <v>4</v>
      </c>
      <c r="JD294">
        <v>1987</v>
      </c>
      <c r="JE294">
        <v>1</v>
      </c>
      <c r="JF294">
        <v>38</v>
      </c>
      <c r="JG294">
        <v>30.3</v>
      </c>
      <c r="JH294">
        <v>30.4</v>
      </c>
      <c r="JI294">
        <v>3.11523</v>
      </c>
      <c r="JJ294">
        <v>2.67456</v>
      </c>
      <c r="JK294">
        <v>1.49658</v>
      </c>
      <c r="JL294">
        <v>2.38892</v>
      </c>
      <c r="JM294">
        <v>1.54785</v>
      </c>
      <c r="JN294">
        <v>2.48779</v>
      </c>
      <c r="JO294">
        <v>46.7379</v>
      </c>
      <c r="JP294">
        <v>13.0288</v>
      </c>
      <c r="JQ294">
        <v>18</v>
      </c>
      <c r="JR294">
        <v>509.071</v>
      </c>
      <c r="JS294">
        <v>385.216</v>
      </c>
      <c r="JT294">
        <v>26.1516</v>
      </c>
      <c r="JU294">
        <v>45.4093</v>
      </c>
      <c r="JV294">
        <v>29.9997</v>
      </c>
      <c r="JW294">
        <v>45.213</v>
      </c>
      <c r="JX294">
        <v>45.0665</v>
      </c>
      <c r="JY294">
        <v>62.5111</v>
      </c>
      <c r="JZ294">
        <v>0</v>
      </c>
      <c r="KA294">
        <v>43.3323</v>
      </c>
      <c r="KB294">
        <v>20.9879</v>
      </c>
      <c r="KC294">
        <v>1409.85</v>
      </c>
      <c r="KD294">
        <v>28.2865</v>
      </c>
      <c r="KE294">
        <v>98.188</v>
      </c>
      <c r="KF294">
        <v>91.7697</v>
      </c>
    </row>
    <row r="295" spans="1:292">
      <c r="A295">
        <v>277</v>
      </c>
      <c r="B295">
        <v>1694366554.5</v>
      </c>
      <c r="C295">
        <v>8045.5</v>
      </c>
      <c r="D295" t="s">
        <v>991</v>
      </c>
      <c r="E295" t="s">
        <v>992</v>
      </c>
      <c r="F295">
        <v>5</v>
      </c>
      <c r="G295" t="s">
        <v>823</v>
      </c>
      <c r="H295">
        <v>1694366546.660714</v>
      </c>
      <c r="I295">
        <f>(J295)/1000</f>
        <v>0</v>
      </c>
      <c r="J295">
        <f>IF(DO295, AM295, AG295)</f>
        <v>0</v>
      </c>
      <c r="K295">
        <f>IF(DO295, AH295, AF295)</f>
        <v>0</v>
      </c>
      <c r="L295">
        <f>DQ295 - IF(AT295&gt;1, K295*DK295*100.0/(AV295*EE295), 0)</f>
        <v>0</v>
      </c>
      <c r="M295">
        <f>((S295-I295/2)*L295-K295)/(S295+I295/2)</f>
        <v>0</v>
      </c>
      <c r="N295">
        <f>M295*(DX295+DY295)/1000.0</f>
        <v>0</v>
      </c>
      <c r="O295">
        <f>(DQ295 - IF(AT295&gt;1, K295*DK295*100.0/(AV295*EE295), 0))*(DX295+DY295)/1000.0</f>
        <v>0</v>
      </c>
      <c r="P295">
        <f>2.0/((1/R295-1/Q295)+SIGN(R295)*SQRT((1/R295-1/Q295)*(1/R295-1/Q295) + 4*DL295/((DL295+1)*(DL295+1))*(2*1/R295*1/Q295-1/Q295*1/Q295)))</f>
        <v>0</v>
      </c>
      <c r="Q295">
        <f>IF(LEFT(DM295,1)&lt;&gt;"0",IF(LEFT(DM295,1)="1",3.0,DN295),$D$5+$E$5*(EE295*DX295/($K$5*1000))+$F$5*(EE295*DX295/($K$5*1000))*MAX(MIN(DK295,$J$5),$I$5)*MAX(MIN(DK295,$J$5),$I$5)+$G$5*MAX(MIN(DK295,$J$5),$I$5)*(EE295*DX295/($K$5*1000))+$H$5*(EE295*DX295/($K$5*1000))*(EE295*DX295/($K$5*1000)))</f>
        <v>0</v>
      </c>
      <c r="R295">
        <f>I295*(1000-(1000*0.61365*exp(17.502*V295/(240.97+V295))/(DX295+DY295)+DS295)/2)/(1000*0.61365*exp(17.502*V295/(240.97+V295))/(DX295+DY295)-DS295)</f>
        <v>0</v>
      </c>
      <c r="S295">
        <f>1/((DL295+1)/(P295/1.6)+1/(Q295/1.37)) + DL295/((DL295+1)/(P295/1.6) + DL295/(Q295/1.37))</f>
        <v>0</v>
      </c>
      <c r="T295">
        <f>(DG295*DJ295)</f>
        <v>0</v>
      </c>
      <c r="U295">
        <f>(DZ295+(T295+2*0.95*5.67E-8*(((DZ295+$B$9)+273)^4-(DZ295+273)^4)-44100*I295)/(1.84*29.3*Q295+8*0.95*5.67E-8*(DZ295+273)^3))</f>
        <v>0</v>
      </c>
      <c r="V295">
        <f>($C$9*EA295+$D$9*EB295+$E$9*U295)</f>
        <v>0</v>
      </c>
      <c r="W295">
        <f>0.61365*exp(17.502*V295/(240.97+V295))</f>
        <v>0</v>
      </c>
      <c r="X295">
        <f>(Y295/Z295*100)</f>
        <v>0</v>
      </c>
      <c r="Y295">
        <f>DS295*(DX295+DY295)/1000</f>
        <v>0</v>
      </c>
      <c r="Z295">
        <f>0.61365*exp(17.502*DZ295/(240.97+DZ295))</f>
        <v>0</v>
      </c>
      <c r="AA295">
        <f>(W295-DS295*(DX295+DY295)/1000)</f>
        <v>0</v>
      </c>
      <c r="AB295">
        <f>(-I295*44100)</f>
        <v>0</v>
      </c>
      <c r="AC295">
        <f>2*29.3*Q295*0.92*(DZ295-V295)</f>
        <v>0</v>
      </c>
      <c r="AD295">
        <f>2*0.95*5.67E-8*(((DZ295+$B$9)+273)^4-(V295+273)^4)</f>
        <v>0</v>
      </c>
      <c r="AE295">
        <f>T295+AD295+AB295+AC295</f>
        <v>0</v>
      </c>
      <c r="AF295">
        <f>DW295*AT295*(DR295-DQ295*(1000-AT295*DT295)/(1000-AT295*DS295))/(100*DK295)</f>
        <v>0</v>
      </c>
      <c r="AG295">
        <f>1000*DW295*AT295*(DS295-DT295)/(100*DK295*(1000-AT295*DS295))</f>
        <v>0</v>
      </c>
      <c r="AH295">
        <f>(AI295 - AJ295 - DX295*1E3/(8.314*(DZ295+273.15)) * AL295/DW295 * AK295) * DW295/(100*DK295) * (1000 - DT295)/1000</f>
        <v>0</v>
      </c>
      <c r="AI295">
        <v>1429.889174385602</v>
      </c>
      <c r="AJ295">
        <v>1397.162727272728</v>
      </c>
      <c r="AK295">
        <v>3.496666516020415</v>
      </c>
      <c r="AL295">
        <v>66.0925817181092</v>
      </c>
      <c r="AM295">
        <f>(AO295 - AN295 + DX295*1E3/(8.314*(DZ295+273.15)) * AQ295/DW295 * AP295) * DW295/(100*DK295) * 1000/(1000 - AO295)</f>
        <v>0</v>
      </c>
      <c r="AN295">
        <v>26.16138655191662</v>
      </c>
      <c r="AO295">
        <v>28.68950727272727</v>
      </c>
      <c r="AP295">
        <v>0.009434710745776766</v>
      </c>
      <c r="AQ295">
        <v>101.3786649320936</v>
      </c>
      <c r="AR295">
        <v>0</v>
      </c>
      <c r="AS295">
        <v>0</v>
      </c>
      <c r="AT295">
        <f>IF(AR295*$H$15&gt;=AV295,1.0,(AV295/(AV295-AR295*$H$15)))</f>
        <v>0</v>
      </c>
      <c r="AU295">
        <f>(AT295-1)*100</f>
        <v>0</v>
      </c>
      <c r="AV295">
        <f>MAX(0,($B$15+$C$15*EE295)/(1+$D$15*EE295)*DX295/(DZ295+273)*$E$15)</f>
        <v>0</v>
      </c>
      <c r="AW295" t="s">
        <v>429</v>
      </c>
      <c r="AX295" t="s">
        <v>429</v>
      </c>
      <c r="AY295">
        <v>0</v>
      </c>
      <c r="AZ295">
        <v>0</v>
      </c>
      <c r="BA295">
        <f>1-AY295/AZ295</f>
        <v>0</v>
      </c>
      <c r="BB295">
        <v>0</v>
      </c>
      <c r="BC295" t="s">
        <v>429</v>
      </c>
      <c r="BD295" t="s">
        <v>429</v>
      </c>
      <c r="BE295">
        <v>0</v>
      </c>
      <c r="BF295">
        <v>0</v>
      </c>
      <c r="BG295">
        <f>1-BE295/BF295</f>
        <v>0</v>
      </c>
      <c r="BH295">
        <v>0.5</v>
      </c>
      <c r="BI295">
        <f>DH295</f>
        <v>0</v>
      </c>
      <c r="BJ295">
        <f>K295</f>
        <v>0</v>
      </c>
      <c r="BK295">
        <f>BG295*BH295*BI295</f>
        <v>0</v>
      </c>
      <c r="BL295">
        <f>(BJ295-BB295)/BI295</f>
        <v>0</v>
      </c>
      <c r="BM295">
        <f>(AZ295-BF295)/BF295</f>
        <v>0</v>
      </c>
      <c r="BN295">
        <f>AY295/(BA295+AY295/BF295)</f>
        <v>0</v>
      </c>
      <c r="BO295" t="s">
        <v>429</v>
      </c>
      <c r="BP295">
        <v>0</v>
      </c>
      <c r="BQ295">
        <f>IF(BP295&lt;&gt;0, BP295, BN295)</f>
        <v>0</v>
      </c>
      <c r="BR295">
        <f>1-BQ295/BF295</f>
        <v>0</v>
      </c>
      <c r="BS295">
        <f>(BF295-BE295)/(BF295-BQ295)</f>
        <v>0</v>
      </c>
      <c r="BT295">
        <f>(AZ295-BF295)/(AZ295-BQ295)</f>
        <v>0</v>
      </c>
      <c r="BU295">
        <f>(BF295-BE295)/(BF295-AY295)</f>
        <v>0</v>
      </c>
      <c r="BV295">
        <f>(AZ295-BF295)/(AZ295-AY295)</f>
        <v>0</v>
      </c>
      <c r="BW295">
        <f>(BS295*BQ295/BE295)</f>
        <v>0</v>
      </c>
      <c r="BX295">
        <f>(1-BW295)</f>
        <v>0</v>
      </c>
      <c r="DG295">
        <f>$B$13*EF295+$C$13*EG295+$F$13*ER295*(1-EU295)</f>
        <v>0</v>
      </c>
      <c r="DH295">
        <f>DG295*DI295</f>
        <v>0</v>
      </c>
      <c r="DI295">
        <f>($B$13*$D$11+$C$13*$D$11+$F$13*((FE295+EW295)/MAX(FE295+EW295+FF295, 0.1)*$I$11+FF295/MAX(FE295+EW295+FF295, 0.1)*$J$11))/($B$13+$C$13+$F$13)</f>
        <v>0</v>
      </c>
      <c r="DJ295">
        <f>($B$13*$K$11+$C$13*$K$11+$F$13*((FE295+EW295)/MAX(FE295+EW295+FF295, 0.1)*$P$11+FF295/MAX(FE295+EW295+FF295, 0.1)*$Q$11))/($B$13+$C$13+$F$13)</f>
        <v>0</v>
      </c>
      <c r="DK295">
        <v>1.37</v>
      </c>
      <c r="DL295">
        <v>0.5</v>
      </c>
      <c r="DM295" t="s">
        <v>430</v>
      </c>
      <c r="DN295">
        <v>2</v>
      </c>
      <c r="DO295" t="b">
        <v>1</v>
      </c>
      <c r="DP295">
        <v>1694366546.660714</v>
      </c>
      <c r="DQ295">
        <v>1332.374285714286</v>
      </c>
      <c r="DR295">
        <v>1375.547857142858</v>
      </c>
      <c r="DS295">
        <v>28.64404285714285</v>
      </c>
      <c r="DT295">
        <v>26.08974642857143</v>
      </c>
      <c r="DU295">
        <v>1372.462142857143</v>
      </c>
      <c r="DV295">
        <v>32.91712500000001</v>
      </c>
      <c r="DW295">
        <v>499.9865714285715</v>
      </c>
      <c r="DX295">
        <v>84.41113928571428</v>
      </c>
      <c r="DY295">
        <v>0.100009925</v>
      </c>
      <c r="DZ295">
        <v>32.25691071428572</v>
      </c>
      <c r="EA295">
        <v>33.48123214285715</v>
      </c>
      <c r="EB295">
        <v>999.9000000000002</v>
      </c>
      <c r="EC295">
        <v>0</v>
      </c>
      <c r="ED295">
        <v>0</v>
      </c>
      <c r="EE295">
        <v>10003.56678571429</v>
      </c>
      <c r="EF295">
        <v>0</v>
      </c>
      <c r="EG295">
        <v>1459.1425</v>
      </c>
      <c r="EH295">
        <v>-43.17266071428571</v>
      </c>
      <c r="EI295">
        <v>1371.665714285715</v>
      </c>
      <c r="EJ295">
        <v>1412.3975</v>
      </c>
      <c r="EK295">
        <v>2.554297142857143</v>
      </c>
      <c r="EL295">
        <v>1375.547857142858</v>
      </c>
      <c r="EM295">
        <v>26.08974642857143</v>
      </c>
      <c r="EN295">
        <v>2.417877142857143</v>
      </c>
      <c r="EO295">
        <v>2.202265714285714</v>
      </c>
      <c r="EP295">
        <v>20.48399285714286</v>
      </c>
      <c r="EQ295">
        <v>18.978775</v>
      </c>
      <c r="ER295">
        <v>2000.013928571429</v>
      </c>
      <c r="ES295">
        <v>0.9800029642857141</v>
      </c>
      <c r="ET295">
        <v>0.01999695</v>
      </c>
      <c r="EU295">
        <v>0</v>
      </c>
      <c r="EV295">
        <v>83.38882142857143</v>
      </c>
      <c r="EW295">
        <v>5.00078</v>
      </c>
      <c r="EX295">
        <v>3658.181071428571</v>
      </c>
      <c r="EY295">
        <v>16379.76071428572</v>
      </c>
      <c r="EZ295">
        <v>52.02424999999999</v>
      </c>
      <c r="FA295">
        <v>53.19149999999998</v>
      </c>
      <c r="FB295">
        <v>52.63814285714284</v>
      </c>
      <c r="FC295">
        <v>52.42828571428571</v>
      </c>
      <c r="FD295">
        <v>52.26314285714285</v>
      </c>
      <c r="FE295">
        <v>1955.1175</v>
      </c>
      <c r="FF295">
        <v>39.89000000000001</v>
      </c>
      <c r="FG295">
        <v>0</v>
      </c>
      <c r="FH295">
        <v>1694366554.4</v>
      </c>
      <c r="FI295">
        <v>0</v>
      </c>
      <c r="FJ295">
        <v>83.38417307692308</v>
      </c>
      <c r="FK295">
        <v>0.3263213704981059</v>
      </c>
      <c r="FL295">
        <v>1446.632135889635</v>
      </c>
      <c r="FM295">
        <v>3661.327307692307</v>
      </c>
      <c r="FN295">
        <v>15</v>
      </c>
      <c r="FO295">
        <v>1694364733.6</v>
      </c>
      <c r="FP295" t="s">
        <v>824</v>
      </c>
      <c r="FQ295">
        <v>1694364733.6</v>
      </c>
      <c r="FR295">
        <v>1694364725.1</v>
      </c>
      <c r="FS295">
        <v>3</v>
      </c>
      <c r="FT295">
        <v>-0.385</v>
      </c>
      <c r="FU295">
        <v>-0.17</v>
      </c>
      <c r="FV295">
        <v>-26.307</v>
      </c>
      <c r="FW295">
        <v>-4.28</v>
      </c>
      <c r="FX295">
        <v>420</v>
      </c>
      <c r="FY295">
        <v>29</v>
      </c>
      <c r="FZ295">
        <v>0.26</v>
      </c>
      <c r="GA295">
        <v>0.05</v>
      </c>
      <c r="GB295">
        <v>-43.1210219512195</v>
      </c>
      <c r="GC295">
        <v>-0.7773031358885527</v>
      </c>
      <c r="GD295">
        <v>0.1096143383717688</v>
      </c>
      <c r="GE295">
        <v>0</v>
      </c>
      <c r="GF295">
        <v>2.556411707317073</v>
      </c>
      <c r="GG295">
        <v>-0.1444519860627126</v>
      </c>
      <c r="GH295">
        <v>0.0282916645401242</v>
      </c>
      <c r="GI295">
        <v>1</v>
      </c>
      <c r="GJ295">
        <v>1</v>
      </c>
      <c r="GK295">
        <v>2</v>
      </c>
      <c r="GL295" t="s">
        <v>432</v>
      </c>
      <c r="GM295">
        <v>3.10624</v>
      </c>
      <c r="GN295">
        <v>2.75807</v>
      </c>
      <c r="GO295">
        <v>0.179855</v>
      </c>
      <c r="GP295">
        <v>0.180021</v>
      </c>
      <c r="GQ295">
        <v>0.122334</v>
      </c>
      <c r="GR295">
        <v>0.104759</v>
      </c>
      <c r="GS295">
        <v>20575.9</v>
      </c>
      <c r="GT295">
        <v>19382.1</v>
      </c>
      <c r="GU295">
        <v>25680.1</v>
      </c>
      <c r="GV295">
        <v>24020.5</v>
      </c>
      <c r="GW295">
        <v>36265.9</v>
      </c>
      <c r="GX295">
        <v>31536.8</v>
      </c>
      <c r="GY295">
        <v>44945.7</v>
      </c>
      <c r="GZ295">
        <v>38085.1</v>
      </c>
      <c r="HA295">
        <v>1.73678</v>
      </c>
      <c r="HB295">
        <v>1.53095</v>
      </c>
      <c r="HC295">
        <v>-0.0855774</v>
      </c>
      <c r="HD295">
        <v>0</v>
      </c>
      <c r="HE295">
        <v>34.8463</v>
      </c>
      <c r="HF295">
        <v>999.9</v>
      </c>
      <c r="HG295">
        <v>33.9</v>
      </c>
      <c r="HH295">
        <v>42.1</v>
      </c>
      <c r="HI295">
        <v>33.28</v>
      </c>
      <c r="HJ295">
        <v>61.4256</v>
      </c>
      <c r="HK295">
        <v>24.6915</v>
      </c>
      <c r="HL295">
        <v>1</v>
      </c>
      <c r="HM295">
        <v>1.63034</v>
      </c>
      <c r="HN295">
        <v>9.28105</v>
      </c>
      <c r="HO295">
        <v>20.057</v>
      </c>
      <c r="HP295">
        <v>5.20411</v>
      </c>
      <c r="HQ295">
        <v>11.9923</v>
      </c>
      <c r="HR295">
        <v>4.95955</v>
      </c>
      <c r="HS295">
        <v>3.27438</v>
      </c>
      <c r="HT295">
        <v>9999</v>
      </c>
      <c r="HU295">
        <v>9999</v>
      </c>
      <c r="HV295">
        <v>9999</v>
      </c>
      <c r="HW295">
        <v>157</v>
      </c>
      <c r="HX295">
        <v>1.8639</v>
      </c>
      <c r="HY295">
        <v>1.8602</v>
      </c>
      <c r="HZ295">
        <v>1.85856</v>
      </c>
      <c r="IA295">
        <v>1.85989</v>
      </c>
      <c r="IB295">
        <v>1.85986</v>
      </c>
      <c r="IC295">
        <v>1.8585</v>
      </c>
      <c r="ID295">
        <v>1.8576</v>
      </c>
      <c r="IE295">
        <v>1.85242</v>
      </c>
      <c r="IF295">
        <v>0</v>
      </c>
      <c r="IG295">
        <v>0</v>
      </c>
      <c r="IH295">
        <v>0</v>
      </c>
      <c r="II295">
        <v>0</v>
      </c>
      <c r="IJ295" t="s">
        <v>433</v>
      </c>
      <c r="IK295" t="s">
        <v>434</v>
      </c>
      <c r="IL295" t="s">
        <v>435</v>
      </c>
      <c r="IM295" t="s">
        <v>435</v>
      </c>
      <c r="IN295" t="s">
        <v>435</v>
      </c>
      <c r="IO295" t="s">
        <v>435</v>
      </c>
      <c r="IP295">
        <v>0</v>
      </c>
      <c r="IQ295">
        <v>100</v>
      </c>
      <c r="IR295">
        <v>100</v>
      </c>
      <c r="IS295">
        <v>-40.4</v>
      </c>
      <c r="IT295">
        <v>-4.2749</v>
      </c>
      <c r="IU295">
        <v>-16.58608616744975</v>
      </c>
      <c r="IV295">
        <v>-0.02477319321892663</v>
      </c>
      <c r="IW295">
        <v>7.220195862635366E-06</v>
      </c>
      <c r="IX295">
        <v>-1.200035831751892E-09</v>
      </c>
      <c r="IY295">
        <v>-1.942583748468474</v>
      </c>
      <c r="IZ295">
        <v>-0.1467083373758089</v>
      </c>
      <c r="JA295">
        <v>0.003522864546959643</v>
      </c>
      <c r="JB295">
        <v>-3.696506598922489E-05</v>
      </c>
      <c r="JC295">
        <v>4</v>
      </c>
      <c r="JD295">
        <v>1987</v>
      </c>
      <c r="JE295">
        <v>1</v>
      </c>
      <c r="JF295">
        <v>38</v>
      </c>
      <c r="JG295">
        <v>30.3</v>
      </c>
      <c r="JH295">
        <v>30.5</v>
      </c>
      <c r="JI295">
        <v>3.13843</v>
      </c>
      <c r="JJ295">
        <v>2.67822</v>
      </c>
      <c r="JK295">
        <v>1.49658</v>
      </c>
      <c r="JL295">
        <v>2.38892</v>
      </c>
      <c r="JM295">
        <v>1.54785</v>
      </c>
      <c r="JN295">
        <v>2.47681</v>
      </c>
      <c r="JO295">
        <v>46.7379</v>
      </c>
      <c r="JP295">
        <v>13.0113</v>
      </c>
      <c r="JQ295">
        <v>18</v>
      </c>
      <c r="JR295">
        <v>509.037</v>
      </c>
      <c r="JS295">
        <v>385.359</v>
      </c>
      <c r="JT295">
        <v>26.1485</v>
      </c>
      <c r="JU295">
        <v>45.405</v>
      </c>
      <c r="JV295">
        <v>29.9997</v>
      </c>
      <c r="JW295">
        <v>45.2076</v>
      </c>
      <c r="JX295">
        <v>45.0619</v>
      </c>
      <c r="JY295">
        <v>63.0818</v>
      </c>
      <c r="JZ295">
        <v>0</v>
      </c>
      <c r="KA295">
        <v>43.3323</v>
      </c>
      <c r="KB295">
        <v>20.9879</v>
      </c>
      <c r="KC295">
        <v>1423.22</v>
      </c>
      <c r="KD295">
        <v>28.2654</v>
      </c>
      <c r="KE295">
        <v>98.1885</v>
      </c>
      <c r="KF295">
        <v>91.7702</v>
      </c>
    </row>
    <row r="296" spans="1:292">
      <c r="A296">
        <v>278</v>
      </c>
      <c r="B296">
        <v>1694366559.5</v>
      </c>
      <c r="C296">
        <v>8050.5</v>
      </c>
      <c r="D296" t="s">
        <v>993</v>
      </c>
      <c r="E296" t="s">
        <v>994</v>
      </c>
      <c r="F296">
        <v>5</v>
      </c>
      <c r="G296" t="s">
        <v>823</v>
      </c>
      <c r="H296">
        <v>1694366551.962963</v>
      </c>
      <c r="I296">
        <f>(J296)/1000</f>
        <v>0</v>
      </c>
      <c r="J296">
        <f>IF(DO296, AM296, AG296)</f>
        <v>0</v>
      </c>
      <c r="K296">
        <f>IF(DO296, AH296, AF296)</f>
        <v>0</v>
      </c>
      <c r="L296">
        <f>DQ296 - IF(AT296&gt;1, K296*DK296*100.0/(AV296*EE296), 0)</f>
        <v>0</v>
      </c>
      <c r="M296">
        <f>((S296-I296/2)*L296-K296)/(S296+I296/2)</f>
        <v>0</v>
      </c>
      <c r="N296">
        <f>M296*(DX296+DY296)/1000.0</f>
        <v>0</v>
      </c>
      <c r="O296">
        <f>(DQ296 - IF(AT296&gt;1, K296*DK296*100.0/(AV296*EE296), 0))*(DX296+DY296)/1000.0</f>
        <v>0</v>
      </c>
      <c r="P296">
        <f>2.0/((1/R296-1/Q296)+SIGN(R296)*SQRT((1/R296-1/Q296)*(1/R296-1/Q296) + 4*DL296/((DL296+1)*(DL296+1))*(2*1/R296*1/Q296-1/Q296*1/Q296)))</f>
        <v>0</v>
      </c>
      <c r="Q296">
        <f>IF(LEFT(DM296,1)&lt;&gt;"0",IF(LEFT(DM296,1)="1",3.0,DN296),$D$5+$E$5*(EE296*DX296/($K$5*1000))+$F$5*(EE296*DX296/($K$5*1000))*MAX(MIN(DK296,$J$5),$I$5)*MAX(MIN(DK296,$J$5),$I$5)+$G$5*MAX(MIN(DK296,$J$5),$I$5)*(EE296*DX296/($K$5*1000))+$H$5*(EE296*DX296/($K$5*1000))*(EE296*DX296/($K$5*1000)))</f>
        <v>0</v>
      </c>
      <c r="R296">
        <f>I296*(1000-(1000*0.61365*exp(17.502*V296/(240.97+V296))/(DX296+DY296)+DS296)/2)/(1000*0.61365*exp(17.502*V296/(240.97+V296))/(DX296+DY296)-DS296)</f>
        <v>0</v>
      </c>
      <c r="S296">
        <f>1/((DL296+1)/(P296/1.6)+1/(Q296/1.37)) + DL296/((DL296+1)/(P296/1.6) + DL296/(Q296/1.37))</f>
        <v>0</v>
      </c>
      <c r="T296">
        <f>(DG296*DJ296)</f>
        <v>0</v>
      </c>
      <c r="U296">
        <f>(DZ296+(T296+2*0.95*5.67E-8*(((DZ296+$B$9)+273)^4-(DZ296+273)^4)-44100*I296)/(1.84*29.3*Q296+8*0.95*5.67E-8*(DZ296+273)^3))</f>
        <v>0</v>
      </c>
      <c r="V296">
        <f>($C$9*EA296+$D$9*EB296+$E$9*U296)</f>
        <v>0</v>
      </c>
      <c r="W296">
        <f>0.61365*exp(17.502*V296/(240.97+V296))</f>
        <v>0</v>
      </c>
      <c r="X296">
        <f>(Y296/Z296*100)</f>
        <v>0</v>
      </c>
      <c r="Y296">
        <f>DS296*(DX296+DY296)/1000</f>
        <v>0</v>
      </c>
      <c r="Z296">
        <f>0.61365*exp(17.502*DZ296/(240.97+DZ296))</f>
        <v>0</v>
      </c>
      <c r="AA296">
        <f>(W296-DS296*(DX296+DY296)/1000)</f>
        <v>0</v>
      </c>
      <c r="AB296">
        <f>(-I296*44100)</f>
        <v>0</v>
      </c>
      <c r="AC296">
        <f>2*29.3*Q296*0.92*(DZ296-V296)</f>
        <v>0</v>
      </c>
      <c r="AD296">
        <f>2*0.95*5.67E-8*(((DZ296+$B$9)+273)^4-(V296+273)^4)</f>
        <v>0</v>
      </c>
      <c r="AE296">
        <f>T296+AD296+AB296+AC296</f>
        <v>0</v>
      </c>
      <c r="AF296">
        <f>DW296*AT296*(DR296-DQ296*(1000-AT296*DT296)/(1000-AT296*DS296))/(100*DK296)</f>
        <v>0</v>
      </c>
      <c r="AG296">
        <f>1000*DW296*AT296*(DS296-DT296)/(100*DK296*(1000-AT296*DS296))</f>
        <v>0</v>
      </c>
      <c r="AH296">
        <f>(AI296 - AJ296 - DX296*1E3/(8.314*(DZ296+273.15)) * AL296/DW296 * AK296) * DW296/(100*DK296) * (1000 - DT296)/1000</f>
        <v>0</v>
      </c>
      <c r="AI296">
        <v>1446.97364883315</v>
      </c>
      <c r="AJ296">
        <v>1414.145939393939</v>
      </c>
      <c r="AK296">
        <v>3.392572477147815</v>
      </c>
      <c r="AL296">
        <v>66.0925817181092</v>
      </c>
      <c r="AM296">
        <f>(AO296 - AN296 + DX296*1E3/(8.314*(DZ296+273.15)) * AQ296/DW296 * AP296) * DW296/(100*DK296) * 1000/(1000 - AO296)</f>
        <v>0</v>
      </c>
      <c r="AN296">
        <v>26.17991606131782</v>
      </c>
      <c r="AO296">
        <v>28.72374060606061</v>
      </c>
      <c r="AP296">
        <v>0.007562632333387831</v>
      </c>
      <c r="AQ296">
        <v>101.3786649320936</v>
      </c>
      <c r="AR296">
        <v>0</v>
      </c>
      <c r="AS296">
        <v>0</v>
      </c>
      <c r="AT296">
        <f>IF(AR296*$H$15&gt;=AV296,1.0,(AV296/(AV296-AR296*$H$15)))</f>
        <v>0</v>
      </c>
      <c r="AU296">
        <f>(AT296-1)*100</f>
        <v>0</v>
      </c>
      <c r="AV296">
        <f>MAX(0,($B$15+$C$15*EE296)/(1+$D$15*EE296)*DX296/(DZ296+273)*$E$15)</f>
        <v>0</v>
      </c>
      <c r="AW296" t="s">
        <v>429</v>
      </c>
      <c r="AX296" t="s">
        <v>429</v>
      </c>
      <c r="AY296">
        <v>0</v>
      </c>
      <c r="AZ296">
        <v>0</v>
      </c>
      <c r="BA296">
        <f>1-AY296/AZ296</f>
        <v>0</v>
      </c>
      <c r="BB296">
        <v>0</v>
      </c>
      <c r="BC296" t="s">
        <v>429</v>
      </c>
      <c r="BD296" t="s">
        <v>429</v>
      </c>
      <c r="BE296">
        <v>0</v>
      </c>
      <c r="BF296">
        <v>0</v>
      </c>
      <c r="BG296">
        <f>1-BE296/BF296</f>
        <v>0</v>
      </c>
      <c r="BH296">
        <v>0.5</v>
      </c>
      <c r="BI296">
        <f>DH296</f>
        <v>0</v>
      </c>
      <c r="BJ296">
        <f>K296</f>
        <v>0</v>
      </c>
      <c r="BK296">
        <f>BG296*BH296*BI296</f>
        <v>0</v>
      </c>
      <c r="BL296">
        <f>(BJ296-BB296)/BI296</f>
        <v>0</v>
      </c>
      <c r="BM296">
        <f>(AZ296-BF296)/BF296</f>
        <v>0</v>
      </c>
      <c r="BN296">
        <f>AY296/(BA296+AY296/BF296)</f>
        <v>0</v>
      </c>
      <c r="BO296" t="s">
        <v>429</v>
      </c>
      <c r="BP296">
        <v>0</v>
      </c>
      <c r="BQ296">
        <f>IF(BP296&lt;&gt;0, BP296, BN296)</f>
        <v>0</v>
      </c>
      <c r="BR296">
        <f>1-BQ296/BF296</f>
        <v>0</v>
      </c>
      <c r="BS296">
        <f>(BF296-BE296)/(BF296-BQ296)</f>
        <v>0</v>
      </c>
      <c r="BT296">
        <f>(AZ296-BF296)/(AZ296-BQ296)</f>
        <v>0</v>
      </c>
      <c r="BU296">
        <f>(BF296-BE296)/(BF296-AY296)</f>
        <v>0</v>
      </c>
      <c r="BV296">
        <f>(AZ296-BF296)/(AZ296-AY296)</f>
        <v>0</v>
      </c>
      <c r="BW296">
        <f>(BS296*BQ296/BE296)</f>
        <v>0</v>
      </c>
      <c r="BX296">
        <f>(1-BW296)</f>
        <v>0</v>
      </c>
      <c r="DG296">
        <f>$B$13*EF296+$C$13*EG296+$F$13*ER296*(1-EU296)</f>
        <v>0</v>
      </c>
      <c r="DH296">
        <f>DG296*DI296</f>
        <v>0</v>
      </c>
      <c r="DI296">
        <f>($B$13*$D$11+$C$13*$D$11+$F$13*((FE296+EW296)/MAX(FE296+EW296+FF296, 0.1)*$I$11+FF296/MAX(FE296+EW296+FF296, 0.1)*$J$11))/($B$13+$C$13+$F$13)</f>
        <v>0</v>
      </c>
      <c r="DJ296">
        <f>($B$13*$K$11+$C$13*$K$11+$F$13*((FE296+EW296)/MAX(FE296+EW296+FF296, 0.1)*$P$11+FF296/MAX(FE296+EW296+FF296, 0.1)*$Q$11))/($B$13+$C$13+$F$13)</f>
        <v>0</v>
      </c>
      <c r="DK296">
        <v>1.37</v>
      </c>
      <c r="DL296">
        <v>0.5</v>
      </c>
      <c r="DM296" t="s">
        <v>430</v>
      </c>
      <c r="DN296">
        <v>2</v>
      </c>
      <c r="DO296" t="b">
        <v>1</v>
      </c>
      <c r="DP296">
        <v>1694366551.962963</v>
      </c>
      <c r="DQ296">
        <v>1350.122592592593</v>
      </c>
      <c r="DR296">
        <v>1393.306666666667</v>
      </c>
      <c r="DS296">
        <v>28.67361481481482</v>
      </c>
      <c r="DT296">
        <v>26.13596666666667</v>
      </c>
      <c r="DU296">
        <v>1390.41962962963</v>
      </c>
      <c r="DV296">
        <v>32.94775925925926</v>
      </c>
      <c r="DW296">
        <v>499.9967777777777</v>
      </c>
      <c r="DX296">
        <v>84.41108518518519</v>
      </c>
      <c r="DY296">
        <v>0.1000480074074074</v>
      </c>
      <c r="DZ296">
        <v>32.25711111111111</v>
      </c>
      <c r="EA296">
        <v>33.47508148148148</v>
      </c>
      <c r="EB296">
        <v>999.9000000000001</v>
      </c>
      <c r="EC296">
        <v>0</v>
      </c>
      <c r="ED296">
        <v>0</v>
      </c>
      <c r="EE296">
        <v>9999.252592592593</v>
      </c>
      <c r="EF296">
        <v>0</v>
      </c>
      <c r="EG296">
        <v>1650.545185185185</v>
      </c>
      <c r="EH296">
        <v>-43.18372592592593</v>
      </c>
      <c r="EI296">
        <v>1389.97962962963</v>
      </c>
      <c r="EJ296">
        <v>1430.700740740741</v>
      </c>
      <c r="EK296">
        <v>2.537653703703703</v>
      </c>
      <c r="EL296">
        <v>1393.306666666667</v>
      </c>
      <c r="EM296">
        <v>26.13596666666667</v>
      </c>
      <c r="EN296">
        <v>2.420371481481481</v>
      </c>
      <c r="EO296">
        <v>2.206165925925926</v>
      </c>
      <c r="EP296">
        <v>20.5007037037037</v>
      </c>
      <c r="EQ296">
        <v>19.00712592592592</v>
      </c>
      <c r="ER296">
        <v>1999.978888888889</v>
      </c>
      <c r="ES296">
        <v>0.9800025555555555</v>
      </c>
      <c r="ET296">
        <v>0.01999734814814815</v>
      </c>
      <c r="EU296">
        <v>0</v>
      </c>
      <c r="EV296">
        <v>83.40559999999999</v>
      </c>
      <c r="EW296">
        <v>5.00078</v>
      </c>
      <c r="EX296">
        <v>3756.325185185185</v>
      </c>
      <c r="EY296">
        <v>16379.47777777778</v>
      </c>
      <c r="EZ296">
        <v>52.02059259259259</v>
      </c>
      <c r="FA296">
        <v>53.19866666666665</v>
      </c>
      <c r="FB296">
        <v>52.62933333333332</v>
      </c>
      <c r="FC296">
        <v>52.42566666666666</v>
      </c>
      <c r="FD296">
        <v>52.26359259259258</v>
      </c>
      <c r="FE296">
        <v>1955.079629629629</v>
      </c>
      <c r="FF296">
        <v>39.89000000000001</v>
      </c>
      <c r="FG296">
        <v>0</v>
      </c>
      <c r="FH296">
        <v>1694366559.8</v>
      </c>
      <c r="FI296">
        <v>0</v>
      </c>
      <c r="FJ296">
        <v>83.40478800000001</v>
      </c>
      <c r="FK296">
        <v>-0.5628307738812357</v>
      </c>
      <c r="FL296">
        <v>343.2876923268536</v>
      </c>
      <c r="FM296">
        <v>3760.277599999999</v>
      </c>
      <c r="FN296">
        <v>15</v>
      </c>
      <c r="FO296">
        <v>1694364733.6</v>
      </c>
      <c r="FP296" t="s">
        <v>824</v>
      </c>
      <c r="FQ296">
        <v>1694364733.6</v>
      </c>
      <c r="FR296">
        <v>1694364725.1</v>
      </c>
      <c r="FS296">
        <v>3</v>
      </c>
      <c r="FT296">
        <v>-0.385</v>
      </c>
      <c r="FU296">
        <v>-0.17</v>
      </c>
      <c r="FV296">
        <v>-26.307</v>
      </c>
      <c r="FW296">
        <v>-4.28</v>
      </c>
      <c r="FX296">
        <v>420</v>
      </c>
      <c r="FY296">
        <v>29</v>
      </c>
      <c r="FZ296">
        <v>0.26</v>
      </c>
      <c r="GA296">
        <v>0.05</v>
      </c>
      <c r="GB296">
        <v>-43.1755975</v>
      </c>
      <c r="GC296">
        <v>-0.08871106941831643</v>
      </c>
      <c r="GD296">
        <v>0.05920360836764967</v>
      </c>
      <c r="GE296">
        <v>1</v>
      </c>
      <c r="GF296">
        <v>2.54826375</v>
      </c>
      <c r="GG296">
        <v>-0.2434557973733619</v>
      </c>
      <c r="GH296">
        <v>0.03152731765370312</v>
      </c>
      <c r="GI296">
        <v>1</v>
      </c>
      <c r="GJ296">
        <v>2</v>
      </c>
      <c r="GK296">
        <v>2</v>
      </c>
      <c r="GL296" t="s">
        <v>484</v>
      </c>
      <c r="GM296">
        <v>3.10633</v>
      </c>
      <c r="GN296">
        <v>2.75821</v>
      </c>
      <c r="GO296">
        <v>0.181161</v>
      </c>
      <c r="GP296">
        <v>0.181331</v>
      </c>
      <c r="GQ296">
        <v>0.122425</v>
      </c>
      <c r="GR296">
        <v>0.104766</v>
      </c>
      <c r="GS296">
        <v>20543.1</v>
      </c>
      <c r="GT296">
        <v>19351.1</v>
      </c>
      <c r="GU296">
        <v>25680.2</v>
      </c>
      <c r="GV296">
        <v>24020.5</v>
      </c>
      <c r="GW296">
        <v>36262.2</v>
      </c>
      <c r="GX296">
        <v>31536.8</v>
      </c>
      <c r="GY296">
        <v>44945.6</v>
      </c>
      <c r="GZ296">
        <v>38085.2</v>
      </c>
      <c r="HA296">
        <v>1.7368</v>
      </c>
      <c r="HB296">
        <v>1.531</v>
      </c>
      <c r="HC296">
        <v>-0.0854433</v>
      </c>
      <c r="HD296">
        <v>0</v>
      </c>
      <c r="HE296">
        <v>34.846</v>
      </c>
      <c r="HF296">
        <v>999.9</v>
      </c>
      <c r="HG296">
        <v>34</v>
      </c>
      <c r="HH296">
        <v>42.1</v>
      </c>
      <c r="HI296">
        <v>33.3776</v>
      </c>
      <c r="HJ296">
        <v>61.5556</v>
      </c>
      <c r="HK296">
        <v>24.6234</v>
      </c>
      <c r="HL296">
        <v>1</v>
      </c>
      <c r="HM296">
        <v>1.62991</v>
      </c>
      <c r="HN296">
        <v>9.28105</v>
      </c>
      <c r="HO296">
        <v>20.0571</v>
      </c>
      <c r="HP296">
        <v>5.20306</v>
      </c>
      <c r="HQ296">
        <v>11.993</v>
      </c>
      <c r="HR296">
        <v>4.9595</v>
      </c>
      <c r="HS296">
        <v>3.2742</v>
      </c>
      <c r="HT296">
        <v>9999</v>
      </c>
      <c r="HU296">
        <v>9999</v>
      </c>
      <c r="HV296">
        <v>9999</v>
      </c>
      <c r="HW296">
        <v>157</v>
      </c>
      <c r="HX296">
        <v>1.86387</v>
      </c>
      <c r="HY296">
        <v>1.8602</v>
      </c>
      <c r="HZ296">
        <v>1.85854</v>
      </c>
      <c r="IA296">
        <v>1.85989</v>
      </c>
      <c r="IB296">
        <v>1.85983</v>
      </c>
      <c r="IC296">
        <v>1.85843</v>
      </c>
      <c r="ID296">
        <v>1.85759</v>
      </c>
      <c r="IE296">
        <v>1.8524</v>
      </c>
      <c r="IF296">
        <v>0</v>
      </c>
      <c r="IG296">
        <v>0</v>
      </c>
      <c r="IH296">
        <v>0</v>
      </c>
      <c r="II296">
        <v>0</v>
      </c>
      <c r="IJ296" t="s">
        <v>433</v>
      </c>
      <c r="IK296" t="s">
        <v>434</v>
      </c>
      <c r="IL296" t="s">
        <v>435</v>
      </c>
      <c r="IM296" t="s">
        <v>435</v>
      </c>
      <c r="IN296" t="s">
        <v>435</v>
      </c>
      <c r="IO296" t="s">
        <v>435</v>
      </c>
      <c r="IP296">
        <v>0</v>
      </c>
      <c r="IQ296">
        <v>100</v>
      </c>
      <c r="IR296">
        <v>100</v>
      </c>
      <c r="IS296">
        <v>-40.6</v>
      </c>
      <c r="IT296">
        <v>-4.2761</v>
      </c>
      <c r="IU296">
        <v>-16.58608616744975</v>
      </c>
      <c r="IV296">
        <v>-0.02477319321892663</v>
      </c>
      <c r="IW296">
        <v>7.220195862635366E-06</v>
      </c>
      <c r="IX296">
        <v>-1.200035831751892E-09</v>
      </c>
      <c r="IY296">
        <v>-1.942583748468474</v>
      </c>
      <c r="IZ296">
        <v>-0.1467083373758089</v>
      </c>
      <c r="JA296">
        <v>0.003522864546959643</v>
      </c>
      <c r="JB296">
        <v>-3.696506598922489E-05</v>
      </c>
      <c r="JC296">
        <v>4</v>
      </c>
      <c r="JD296">
        <v>1987</v>
      </c>
      <c r="JE296">
        <v>1</v>
      </c>
      <c r="JF296">
        <v>38</v>
      </c>
      <c r="JG296">
        <v>30.4</v>
      </c>
      <c r="JH296">
        <v>30.6</v>
      </c>
      <c r="JI296">
        <v>3.17139</v>
      </c>
      <c r="JJ296">
        <v>2.67456</v>
      </c>
      <c r="JK296">
        <v>1.49658</v>
      </c>
      <c r="JL296">
        <v>2.38892</v>
      </c>
      <c r="JM296">
        <v>1.54785</v>
      </c>
      <c r="JN296">
        <v>2.48413</v>
      </c>
      <c r="JO296">
        <v>46.7674</v>
      </c>
      <c r="JP296">
        <v>13.0288</v>
      </c>
      <c r="JQ296">
        <v>18</v>
      </c>
      <c r="JR296">
        <v>509.024</v>
      </c>
      <c r="JS296">
        <v>385.365</v>
      </c>
      <c r="JT296">
        <v>26.1473</v>
      </c>
      <c r="JU296">
        <v>45.4</v>
      </c>
      <c r="JV296">
        <v>29.9997</v>
      </c>
      <c r="JW296">
        <v>45.2027</v>
      </c>
      <c r="JX296">
        <v>45.057</v>
      </c>
      <c r="JY296">
        <v>63.6242</v>
      </c>
      <c r="JZ296">
        <v>0</v>
      </c>
      <c r="KA296">
        <v>43.3323</v>
      </c>
      <c r="KB296">
        <v>21.0145</v>
      </c>
      <c r="KC296">
        <v>1436.58</v>
      </c>
      <c r="KD296">
        <v>28.2563</v>
      </c>
      <c r="KE296">
        <v>98.1884</v>
      </c>
      <c r="KF296">
        <v>91.7705</v>
      </c>
    </row>
    <row r="297" spans="1:292">
      <c r="A297">
        <v>279</v>
      </c>
      <c r="B297">
        <v>1694366564.5</v>
      </c>
      <c r="C297">
        <v>8055.5</v>
      </c>
      <c r="D297" t="s">
        <v>995</v>
      </c>
      <c r="E297" t="s">
        <v>996</v>
      </c>
      <c r="F297">
        <v>5</v>
      </c>
      <c r="G297" t="s">
        <v>823</v>
      </c>
      <c r="H297">
        <v>1694366556.981482</v>
      </c>
      <c r="I297">
        <f>(J297)/1000</f>
        <v>0</v>
      </c>
      <c r="J297">
        <f>IF(DO297, AM297, AG297)</f>
        <v>0</v>
      </c>
      <c r="K297">
        <f>IF(DO297, AH297, AF297)</f>
        <v>0</v>
      </c>
      <c r="L297">
        <f>DQ297 - IF(AT297&gt;1, K297*DK297*100.0/(AV297*EE297), 0)</f>
        <v>0</v>
      </c>
      <c r="M297">
        <f>((S297-I297/2)*L297-K297)/(S297+I297/2)</f>
        <v>0</v>
      </c>
      <c r="N297">
        <f>M297*(DX297+DY297)/1000.0</f>
        <v>0</v>
      </c>
      <c r="O297">
        <f>(DQ297 - IF(AT297&gt;1, K297*DK297*100.0/(AV297*EE297), 0))*(DX297+DY297)/1000.0</f>
        <v>0</v>
      </c>
      <c r="P297">
        <f>2.0/((1/R297-1/Q297)+SIGN(R297)*SQRT((1/R297-1/Q297)*(1/R297-1/Q297) + 4*DL297/((DL297+1)*(DL297+1))*(2*1/R297*1/Q297-1/Q297*1/Q297)))</f>
        <v>0</v>
      </c>
      <c r="Q297">
        <f>IF(LEFT(DM297,1)&lt;&gt;"0",IF(LEFT(DM297,1)="1",3.0,DN297),$D$5+$E$5*(EE297*DX297/($K$5*1000))+$F$5*(EE297*DX297/($K$5*1000))*MAX(MIN(DK297,$J$5),$I$5)*MAX(MIN(DK297,$J$5),$I$5)+$G$5*MAX(MIN(DK297,$J$5),$I$5)*(EE297*DX297/($K$5*1000))+$H$5*(EE297*DX297/($K$5*1000))*(EE297*DX297/($K$5*1000)))</f>
        <v>0</v>
      </c>
      <c r="R297">
        <f>I297*(1000-(1000*0.61365*exp(17.502*V297/(240.97+V297))/(DX297+DY297)+DS297)/2)/(1000*0.61365*exp(17.502*V297/(240.97+V297))/(DX297+DY297)-DS297)</f>
        <v>0</v>
      </c>
      <c r="S297">
        <f>1/((DL297+1)/(P297/1.6)+1/(Q297/1.37)) + DL297/((DL297+1)/(P297/1.6) + DL297/(Q297/1.37))</f>
        <v>0</v>
      </c>
      <c r="T297">
        <f>(DG297*DJ297)</f>
        <v>0</v>
      </c>
      <c r="U297">
        <f>(DZ297+(T297+2*0.95*5.67E-8*(((DZ297+$B$9)+273)^4-(DZ297+273)^4)-44100*I297)/(1.84*29.3*Q297+8*0.95*5.67E-8*(DZ297+273)^3))</f>
        <v>0</v>
      </c>
      <c r="V297">
        <f>($C$9*EA297+$D$9*EB297+$E$9*U297)</f>
        <v>0</v>
      </c>
      <c r="W297">
        <f>0.61365*exp(17.502*V297/(240.97+V297))</f>
        <v>0</v>
      </c>
      <c r="X297">
        <f>(Y297/Z297*100)</f>
        <v>0</v>
      </c>
      <c r="Y297">
        <f>DS297*(DX297+DY297)/1000</f>
        <v>0</v>
      </c>
      <c r="Z297">
        <f>0.61365*exp(17.502*DZ297/(240.97+DZ297))</f>
        <v>0</v>
      </c>
      <c r="AA297">
        <f>(W297-DS297*(DX297+DY297)/1000)</f>
        <v>0</v>
      </c>
      <c r="AB297">
        <f>(-I297*44100)</f>
        <v>0</v>
      </c>
      <c r="AC297">
        <f>2*29.3*Q297*0.92*(DZ297-V297)</f>
        <v>0</v>
      </c>
      <c r="AD297">
        <f>2*0.95*5.67E-8*(((DZ297+$B$9)+273)^4-(V297+273)^4)</f>
        <v>0</v>
      </c>
      <c r="AE297">
        <f>T297+AD297+AB297+AC297</f>
        <v>0</v>
      </c>
      <c r="AF297">
        <f>DW297*AT297*(DR297-DQ297*(1000-AT297*DT297)/(1000-AT297*DS297))/(100*DK297)</f>
        <v>0</v>
      </c>
      <c r="AG297">
        <f>1000*DW297*AT297*(DS297-DT297)/(100*DK297*(1000-AT297*DS297))</f>
        <v>0</v>
      </c>
      <c r="AH297">
        <f>(AI297 - AJ297 - DX297*1E3/(8.314*(DZ297+273.15)) * AL297/DW297 * AK297) * DW297/(100*DK297) * (1000 - DT297)/1000</f>
        <v>0</v>
      </c>
      <c r="AI297">
        <v>1464.347773620035</v>
      </c>
      <c r="AJ297">
        <v>1431.469636363636</v>
      </c>
      <c r="AK297">
        <v>3.471567601960824</v>
      </c>
      <c r="AL297">
        <v>66.0925817181092</v>
      </c>
      <c r="AM297">
        <f>(AO297 - AN297 + DX297*1E3/(8.314*(DZ297+273.15)) * AQ297/DW297 * AP297) * DW297/(100*DK297) * 1000/(1000 - AO297)</f>
        <v>0</v>
      </c>
      <c r="AN297">
        <v>26.18312540545186</v>
      </c>
      <c r="AO297">
        <v>28.74644303030303</v>
      </c>
      <c r="AP297">
        <v>0.005285055347527445</v>
      </c>
      <c r="AQ297">
        <v>101.3786649320936</v>
      </c>
      <c r="AR297">
        <v>0</v>
      </c>
      <c r="AS297">
        <v>0</v>
      </c>
      <c r="AT297">
        <f>IF(AR297*$H$15&gt;=AV297,1.0,(AV297/(AV297-AR297*$H$15)))</f>
        <v>0</v>
      </c>
      <c r="AU297">
        <f>(AT297-1)*100</f>
        <v>0</v>
      </c>
      <c r="AV297">
        <f>MAX(0,($B$15+$C$15*EE297)/(1+$D$15*EE297)*DX297/(DZ297+273)*$E$15)</f>
        <v>0</v>
      </c>
      <c r="AW297" t="s">
        <v>429</v>
      </c>
      <c r="AX297" t="s">
        <v>429</v>
      </c>
      <c r="AY297">
        <v>0</v>
      </c>
      <c r="AZ297">
        <v>0</v>
      </c>
      <c r="BA297">
        <f>1-AY297/AZ297</f>
        <v>0</v>
      </c>
      <c r="BB297">
        <v>0</v>
      </c>
      <c r="BC297" t="s">
        <v>429</v>
      </c>
      <c r="BD297" t="s">
        <v>429</v>
      </c>
      <c r="BE297">
        <v>0</v>
      </c>
      <c r="BF297">
        <v>0</v>
      </c>
      <c r="BG297">
        <f>1-BE297/BF297</f>
        <v>0</v>
      </c>
      <c r="BH297">
        <v>0.5</v>
      </c>
      <c r="BI297">
        <f>DH297</f>
        <v>0</v>
      </c>
      <c r="BJ297">
        <f>K297</f>
        <v>0</v>
      </c>
      <c r="BK297">
        <f>BG297*BH297*BI297</f>
        <v>0</v>
      </c>
      <c r="BL297">
        <f>(BJ297-BB297)/BI297</f>
        <v>0</v>
      </c>
      <c r="BM297">
        <f>(AZ297-BF297)/BF297</f>
        <v>0</v>
      </c>
      <c r="BN297">
        <f>AY297/(BA297+AY297/BF297)</f>
        <v>0</v>
      </c>
      <c r="BO297" t="s">
        <v>429</v>
      </c>
      <c r="BP297">
        <v>0</v>
      </c>
      <c r="BQ297">
        <f>IF(BP297&lt;&gt;0, BP297, BN297)</f>
        <v>0</v>
      </c>
      <c r="BR297">
        <f>1-BQ297/BF297</f>
        <v>0</v>
      </c>
      <c r="BS297">
        <f>(BF297-BE297)/(BF297-BQ297)</f>
        <v>0</v>
      </c>
      <c r="BT297">
        <f>(AZ297-BF297)/(AZ297-BQ297)</f>
        <v>0</v>
      </c>
      <c r="BU297">
        <f>(BF297-BE297)/(BF297-AY297)</f>
        <v>0</v>
      </c>
      <c r="BV297">
        <f>(AZ297-BF297)/(AZ297-AY297)</f>
        <v>0</v>
      </c>
      <c r="BW297">
        <f>(BS297*BQ297/BE297)</f>
        <v>0</v>
      </c>
      <c r="BX297">
        <f>(1-BW297)</f>
        <v>0</v>
      </c>
      <c r="DG297">
        <f>$B$13*EF297+$C$13*EG297+$F$13*ER297*(1-EU297)</f>
        <v>0</v>
      </c>
      <c r="DH297">
        <f>DG297*DI297</f>
        <v>0</v>
      </c>
      <c r="DI297">
        <f>($B$13*$D$11+$C$13*$D$11+$F$13*((FE297+EW297)/MAX(FE297+EW297+FF297, 0.1)*$I$11+FF297/MAX(FE297+EW297+FF297, 0.1)*$J$11))/($B$13+$C$13+$F$13)</f>
        <v>0</v>
      </c>
      <c r="DJ297">
        <f>($B$13*$K$11+$C$13*$K$11+$F$13*((FE297+EW297)/MAX(FE297+EW297+FF297, 0.1)*$P$11+FF297/MAX(FE297+EW297+FF297, 0.1)*$Q$11))/($B$13+$C$13+$F$13)</f>
        <v>0</v>
      </c>
      <c r="DK297">
        <v>1.37</v>
      </c>
      <c r="DL297">
        <v>0.5</v>
      </c>
      <c r="DM297" t="s">
        <v>430</v>
      </c>
      <c r="DN297">
        <v>2</v>
      </c>
      <c r="DO297" t="b">
        <v>1</v>
      </c>
      <c r="DP297">
        <v>1694366556.981482</v>
      </c>
      <c r="DQ297">
        <v>1366.881851851852</v>
      </c>
      <c r="DR297">
        <v>1410.147407407407</v>
      </c>
      <c r="DS297">
        <v>28.70641111111111</v>
      </c>
      <c r="DT297">
        <v>26.17491481481481</v>
      </c>
      <c r="DU297">
        <v>1407.376296296296</v>
      </c>
      <c r="DV297">
        <v>32.98174444444444</v>
      </c>
      <c r="DW297">
        <v>499.9906666666667</v>
      </c>
      <c r="DX297">
        <v>84.41156296296296</v>
      </c>
      <c r="DY297">
        <v>0.0999377</v>
      </c>
      <c r="DZ297">
        <v>32.26068148148148</v>
      </c>
      <c r="EA297">
        <v>33.47004814814814</v>
      </c>
      <c r="EB297">
        <v>999.9000000000001</v>
      </c>
      <c r="EC297">
        <v>0</v>
      </c>
      <c r="ED297">
        <v>0</v>
      </c>
      <c r="EE297">
        <v>10003.18333333333</v>
      </c>
      <c r="EF297">
        <v>0</v>
      </c>
      <c r="EG297">
        <v>1716.594444444444</v>
      </c>
      <c r="EH297">
        <v>-43.26514814814815</v>
      </c>
      <c r="EI297">
        <v>1407.281111111111</v>
      </c>
      <c r="EJ297">
        <v>1448.051111111111</v>
      </c>
      <c r="EK297">
        <v>2.531503703703704</v>
      </c>
      <c r="EL297">
        <v>1410.147407407407</v>
      </c>
      <c r="EM297">
        <v>26.17491481481481</v>
      </c>
      <c r="EN297">
        <v>2.423152592592592</v>
      </c>
      <c r="EO297">
        <v>2.209465925925926</v>
      </c>
      <c r="EP297">
        <v>20.51932592592593</v>
      </c>
      <c r="EQ297">
        <v>19.03110370370371</v>
      </c>
      <c r="ER297">
        <v>1999.988148148148</v>
      </c>
      <c r="ES297">
        <v>0.9800026666666666</v>
      </c>
      <c r="ET297">
        <v>0.01999723703703704</v>
      </c>
      <c r="EU297">
        <v>0</v>
      </c>
      <c r="EV297">
        <v>83.35155185185185</v>
      </c>
      <c r="EW297">
        <v>5.00078</v>
      </c>
      <c r="EX297">
        <v>3744.87037037037</v>
      </c>
      <c r="EY297">
        <v>16379.55185185185</v>
      </c>
      <c r="EZ297">
        <v>52.01125925925925</v>
      </c>
      <c r="FA297">
        <v>53.208</v>
      </c>
      <c r="FB297">
        <v>52.62240740740739</v>
      </c>
      <c r="FC297">
        <v>52.42337037037036</v>
      </c>
      <c r="FD297">
        <v>52.25892592592591</v>
      </c>
      <c r="FE297">
        <v>1955.09</v>
      </c>
      <c r="FF297">
        <v>39.89000000000001</v>
      </c>
      <c r="FG297">
        <v>0</v>
      </c>
      <c r="FH297">
        <v>1694366564.6</v>
      </c>
      <c r="FI297">
        <v>0</v>
      </c>
      <c r="FJ297">
        <v>83.349732</v>
      </c>
      <c r="FK297">
        <v>-0.1372307736386268</v>
      </c>
      <c r="FL297">
        <v>-530.569231556287</v>
      </c>
      <c r="FM297">
        <v>3742.9588</v>
      </c>
      <c r="FN297">
        <v>15</v>
      </c>
      <c r="FO297">
        <v>1694364733.6</v>
      </c>
      <c r="FP297" t="s">
        <v>824</v>
      </c>
      <c r="FQ297">
        <v>1694364733.6</v>
      </c>
      <c r="FR297">
        <v>1694364725.1</v>
      </c>
      <c r="FS297">
        <v>3</v>
      </c>
      <c r="FT297">
        <v>-0.385</v>
      </c>
      <c r="FU297">
        <v>-0.17</v>
      </c>
      <c r="FV297">
        <v>-26.307</v>
      </c>
      <c r="FW297">
        <v>-4.28</v>
      </c>
      <c r="FX297">
        <v>420</v>
      </c>
      <c r="FY297">
        <v>29</v>
      </c>
      <c r="FZ297">
        <v>0.26</v>
      </c>
      <c r="GA297">
        <v>0.05</v>
      </c>
      <c r="GB297">
        <v>-43.23275609756098</v>
      </c>
      <c r="GC297">
        <v>-0.6980341463414261</v>
      </c>
      <c r="GD297">
        <v>0.1166396139225025</v>
      </c>
      <c r="GE297">
        <v>0</v>
      </c>
      <c r="GF297">
        <v>2.543566097560975</v>
      </c>
      <c r="GG297">
        <v>-0.08958501742160407</v>
      </c>
      <c r="GH297">
        <v>0.02795833318577963</v>
      </c>
      <c r="GI297">
        <v>1</v>
      </c>
      <c r="GJ297">
        <v>1</v>
      </c>
      <c r="GK297">
        <v>2</v>
      </c>
      <c r="GL297" t="s">
        <v>432</v>
      </c>
      <c r="GM297">
        <v>3.10624</v>
      </c>
      <c r="GN297">
        <v>2.75782</v>
      </c>
      <c r="GO297">
        <v>0.182473</v>
      </c>
      <c r="GP297">
        <v>0.182626</v>
      </c>
      <c r="GQ297">
        <v>0.122481</v>
      </c>
      <c r="GR297">
        <v>0.104781</v>
      </c>
      <c r="GS297">
        <v>20509.9</v>
      </c>
      <c r="GT297">
        <v>19320.3</v>
      </c>
      <c r="GU297">
        <v>25680.1</v>
      </c>
      <c r="GV297">
        <v>24020.5</v>
      </c>
      <c r="GW297">
        <v>36260.3</v>
      </c>
      <c r="GX297">
        <v>31536.4</v>
      </c>
      <c r="GY297">
        <v>44945.7</v>
      </c>
      <c r="GZ297">
        <v>38085.1</v>
      </c>
      <c r="HA297">
        <v>1.73675</v>
      </c>
      <c r="HB297">
        <v>1.53112</v>
      </c>
      <c r="HC297">
        <v>-0.08517130000000001</v>
      </c>
      <c r="HD297">
        <v>0</v>
      </c>
      <c r="HE297">
        <v>34.8498</v>
      </c>
      <c r="HF297">
        <v>999.9</v>
      </c>
      <c r="HG297">
        <v>34</v>
      </c>
      <c r="HH297">
        <v>42.1</v>
      </c>
      <c r="HI297">
        <v>33.379</v>
      </c>
      <c r="HJ297">
        <v>61.2956</v>
      </c>
      <c r="HK297">
        <v>24.5192</v>
      </c>
      <c r="HL297">
        <v>1</v>
      </c>
      <c r="HM297">
        <v>1.62966</v>
      </c>
      <c r="HN297">
        <v>9.28105</v>
      </c>
      <c r="HO297">
        <v>20.0571</v>
      </c>
      <c r="HP297">
        <v>5.20276</v>
      </c>
      <c r="HQ297">
        <v>11.9938</v>
      </c>
      <c r="HR297">
        <v>4.95935</v>
      </c>
      <c r="HS297">
        <v>3.2742</v>
      </c>
      <c r="HT297">
        <v>9999</v>
      </c>
      <c r="HU297">
        <v>9999</v>
      </c>
      <c r="HV297">
        <v>9999</v>
      </c>
      <c r="HW297">
        <v>157</v>
      </c>
      <c r="HX297">
        <v>1.86387</v>
      </c>
      <c r="HY297">
        <v>1.8602</v>
      </c>
      <c r="HZ297">
        <v>1.85854</v>
      </c>
      <c r="IA297">
        <v>1.85989</v>
      </c>
      <c r="IB297">
        <v>1.85982</v>
      </c>
      <c r="IC297">
        <v>1.85848</v>
      </c>
      <c r="ID297">
        <v>1.8576</v>
      </c>
      <c r="IE297">
        <v>1.85242</v>
      </c>
      <c r="IF297">
        <v>0</v>
      </c>
      <c r="IG297">
        <v>0</v>
      </c>
      <c r="IH297">
        <v>0</v>
      </c>
      <c r="II297">
        <v>0</v>
      </c>
      <c r="IJ297" t="s">
        <v>433</v>
      </c>
      <c r="IK297" t="s">
        <v>434</v>
      </c>
      <c r="IL297" t="s">
        <v>435</v>
      </c>
      <c r="IM297" t="s">
        <v>435</v>
      </c>
      <c r="IN297" t="s">
        <v>435</v>
      </c>
      <c r="IO297" t="s">
        <v>435</v>
      </c>
      <c r="IP297">
        <v>0</v>
      </c>
      <c r="IQ297">
        <v>100</v>
      </c>
      <c r="IR297">
        <v>100</v>
      </c>
      <c r="IS297">
        <v>-40.79</v>
      </c>
      <c r="IT297">
        <v>-4.2768</v>
      </c>
      <c r="IU297">
        <v>-16.58608616744975</v>
      </c>
      <c r="IV297">
        <v>-0.02477319321892663</v>
      </c>
      <c r="IW297">
        <v>7.220195862635366E-06</v>
      </c>
      <c r="IX297">
        <v>-1.200035831751892E-09</v>
      </c>
      <c r="IY297">
        <v>-1.942583748468474</v>
      </c>
      <c r="IZ297">
        <v>-0.1467083373758089</v>
      </c>
      <c r="JA297">
        <v>0.003522864546959643</v>
      </c>
      <c r="JB297">
        <v>-3.696506598922489E-05</v>
      </c>
      <c r="JC297">
        <v>4</v>
      </c>
      <c r="JD297">
        <v>1987</v>
      </c>
      <c r="JE297">
        <v>1</v>
      </c>
      <c r="JF297">
        <v>38</v>
      </c>
      <c r="JG297">
        <v>30.5</v>
      </c>
      <c r="JH297">
        <v>30.7</v>
      </c>
      <c r="JI297">
        <v>3.1958</v>
      </c>
      <c r="JJ297">
        <v>2.67456</v>
      </c>
      <c r="JK297">
        <v>1.49658</v>
      </c>
      <c r="JL297">
        <v>2.39014</v>
      </c>
      <c r="JM297">
        <v>1.54785</v>
      </c>
      <c r="JN297">
        <v>2.4585</v>
      </c>
      <c r="JO297">
        <v>46.7674</v>
      </c>
      <c r="JP297">
        <v>13.02</v>
      </c>
      <c r="JQ297">
        <v>18</v>
      </c>
      <c r="JR297">
        <v>508.959</v>
      </c>
      <c r="JS297">
        <v>385.414</v>
      </c>
      <c r="JT297">
        <v>26.1465</v>
      </c>
      <c r="JU297">
        <v>45.3962</v>
      </c>
      <c r="JV297">
        <v>29.9997</v>
      </c>
      <c r="JW297">
        <v>45.1977</v>
      </c>
      <c r="JX297">
        <v>45.0514</v>
      </c>
      <c r="JY297">
        <v>64.2252</v>
      </c>
      <c r="JZ297">
        <v>0</v>
      </c>
      <c r="KA297">
        <v>43.3323</v>
      </c>
      <c r="KB297">
        <v>21.0326</v>
      </c>
      <c r="KC297">
        <v>1456.61</v>
      </c>
      <c r="KD297">
        <v>28.2563</v>
      </c>
      <c r="KE297">
        <v>98.1885</v>
      </c>
      <c r="KF297">
        <v>91.7704</v>
      </c>
    </row>
    <row r="298" spans="1:292">
      <c r="A298">
        <v>280</v>
      </c>
      <c r="B298">
        <v>1694366569.5</v>
      </c>
      <c r="C298">
        <v>8060.5</v>
      </c>
      <c r="D298" t="s">
        <v>997</v>
      </c>
      <c r="E298" t="s">
        <v>998</v>
      </c>
      <c r="F298">
        <v>5</v>
      </c>
      <c r="G298" t="s">
        <v>823</v>
      </c>
      <c r="H298">
        <v>1694366562</v>
      </c>
      <c r="I298">
        <f>(J298)/1000</f>
        <v>0</v>
      </c>
      <c r="J298">
        <f>IF(DO298, AM298, AG298)</f>
        <v>0</v>
      </c>
      <c r="K298">
        <f>IF(DO298, AH298, AF298)</f>
        <v>0</v>
      </c>
      <c r="L298">
        <f>DQ298 - IF(AT298&gt;1, K298*DK298*100.0/(AV298*EE298), 0)</f>
        <v>0</v>
      </c>
      <c r="M298">
        <f>((S298-I298/2)*L298-K298)/(S298+I298/2)</f>
        <v>0</v>
      </c>
      <c r="N298">
        <f>M298*(DX298+DY298)/1000.0</f>
        <v>0</v>
      </c>
      <c r="O298">
        <f>(DQ298 - IF(AT298&gt;1, K298*DK298*100.0/(AV298*EE298), 0))*(DX298+DY298)/1000.0</f>
        <v>0</v>
      </c>
      <c r="P298">
        <f>2.0/((1/R298-1/Q298)+SIGN(R298)*SQRT((1/R298-1/Q298)*(1/R298-1/Q298) + 4*DL298/((DL298+1)*(DL298+1))*(2*1/R298*1/Q298-1/Q298*1/Q298)))</f>
        <v>0</v>
      </c>
      <c r="Q298">
        <f>IF(LEFT(DM298,1)&lt;&gt;"0",IF(LEFT(DM298,1)="1",3.0,DN298),$D$5+$E$5*(EE298*DX298/($K$5*1000))+$F$5*(EE298*DX298/($K$5*1000))*MAX(MIN(DK298,$J$5),$I$5)*MAX(MIN(DK298,$J$5),$I$5)+$G$5*MAX(MIN(DK298,$J$5),$I$5)*(EE298*DX298/($K$5*1000))+$H$5*(EE298*DX298/($K$5*1000))*(EE298*DX298/($K$5*1000)))</f>
        <v>0</v>
      </c>
      <c r="R298">
        <f>I298*(1000-(1000*0.61365*exp(17.502*V298/(240.97+V298))/(DX298+DY298)+DS298)/2)/(1000*0.61365*exp(17.502*V298/(240.97+V298))/(DX298+DY298)-DS298)</f>
        <v>0</v>
      </c>
      <c r="S298">
        <f>1/((DL298+1)/(P298/1.6)+1/(Q298/1.37)) + DL298/((DL298+1)/(P298/1.6) + DL298/(Q298/1.37))</f>
        <v>0</v>
      </c>
      <c r="T298">
        <f>(DG298*DJ298)</f>
        <v>0</v>
      </c>
      <c r="U298">
        <f>(DZ298+(T298+2*0.95*5.67E-8*(((DZ298+$B$9)+273)^4-(DZ298+273)^4)-44100*I298)/(1.84*29.3*Q298+8*0.95*5.67E-8*(DZ298+273)^3))</f>
        <v>0</v>
      </c>
      <c r="V298">
        <f>($C$9*EA298+$D$9*EB298+$E$9*U298)</f>
        <v>0</v>
      </c>
      <c r="W298">
        <f>0.61365*exp(17.502*V298/(240.97+V298))</f>
        <v>0</v>
      </c>
      <c r="X298">
        <f>(Y298/Z298*100)</f>
        <v>0</v>
      </c>
      <c r="Y298">
        <f>DS298*(DX298+DY298)/1000</f>
        <v>0</v>
      </c>
      <c r="Z298">
        <f>0.61365*exp(17.502*DZ298/(240.97+DZ298))</f>
        <v>0</v>
      </c>
      <c r="AA298">
        <f>(W298-DS298*(DX298+DY298)/1000)</f>
        <v>0</v>
      </c>
      <c r="AB298">
        <f>(-I298*44100)</f>
        <v>0</v>
      </c>
      <c r="AC298">
        <f>2*29.3*Q298*0.92*(DZ298-V298)</f>
        <v>0</v>
      </c>
      <c r="AD298">
        <f>2*0.95*5.67E-8*(((DZ298+$B$9)+273)^4-(V298+273)^4)</f>
        <v>0</v>
      </c>
      <c r="AE298">
        <f>T298+AD298+AB298+AC298</f>
        <v>0</v>
      </c>
      <c r="AF298">
        <f>DW298*AT298*(DR298-DQ298*(1000-AT298*DT298)/(1000-AT298*DS298))/(100*DK298)</f>
        <v>0</v>
      </c>
      <c r="AG298">
        <f>1000*DW298*AT298*(DS298-DT298)/(100*DK298*(1000-AT298*DS298))</f>
        <v>0</v>
      </c>
      <c r="AH298">
        <f>(AI298 - AJ298 - DX298*1E3/(8.314*(DZ298+273.15)) * AL298/DW298 * AK298) * DW298/(100*DK298) * (1000 - DT298)/1000</f>
        <v>0</v>
      </c>
      <c r="AI298">
        <v>1481.511898735497</v>
      </c>
      <c r="AJ298">
        <v>1448.559818181818</v>
      </c>
      <c r="AK298">
        <v>3.413014022975557</v>
      </c>
      <c r="AL298">
        <v>66.0925817181092</v>
      </c>
      <c r="AM298">
        <f>(AO298 - AN298 + DX298*1E3/(8.314*(DZ298+273.15)) * AQ298/DW298 * AP298) * DW298/(100*DK298) * 1000/(1000 - AO298)</f>
        <v>0</v>
      </c>
      <c r="AN298">
        <v>26.18955020784314</v>
      </c>
      <c r="AO298">
        <v>28.75465878787879</v>
      </c>
      <c r="AP298">
        <v>0.0006035166221968277</v>
      </c>
      <c r="AQ298">
        <v>101.3786649320936</v>
      </c>
      <c r="AR298">
        <v>0</v>
      </c>
      <c r="AS298">
        <v>0</v>
      </c>
      <c r="AT298">
        <f>IF(AR298*$H$15&gt;=AV298,1.0,(AV298/(AV298-AR298*$H$15)))</f>
        <v>0</v>
      </c>
      <c r="AU298">
        <f>(AT298-1)*100</f>
        <v>0</v>
      </c>
      <c r="AV298">
        <f>MAX(0,($B$15+$C$15*EE298)/(1+$D$15*EE298)*DX298/(DZ298+273)*$E$15)</f>
        <v>0</v>
      </c>
      <c r="AW298" t="s">
        <v>429</v>
      </c>
      <c r="AX298" t="s">
        <v>429</v>
      </c>
      <c r="AY298">
        <v>0</v>
      </c>
      <c r="AZ298">
        <v>0</v>
      </c>
      <c r="BA298">
        <f>1-AY298/AZ298</f>
        <v>0</v>
      </c>
      <c r="BB298">
        <v>0</v>
      </c>
      <c r="BC298" t="s">
        <v>429</v>
      </c>
      <c r="BD298" t="s">
        <v>429</v>
      </c>
      <c r="BE298">
        <v>0</v>
      </c>
      <c r="BF298">
        <v>0</v>
      </c>
      <c r="BG298">
        <f>1-BE298/BF298</f>
        <v>0</v>
      </c>
      <c r="BH298">
        <v>0.5</v>
      </c>
      <c r="BI298">
        <f>DH298</f>
        <v>0</v>
      </c>
      <c r="BJ298">
        <f>K298</f>
        <v>0</v>
      </c>
      <c r="BK298">
        <f>BG298*BH298*BI298</f>
        <v>0</v>
      </c>
      <c r="BL298">
        <f>(BJ298-BB298)/BI298</f>
        <v>0</v>
      </c>
      <c r="BM298">
        <f>(AZ298-BF298)/BF298</f>
        <v>0</v>
      </c>
      <c r="BN298">
        <f>AY298/(BA298+AY298/BF298)</f>
        <v>0</v>
      </c>
      <c r="BO298" t="s">
        <v>429</v>
      </c>
      <c r="BP298">
        <v>0</v>
      </c>
      <c r="BQ298">
        <f>IF(BP298&lt;&gt;0, BP298, BN298)</f>
        <v>0</v>
      </c>
      <c r="BR298">
        <f>1-BQ298/BF298</f>
        <v>0</v>
      </c>
      <c r="BS298">
        <f>(BF298-BE298)/(BF298-BQ298)</f>
        <v>0</v>
      </c>
      <c r="BT298">
        <f>(AZ298-BF298)/(AZ298-BQ298)</f>
        <v>0</v>
      </c>
      <c r="BU298">
        <f>(BF298-BE298)/(BF298-AY298)</f>
        <v>0</v>
      </c>
      <c r="BV298">
        <f>(AZ298-BF298)/(AZ298-AY298)</f>
        <v>0</v>
      </c>
      <c r="BW298">
        <f>(BS298*BQ298/BE298)</f>
        <v>0</v>
      </c>
      <c r="BX298">
        <f>(1-BW298)</f>
        <v>0</v>
      </c>
      <c r="DG298">
        <f>$B$13*EF298+$C$13*EG298+$F$13*ER298*(1-EU298)</f>
        <v>0</v>
      </c>
      <c r="DH298">
        <f>DG298*DI298</f>
        <v>0</v>
      </c>
      <c r="DI298">
        <f>($B$13*$D$11+$C$13*$D$11+$F$13*((FE298+EW298)/MAX(FE298+EW298+FF298, 0.1)*$I$11+FF298/MAX(FE298+EW298+FF298, 0.1)*$J$11))/($B$13+$C$13+$F$13)</f>
        <v>0</v>
      </c>
      <c r="DJ298">
        <f>($B$13*$K$11+$C$13*$K$11+$F$13*((FE298+EW298)/MAX(FE298+EW298+FF298, 0.1)*$P$11+FF298/MAX(FE298+EW298+FF298, 0.1)*$Q$11))/($B$13+$C$13+$F$13)</f>
        <v>0</v>
      </c>
      <c r="DK298">
        <v>1.37</v>
      </c>
      <c r="DL298">
        <v>0.5</v>
      </c>
      <c r="DM298" t="s">
        <v>430</v>
      </c>
      <c r="DN298">
        <v>2</v>
      </c>
      <c r="DO298" t="b">
        <v>1</v>
      </c>
      <c r="DP298">
        <v>1694366562</v>
      </c>
      <c r="DQ298">
        <v>1383.6</v>
      </c>
      <c r="DR298">
        <v>1426.958518518519</v>
      </c>
      <c r="DS298">
        <v>28.73408888888889</v>
      </c>
      <c r="DT298">
        <v>26.18456666666666</v>
      </c>
      <c r="DU298">
        <v>1424.288888888889</v>
      </c>
      <c r="DV298">
        <v>33.01042962962963</v>
      </c>
      <c r="DW298">
        <v>499.9887407407408</v>
      </c>
      <c r="DX298">
        <v>84.41224074074074</v>
      </c>
      <c r="DY298">
        <v>0.09994799629629629</v>
      </c>
      <c r="DZ298">
        <v>32.26533333333333</v>
      </c>
      <c r="EA298">
        <v>33.46976296296297</v>
      </c>
      <c r="EB298">
        <v>999.9000000000001</v>
      </c>
      <c r="EC298">
        <v>0</v>
      </c>
      <c r="ED298">
        <v>0</v>
      </c>
      <c r="EE298">
        <v>10007.53518518519</v>
      </c>
      <c r="EF298">
        <v>0</v>
      </c>
      <c r="EG298">
        <v>1654.387407407407</v>
      </c>
      <c r="EH298">
        <v>-43.35849259259259</v>
      </c>
      <c r="EI298">
        <v>1424.533333333333</v>
      </c>
      <c r="EJ298">
        <v>1465.328148148148</v>
      </c>
      <c r="EK298">
        <v>2.549529259259259</v>
      </c>
      <c r="EL298">
        <v>1426.958518518519</v>
      </c>
      <c r="EM298">
        <v>26.18456666666666</v>
      </c>
      <c r="EN298">
        <v>2.425508148148148</v>
      </c>
      <c r="EO298">
        <v>2.210298518518518</v>
      </c>
      <c r="EP298">
        <v>20.5350962962963</v>
      </c>
      <c r="EQ298">
        <v>19.03714074074074</v>
      </c>
      <c r="ER298">
        <v>2000.016666666667</v>
      </c>
      <c r="ES298">
        <v>0.9800029999999998</v>
      </c>
      <c r="ET298">
        <v>0.0199969074074074</v>
      </c>
      <c r="EU298">
        <v>0</v>
      </c>
      <c r="EV298">
        <v>83.41334444444445</v>
      </c>
      <c r="EW298">
        <v>5.00078</v>
      </c>
      <c r="EX298">
        <v>3688.112962962963</v>
      </c>
      <c r="EY298">
        <v>16379.78888888889</v>
      </c>
      <c r="EZ298">
        <v>52.02507407407406</v>
      </c>
      <c r="FA298">
        <v>53.22666666666667</v>
      </c>
      <c r="FB298">
        <v>52.62018518518518</v>
      </c>
      <c r="FC298">
        <v>52.43025925925925</v>
      </c>
      <c r="FD298">
        <v>52.25203703703703</v>
      </c>
      <c r="FE298">
        <v>1955.120740740741</v>
      </c>
      <c r="FF298">
        <v>39.89000000000001</v>
      </c>
      <c r="FG298">
        <v>0</v>
      </c>
      <c r="FH298">
        <v>1694366569.4</v>
      </c>
      <c r="FI298">
        <v>0</v>
      </c>
      <c r="FJ298">
        <v>83.387164</v>
      </c>
      <c r="FK298">
        <v>0.8147153789649212</v>
      </c>
      <c r="FL298">
        <v>-1169.271536215653</v>
      </c>
      <c r="FM298">
        <v>3685.6552</v>
      </c>
      <c r="FN298">
        <v>15</v>
      </c>
      <c r="FO298">
        <v>1694364733.6</v>
      </c>
      <c r="FP298" t="s">
        <v>824</v>
      </c>
      <c r="FQ298">
        <v>1694364733.6</v>
      </c>
      <c r="FR298">
        <v>1694364725.1</v>
      </c>
      <c r="FS298">
        <v>3</v>
      </c>
      <c r="FT298">
        <v>-0.385</v>
      </c>
      <c r="FU298">
        <v>-0.17</v>
      </c>
      <c r="FV298">
        <v>-26.307</v>
      </c>
      <c r="FW298">
        <v>-4.28</v>
      </c>
      <c r="FX298">
        <v>420</v>
      </c>
      <c r="FY298">
        <v>29</v>
      </c>
      <c r="FZ298">
        <v>0.26</v>
      </c>
      <c r="GA298">
        <v>0.05</v>
      </c>
      <c r="GB298">
        <v>-43.30732999999999</v>
      </c>
      <c r="GC298">
        <v>-1.232730956847916</v>
      </c>
      <c r="GD298">
        <v>0.1543319056449443</v>
      </c>
      <c r="GE298">
        <v>0</v>
      </c>
      <c r="GF298">
        <v>2.5388165</v>
      </c>
      <c r="GG298">
        <v>0.212642926829264</v>
      </c>
      <c r="GH298">
        <v>0.02185533465197914</v>
      </c>
      <c r="GI298">
        <v>1</v>
      </c>
      <c r="GJ298">
        <v>1</v>
      </c>
      <c r="GK298">
        <v>2</v>
      </c>
      <c r="GL298" t="s">
        <v>432</v>
      </c>
      <c r="GM298">
        <v>3.1064</v>
      </c>
      <c r="GN298">
        <v>2.75855</v>
      </c>
      <c r="GO298">
        <v>0.183774</v>
      </c>
      <c r="GP298">
        <v>0.183929</v>
      </c>
      <c r="GQ298">
        <v>0.122507</v>
      </c>
      <c r="GR298">
        <v>0.104805</v>
      </c>
      <c r="GS298">
        <v>20477.2</v>
      </c>
      <c r="GT298">
        <v>19289.4</v>
      </c>
      <c r="GU298">
        <v>25680.1</v>
      </c>
      <c r="GV298">
        <v>24020.5</v>
      </c>
      <c r="GW298">
        <v>36259.3</v>
      </c>
      <c r="GX298">
        <v>31535.8</v>
      </c>
      <c r="GY298">
        <v>44945.6</v>
      </c>
      <c r="GZ298">
        <v>38085.3</v>
      </c>
      <c r="HA298">
        <v>1.73715</v>
      </c>
      <c r="HB298">
        <v>1.53115</v>
      </c>
      <c r="HC298">
        <v>-0.0857525</v>
      </c>
      <c r="HD298">
        <v>0</v>
      </c>
      <c r="HE298">
        <v>34.8546</v>
      </c>
      <c r="HF298">
        <v>999.9</v>
      </c>
      <c r="HG298">
        <v>34</v>
      </c>
      <c r="HH298">
        <v>42.1</v>
      </c>
      <c r="HI298">
        <v>33.3776</v>
      </c>
      <c r="HJ298">
        <v>61.3956</v>
      </c>
      <c r="HK298">
        <v>24.5192</v>
      </c>
      <c r="HL298">
        <v>1</v>
      </c>
      <c r="HM298">
        <v>1.62916</v>
      </c>
      <c r="HN298">
        <v>9.28105</v>
      </c>
      <c r="HO298">
        <v>20.0569</v>
      </c>
      <c r="HP298">
        <v>5.20306</v>
      </c>
      <c r="HQ298">
        <v>11.9936</v>
      </c>
      <c r="HR298">
        <v>4.9594</v>
      </c>
      <c r="HS298">
        <v>3.27423</v>
      </c>
      <c r="HT298">
        <v>9999</v>
      </c>
      <c r="HU298">
        <v>9999</v>
      </c>
      <c r="HV298">
        <v>9999</v>
      </c>
      <c r="HW298">
        <v>157</v>
      </c>
      <c r="HX298">
        <v>1.86386</v>
      </c>
      <c r="HY298">
        <v>1.8602</v>
      </c>
      <c r="HZ298">
        <v>1.85855</v>
      </c>
      <c r="IA298">
        <v>1.85989</v>
      </c>
      <c r="IB298">
        <v>1.85982</v>
      </c>
      <c r="IC298">
        <v>1.85848</v>
      </c>
      <c r="ID298">
        <v>1.8576</v>
      </c>
      <c r="IE298">
        <v>1.85242</v>
      </c>
      <c r="IF298">
        <v>0</v>
      </c>
      <c r="IG298">
        <v>0</v>
      </c>
      <c r="IH298">
        <v>0</v>
      </c>
      <c r="II298">
        <v>0</v>
      </c>
      <c r="IJ298" t="s">
        <v>433</v>
      </c>
      <c r="IK298" t="s">
        <v>434</v>
      </c>
      <c r="IL298" t="s">
        <v>435</v>
      </c>
      <c r="IM298" t="s">
        <v>435</v>
      </c>
      <c r="IN298" t="s">
        <v>435</v>
      </c>
      <c r="IO298" t="s">
        <v>435</v>
      </c>
      <c r="IP298">
        <v>0</v>
      </c>
      <c r="IQ298">
        <v>100</v>
      </c>
      <c r="IR298">
        <v>100</v>
      </c>
      <c r="IS298">
        <v>-40.98</v>
      </c>
      <c r="IT298">
        <v>-4.2771</v>
      </c>
      <c r="IU298">
        <v>-16.58608616744975</v>
      </c>
      <c r="IV298">
        <v>-0.02477319321892663</v>
      </c>
      <c r="IW298">
        <v>7.220195862635366E-06</v>
      </c>
      <c r="IX298">
        <v>-1.200035831751892E-09</v>
      </c>
      <c r="IY298">
        <v>-1.942583748468474</v>
      </c>
      <c r="IZ298">
        <v>-0.1467083373758089</v>
      </c>
      <c r="JA298">
        <v>0.003522864546959643</v>
      </c>
      <c r="JB298">
        <v>-3.696506598922489E-05</v>
      </c>
      <c r="JC298">
        <v>4</v>
      </c>
      <c r="JD298">
        <v>1987</v>
      </c>
      <c r="JE298">
        <v>1</v>
      </c>
      <c r="JF298">
        <v>38</v>
      </c>
      <c r="JG298">
        <v>30.6</v>
      </c>
      <c r="JH298">
        <v>30.7</v>
      </c>
      <c r="JI298">
        <v>3.22754</v>
      </c>
      <c r="JJ298">
        <v>2.68555</v>
      </c>
      <c r="JK298">
        <v>1.49658</v>
      </c>
      <c r="JL298">
        <v>2.38892</v>
      </c>
      <c r="JM298">
        <v>1.54785</v>
      </c>
      <c r="JN298">
        <v>2.39868</v>
      </c>
      <c r="JO298">
        <v>46.7674</v>
      </c>
      <c r="JP298">
        <v>13.0025</v>
      </c>
      <c r="JQ298">
        <v>18</v>
      </c>
      <c r="JR298">
        <v>509.196</v>
      </c>
      <c r="JS298">
        <v>385.409</v>
      </c>
      <c r="JT298">
        <v>26.1459</v>
      </c>
      <c r="JU298">
        <v>45.3912</v>
      </c>
      <c r="JV298">
        <v>29.9998</v>
      </c>
      <c r="JW298">
        <v>45.1928</v>
      </c>
      <c r="JX298">
        <v>45.0474</v>
      </c>
      <c r="JY298">
        <v>64.76090000000001</v>
      </c>
      <c r="JZ298">
        <v>0</v>
      </c>
      <c r="KA298">
        <v>43.3323</v>
      </c>
      <c r="KB298">
        <v>21.0436</v>
      </c>
      <c r="KC298">
        <v>1469.97</v>
      </c>
      <c r="KD298">
        <v>28.2563</v>
      </c>
      <c r="KE298">
        <v>98.1883</v>
      </c>
      <c r="KF298">
        <v>91.7706</v>
      </c>
    </row>
    <row r="299" spans="1:292">
      <c r="A299">
        <v>281</v>
      </c>
      <c r="B299">
        <v>1694366574.5</v>
      </c>
      <c r="C299">
        <v>8065.5</v>
      </c>
      <c r="D299" t="s">
        <v>999</v>
      </c>
      <c r="E299" t="s">
        <v>1000</v>
      </c>
      <c r="F299">
        <v>5</v>
      </c>
      <c r="G299" t="s">
        <v>823</v>
      </c>
      <c r="H299">
        <v>1694366566.714286</v>
      </c>
      <c r="I299">
        <f>(J299)/1000</f>
        <v>0</v>
      </c>
      <c r="J299">
        <f>IF(DO299, AM299, AG299)</f>
        <v>0</v>
      </c>
      <c r="K299">
        <f>IF(DO299, AH299, AF299)</f>
        <v>0</v>
      </c>
      <c r="L299">
        <f>DQ299 - IF(AT299&gt;1, K299*DK299*100.0/(AV299*EE299), 0)</f>
        <v>0</v>
      </c>
      <c r="M299">
        <f>((S299-I299/2)*L299-K299)/(S299+I299/2)</f>
        <v>0</v>
      </c>
      <c r="N299">
        <f>M299*(DX299+DY299)/1000.0</f>
        <v>0</v>
      </c>
      <c r="O299">
        <f>(DQ299 - IF(AT299&gt;1, K299*DK299*100.0/(AV299*EE299), 0))*(DX299+DY299)/1000.0</f>
        <v>0</v>
      </c>
      <c r="P299">
        <f>2.0/((1/R299-1/Q299)+SIGN(R299)*SQRT((1/R299-1/Q299)*(1/R299-1/Q299) + 4*DL299/((DL299+1)*(DL299+1))*(2*1/R299*1/Q299-1/Q299*1/Q299)))</f>
        <v>0</v>
      </c>
      <c r="Q299">
        <f>IF(LEFT(DM299,1)&lt;&gt;"0",IF(LEFT(DM299,1)="1",3.0,DN299),$D$5+$E$5*(EE299*DX299/($K$5*1000))+$F$5*(EE299*DX299/($K$5*1000))*MAX(MIN(DK299,$J$5),$I$5)*MAX(MIN(DK299,$J$5),$I$5)+$G$5*MAX(MIN(DK299,$J$5),$I$5)*(EE299*DX299/($K$5*1000))+$H$5*(EE299*DX299/($K$5*1000))*(EE299*DX299/($K$5*1000)))</f>
        <v>0</v>
      </c>
      <c r="R299">
        <f>I299*(1000-(1000*0.61365*exp(17.502*V299/(240.97+V299))/(DX299+DY299)+DS299)/2)/(1000*0.61365*exp(17.502*V299/(240.97+V299))/(DX299+DY299)-DS299)</f>
        <v>0</v>
      </c>
      <c r="S299">
        <f>1/((DL299+1)/(P299/1.6)+1/(Q299/1.37)) + DL299/((DL299+1)/(P299/1.6) + DL299/(Q299/1.37))</f>
        <v>0</v>
      </c>
      <c r="T299">
        <f>(DG299*DJ299)</f>
        <v>0</v>
      </c>
      <c r="U299">
        <f>(DZ299+(T299+2*0.95*5.67E-8*(((DZ299+$B$9)+273)^4-(DZ299+273)^4)-44100*I299)/(1.84*29.3*Q299+8*0.95*5.67E-8*(DZ299+273)^3))</f>
        <v>0</v>
      </c>
      <c r="V299">
        <f>($C$9*EA299+$D$9*EB299+$E$9*U299)</f>
        <v>0</v>
      </c>
      <c r="W299">
        <f>0.61365*exp(17.502*V299/(240.97+V299))</f>
        <v>0</v>
      </c>
      <c r="X299">
        <f>(Y299/Z299*100)</f>
        <v>0</v>
      </c>
      <c r="Y299">
        <f>DS299*(DX299+DY299)/1000</f>
        <v>0</v>
      </c>
      <c r="Z299">
        <f>0.61365*exp(17.502*DZ299/(240.97+DZ299))</f>
        <v>0</v>
      </c>
      <c r="AA299">
        <f>(W299-DS299*(DX299+DY299)/1000)</f>
        <v>0</v>
      </c>
      <c r="AB299">
        <f>(-I299*44100)</f>
        <v>0</v>
      </c>
      <c r="AC299">
        <f>2*29.3*Q299*0.92*(DZ299-V299)</f>
        <v>0</v>
      </c>
      <c r="AD299">
        <f>2*0.95*5.67E-8*(((DZ299+$B$9)+273)^4-(V299+273)^4)</f>
        <v>0</v>
      </c>
      <c r="AE299">
        <f>T299+AD299+AB299+AC299</f>
        <v>0</v>
      </c>
      <c r="AF299">
        <f>DW299*AT299*(DR299-DQ299*(1000-AT299*DT299)/(1000-AT299*DS299))/(100*DK299)</f>
        <v>0</v>
      </c>
      <c r="AG299">
        <f>1000*DW299*AT299*(DS299-DT299)/(100*DK299*(1000-AT299*DS299))</f>
        <v>0</v>
      </c>
      <c r="AH299">
        <f>(AI299 - AJ299 - DX299*1E3/(8.314*(DZ299+273.15)) * AL299/DW299 * AK299) * DW299/(100*DK299) * (1000 - DT299)/1000</f>
        <v>0</v>
      </c>
      <c r="AI299">
        <v>1498.510754274478</v>
      </c>
      <c r="AJ299">
        <v>1465.778787878787</v>
      </c>
      <c r="AK299">
        <v>3.434976527943152</v>
      </c>
      <c r="AL299">
        <v>66.0925817181092</v>
      </c>
      <c r="AM299">
        <f>(AO299 - AN299 + DX299*1E3/(8.314*(DZ299+273.15)) * AQ299/DW299 * AP299) * DW299/(100*DK299) * 1000/(1000 - AO299)</f>
        <v>0</v>
      </c>
      <c r="AN299">
        <v>26.19359418622158</v>
      </c>
      <c r="AO299">
        <v>28.76572787878789</v>
      </c>
      <c r="AP299">
        <v>0.0003707671420461723</v>
      </c>
      <c r="AQ299">
        <v>101.3786649320936</v>
      </c>
      <c r="AR299">
        <v>0</v>
      </c>
      <c r="AS299">
        <v>0</v>
      </c>
      <c r="AT299">
        <f>IF(AR299*$H$15&gt;=AV299,1.0,(AV299/(AV299-AR299*$H$15)))</f>
        <v>0</v>
      </c>
      <c r="AU299">
        <f>(AT299-1)*100</f>
        <v>0</v>
      </c>
      <c r="AV299">
        <f>MAX(0,($B$15+$C$15*EE299)/(1+$D$15*EE299)*DX299/(DZ299+273)*$E$15)</f>
        <v>0</v>
      </c>
      <c r="AW299" t="s">
        <v>429</v>
      </c>
      <c r="AX299" t="s">
        <v>429</v>
      </c>
      <c r="AY299">
        <v>0</v>
      </c>
      <c r="AZ299">
        <v>0</v>
      </c>
      <c r="BA299">
        <f>1-AY299/AZ299</f>
        <v>0</v>
      </c>
      <c r="BB299">
        <v>0</v>
      </c>
      <c r="BC299" t="s">
        <v>429</v>
      </c>
      <c r="BD299" t="s">
        <v>429</v>
      </c>
      <c r="BE299">
        <v>0</v>
      </c>
      <c r="BF299">
        <v>0</v>
      </c>
      <c r="BG299">
        <f>1-BE299/BF299</f>
        <v>0</v>
      </c>
      <c r="BH299">
        <v>0.5</v>
      </c>
      <c r="BI299">
        <f>DH299</f>
        <v>0</v>
      </c>
      <c r="BJ299">
        <f>K299</f>
        <v>0</v>
      </c>
      <c r="BK299">
        <f>BG299*BH299*BI299</f>
        <v>0</v>
      </c>
      <c r="BL299">
        <f>(BJ299-BB299)/BI299</f>
        <v>0</v>
      </c>
      <c r="BM299">
        <f>(AZ299-BF299)/BF299</f>
        <v>0</v>
      </c>
      <c r="BN299">
        <f>AY299/(BA299+AY299/BF299)</f>
        <v>0</v>
      </c>
      <c r="BO299" t="s">
        <v>429</v>
      </c>
      <c r="BP299">
        <v>0</v>
      </c>
      <c r="BQ299">
        <f>IF(BP299&lt;&gt;0, BP299, BN299)</f>
        <v>0</v>
      </c>
      <c r="BR299">
        <f>1-BQ299/BF299</f>
        <v>0</v>
      </c>
      <c r="BS299">
        <f>(BF299-BE299)/(BF299-BQ299)</f>
        <v>0</v>
      </c>
      <c r="BT299">
        <f>(AZ299-BF299)/(AZ299-BQ299)</f>
        <v>0</v>
      </c>
      <c r="BU299">
        <f>(BF299-BE299)/(BF299-AY299)</f>
        <v>0</v>
      </c>
      <c r="BV299">
        <f>(AZ299-BF299)/(AZ299-AY299)</f>
        <v>0</v>
      </c>
      <c r="BW299">
        <f>(BS299*BQ299/BE299)</f>
        <v>0</v>
      </c>
      <c r="BX299">
        <f>(1-BW299)</f>
        <v>0</v>
      </c>
      <c r="DG299">
        <f>$B$13*EF299+$C$13*EG299+$F$13*ER299*(1-EU299)</f>
        <v>0</v>
      </c>
      <c r="DH299">
        <f>DG299*DI299</f>
        <v>0</v>
      </c>
      <c r="DI299">
        <f>($B$13*$D$11+$C$13*$D$11+$F$13*((FE299+EW299)/MAX(FE299+EW299+FF299, 0.1)*$I$11+FF299/MAX(FE299+EW299+FF299, 0.1)*$J$11))/($B$13+$C$13+$F$13)</f>
        <v>0</v>
      </c>
      <c r="DJ299">
        <f>($B$13*$K$11+$C$13*$K$11+$F$13*((FE299+EW299)/MAX(FE299+EW299+FF299, 0.1)*$P$11+FF299/MAX(FE299+EW299+FF299, 0.1)*$Q$11))/($B$13+$C$13+$F$13)</f>
        <v>0</v>
      </c>
      <c r="DK299">
        <v>1.37</v>
      </c>
      <c r="DL299">
        <v>0.5</v>
      </c>
      <c r="DM299" t="s">
        <v>430</v>
      </c>
      <c r="DN299">
        <v>2</v>
      </c>
      <c r="DO299" t="b">
        <v>1</v>
      </c>
      <c r="DP299">
        <v>1694366566.714286</v>
      </c>
      <c r="DQ299">
        <v>1399.313214285714</v>
      </c>
      <c r="DR299">
        <v>1442.738214285714</v>
      </c>
      <c r="DS299">
        <v>28.74987142857143</v>
      </c>
      <c r="DT299">
        <v>26.18871785714285</v>
      </c>
      <c r="DU299">
        <v>1440.184285714286</v>
      </c>
      <c r="DV299">
        <v>33.02678928571428</v>
      </c>
      <c r="DW299">
        <v>500.0267857142858</v>
      </c>
      <c r="DX299">
        <v>84.41269999999999</v>
      </c>
      <c r="DY299">
        <v>0.09998775000000001</v>
      </c>
      <c r="DZ299">
        <v>32.27058214285714</v>
      </c>
      <c r="EA299">
        <v>33.47384642857143</v>
      </c>
      <c r="EB299">
        <v>999.9000000000002</v>
      </c>
      <c r="EC299">
        <v>0</v>
      </c>
      <c r="ED299">
        <v>0</v>
      </c>
      <c r="EE299">
        <v>10008.34107142857</v>
      </c>
      <c r="EF299">
        <v>0</v>
      </c>
      <c r="EG299">
        <v>1513.1625</v>
      </c>
      <c r="EH299">
        <v>-43.42589642857143</v>
      </c>
      <c r="EI299">
        <v>1440.733928571428</v>
      </c>
      <c r="EJ299">
        <v>1481.538214285714</v>
      </c>
      <c r="EK299">
        <v>2.561171071428571</v>
      </c>
      <c r="EL299">
        <v>1442.738214285714</v>
      </c>
      <c r="EM299">
        <v>26.18871785714285</v>
      </c>
      <c r="EN299">
        <v>2.426854285714286</v>
      </c>
      <c r="EO299">
        <v>2.21066</v>
      </c>
      <c r="EP299">
        <v>20.54409285714286</v>
      </c>
      <c r="EQ299">
        <v>19.03977142857143</v>
      </c>
      <c r="ER299">
        <v>2000.024642857143</v>
      </c>
      <c r="ES299">
        <v>0.9800031785714284</v>
      </c>
      <c r="ET299">
        <v>0.01999673571428571</v>
      </c>
      <c r="EU299">
        <v>0</v>
      </c>
      <c r="EV299">
        <v>83.45065</v>
      </c>
      <c r="EW299">
        <v>5.00078</v>
      </c>
      <c r="EX299">
        <v>3595.304285714286</v>
      </c>
      <c r="EY299">
        <v>16379.86071428571</v>
      </c>
      <c r="EZ299">
        <v>52.04642857142856</v>
      </c>
      <c r="FA299">
        <v>53.23200000000001</v>
      </c>
      <c r="FB299">
        <v>52.63367857142855</v>
      </c>
      <c r="FC299">
        <v>52.44396428571428</v>
      </c>
      <c r="FD299">
        <v>52.252</v>
      </c>
      <c r="FE299">
        <v>1955.131428571429</v>
      </c>
      <c r="FF299">
        <v>39.89000000000001</v>
      </c>
      <c r="FG299">
        <v>0</v>
      </c>
      <c r="FH299">
        <v>1694366574.8</v>
      </c>
      <c r="FI299">
        <v>0</v>
      </c>
      <c r="FJ299">
        <v>83.43396153846153</v>
      </c>
      <c r="FK299">
        <v>1.242570944940894</v>
      </c>
      <c r="FL299">
        <v>-1152.64581258863</v>
      </c>
      <c r="FM299">
        <v>3585.999615384615</v>
      </c>
      <c r="FN299">
        <v>15</v>
      </c>
      <c r="FO299">
        <v>1694364733.6</v>
      </c>
      <c r="FP299" t="s">
        <v>824</v>
      </c>
      <c r="FQ299">
        <v>1694364733.6</v>
      </c>
      <c r="FR299">
        <v>1694364725.1</v>
      </c>
      <c r="FS299">
        <v>3</v>
      </c>
      <c r="FT299">
        <v>-0.385</v>
      </c>
      <c r="FU299">
        <v>-0.17</v>
      </c>
      <c r="FV299">
        <v>-26.307</v>
      </c>
      <c r="FW299">
        <v>-4.28</v>
      </c>
      <c r="FX299">
        <v>420</v>
      </c>
      <c r="FY299">
        <v>29</v>
      </c>
      <c r="FZ299">
        <v>0.26</v>
      </c>
      <c r="GA299">
        <v>0.05</v>
      </c>
      <c r="GB299">
        <v>-43.34705</v>
      </c>
      <c r="GC299">
        <v>-1.1329621013132</v>
      </c>
      <c r="GD299">
        <v>0.152596571062393</v>
      </c>
      <c r="GE299">
        <v>0</v>
      </c>
      <c r="GF299">
        <v>2.55039175</v>
      </c>
      <c r="GG299">
        <v>0.1681248405253273</v>
      </c>
      <c r="GH299">
        <v>0.01748503329815249</v>
      </c>
      <c r="GI299">
        <v>1</v>
      </c>
      <c r="GJ299">
        <v>1</v>
      </c>
      <c r="GK299">
        <v>2</v>
      </c>
      <c r="GL299" t="s">
        <v>432</v>
      </c>
      <c r="GM299">
        <v>3.10646</v>
      </c>
      <c r="GN299">
        <v>2.758</v>
      </c>
      <c r="GO299">
        <v>0.18506</v>
      </c>
      <c r="GP299">
        <v>0.185198</v>
      </c>
      <c r="GQ299">
        <v>0.122532</v>
      </c>
      <c r="GR299">
        <v>0.104802</v>
      </c>
      <c r="GS299">
        <v>20444.8</v>
      </c>
      <c r="GT299">
        <v>19259.3</v>
      </c>
      <c r="GU299">
        <v>25680.1</v>
      </c>
      <c r="GV299">
        <v>24020.6</v>
      </c>
      <c r="GW299">
        <v>36258.7</v>
      </c>
      <c r="GX299">
        <v>31536</v>
      </c>
      <c r="GY299">
        <v>44945.9</v>
      </c>
      <c r="GZ299">
        <v>38085.2</v>
      </c>
      <c r="HA299">
        <v>1.73722</v>
      </c>
      <c r="HB299">
        <v>1.5311</v>
      </c>
      <c r="HC299">
        <v>-0.0848696</v>
      </c>
      <c r="HD299">
        <v>0</v>
      </c>
      <c r="HE299">
        <v>34.8594</v>
      </c>
      <c r="HF299">
        <v>999.9</v>
      </c>
      <c r="HG299">
        <v>34</v>
      </c>
      <c r="HH299">
        <v>42.1</v>
      </c>
      <c r="HI299">
        <v>33.3787</v>
      </c>
      <c r="HJ299">
        <v>60.6856</v>
      </c>
      <c r="HK299">
        <v>24.5112</v>
      </c>
      <c r="HL299">
        <v>1</v>
      </c>
      <c r="HM299">
        <v>1.62911</v>
      </c>
      <c r="HN299">
        <v>9.28105</v>
      </c>
      <c r="HO299">
        <v>20.0568</v>
      </c>
      <c r="HP299">
        <v>5.20306</v>
      </c>
      <c r="HQ299">
        <v>11.9941</v>
      </c>
      <c r="HR299">
        <v>4.9593</v>
      </c>
      <c r="HS299">
        <v>3.27423</v>
      </c>
      <c r="HT299">
        <v>9999</v>
      </c>
      <c r="HU299">
        <v>9999</v>
      </c>
      <c r="HV299">
        <v>9999</v>
      </c>
      <c r="HW299">
        <v>157</v>
      </c>
      <c r="HX299">
        <v>1.86387</v>
      </c>
      <c r="HY299">
        <v>1.8602</v>
      </c>
      <c r="HZ299">
        <v>1.85854</v>
      </c>
      <c r="IA299">
        <v>1.85989</v>
      </c>
      <c r="IB299">
        <v>1.85983</v>
      </c>
      <c r="IC299">
        <v>1.85848</v>
      </c>
      <c r="ID299">
        <v>1.8576</v>
      </c>
      <c r="IE299">
        <v>1.85241</v>
      </c>
      <c r="IF299">
        <v>0</v>
      </c>
      <c r="IG299">
        <v>0</v>
      </c>
      <c r="IH299">
        <v>0</v>
      </c>
      <c r="II299">
        <v>0</v>
      </c>
      <c r="IJ299" t="s">
        <v>433</v>
      </c>
      <c r="IK299" t="s">
        <v>434</v>
      </c>
      <c r="IL299" t="s">
        <v>435</v>
      </c>
      <c r="IM299" t="s">
        <v>435</v>
      </c>
      <c r="IN299" t="s">
        <v>435</v>
      </c>
      <c r="IO299" t="s">
        <v>435</v>
      </c>
      <c r="IP299">
        <v>0</v>
      </c>
      <c r="IQ299">
        <v>100</v>
      </c>
      <c r="IR299">
        <v>100</v>
      </c>
      <c r="IS299">
        <v>-41.17</v>
      </c>
      <c r="IT299">
        <v>-4.2775</v>
      </c>
      <c r="IU299">
        <v>-16.58608616744975</v>
      </c>
      <c r="IV299">
        <v>-0.02477319321892663</v>
      </c>
      <c r="IW299">
        <v>7.220195862635366E-06</v>
      </c>
      <c r="IX299">
        <v>-1.200035831751892E-09</v>
      </c>
      <c r="IY299">
        <v>-1.942583748468474</v>
      </c>
      <c r="IZ299">
        <v>-0.1467083373758089</v>
      </c>
      <c r="JA299">
        <v>0.003522864546959643</v>
      </c>
      <c r="JB299">
        <v>-3.696506598922489E-05</v>
      </c>
      <c r="JC299">
        <v>4</v>
      </c>
      <c r="JD299">
        <v>1987</v>
      </c>
      <c r="JE299">
        <v>1</v>
      </c>
      <c r="JF299">
        <v>38</v>
      </c>
      <c r="JG299">
        <v>30.7</v>
      </c>
      <c r="JH299">
        <v>30.8</v>
      </c>
      <c r="JI299">
        <v>3.25195</v>
      </c>
      <c r="JJ299">
        <v>2.68311</v>
      </c>
      <c r="JK299">
        <v>1.49658</v>
      </c>
      <c r="JL299">
        <v>2.38892</v>
      </c>
      <c r="JM299">
        <v>1.54907</v>
      </c>
      <c r="JN299">
        <v>2.44385</v>
      </c>
      <c r="JO299">
        <v>46.7674</v>
      </c>
      <c r="JP299">
        <v>13.0025</v>
      </c>
      <c r="JQ299">
        <v>18</v>
      </c>
      <c r="JR299">
        <v>509.216</v>
      </c>
      <c r="JS299">
        <v>385.356</v>
      </c>
      <c r="JT299">
        <v>26.1455</v>
      </c>
      <c r="JU299">
        <v>45.3877</v>
      </c>
      <c r="JV299">
        <v>29.9998</v>
      </c>
      <c r="JW299">
        <v>45.1879</v>
      </c>
      <c r="JX299">
        <v>45.0426</v>
      </c>
      <c r="JY299">
        <v>65.3652</v>
      </c>
      <c r="JZ299">
        <v>0</v>
      </c>
      <c r="KA299">
        <v>43.3323</v>
      </c>
      <c r="KB299">
        <v>21.0485</v>
      </c>
      <c r="KC299">
        <v>1490.02</v>
      </c>
      <c r="KD299">
        <v>28.2563</v>
      </c>
      <c r="KE299">
        <v>98.1888</v>
      </c>
      <c r="KF299">
        <v>91.7706</v>
      </c>
    </row>
    <row r="300" spans="1:292">
      <c r="A300">
        <v>282</v>
      </c>
      <c r="B300">
        <v>1694366579.5</v>
      </c>
      <c r="C300">
        <v>8070.5</v>
      </c>
      <c r="D300" t="s">
        <v>1001</v>
      </c>
      <c r="E300" t="s">
        <v>1002</v>
      </c>
      <c r="F300">
        <v>5</v>
      </c>
      <c r="G300" t="s">
        <v>823</v>
      </c>
      <c r="H300">
        <v>1694366572</v>
      </c>
      <c r="I300">
        <f>(J300)/1000</f>
        <v>0</v>
      </c>
      <c r="J300">
        <f>IF(DO300, AM300, AG300)</f>
        <v>0</v>
      </c>
      <c r="K300">
        <f>IF(DO300, AH300, AF300)</f>
        <v>0</v>
      </c>
      <c r="L300">
        <f>DQ300 - IF(AT300&gt;1, K300*DK300*100.0/(AV300*EE300), 0)</f>
        <v>0</v>
      </c>
      <c r="M300">
        <f>((S300-I300/2)*L300-K300)/(S300+I300/2)</f>
        <v>0</v>
      </c>
      <c r="N300">
        <f>M300*(DX300+DY300)/1000.0</f>
        <v>0</v>
      </c>
      <c r="O300">
        <f>(DQ300 - IF(AT300&gt;1, K300*DK300*100.0/(AV300*EE300), 0))*(DX300+DY300)/1000.0</f>
        <v>0</v>
      </c>
      <c r="P300">
        <f>2.0/((1/R300-1/Q300)+SIGN(R300)*SQRT((1/R300-1/Q300)*(1/R300-1/Q300) + 4*DL300/((DL300+1)*(DL300+1))*(2*1/R300*1/Q300-1/Q300*1/Q300)))</f>
        <v>0</v>
      </c>
      <c r="Q300">
        <f>IF(LEFT(DM300,1)&lt;&gt;"0",IF(LEFT(DM300,1)="1",3.0,DN300),$D$5+$E$5*(EE300*DX300/($K$5*1000))+$F$5*(EE300*DX300/($K$5*1000))*MAX(MIN(DK300,$J$5),$I$5)*MAX(MIN(DK300,$J$5),$I$5)+$G$5*MAX(MIN(DK300,$J$5),$I$5)*(EE300*DX300/($K$5*1000))+$H$5*(EE300*DX300/($K$5*1000))*(EE300*DX300/($K$5*1000)))</f>
        <v>0</v>
      </c>
      <c r="R300">
        <f>I300*(1000-(1000*0.61365*exp(17.502*V300/(240.97+V300))/(DX300+DY300)+DS300)/2)/(1000*0.61365*exp(17.502*V300/(240.97+V300))/(DX300+DY300)-DS300)</f>
        <v>0</v>
      </c>
      <c r="S300">
        <f>1/((DL300+1)/(P300/1.6)+1/(Q300/1.37)) + DL300/((DL300+1)/(P300/1.6) + DL300/(Q300/1.37))</f>
        <v>0</v>
      </c>
      <c r="T300">
        <f>(DG300*DJ300)</f>
        <v>0</v>
      </c>
      <c r="U300">
        <f>(DZ300+(T300+2*0.95*5.67E-8*(((DZ300+$B$9)+273)^4-(DZ300+273)^4)-44100*I300)/(1.84*29.3*Q300+8*0.95*5.67E-8*(DZ300+273)^3))</f>
        <v>0</v>
      </c>
      <c r="V300">
        <f>($C$9*EA300+$D$9*EB300+$E$9*U300)</f>
        <v>0</v>
      </c>
      <c r="W300">
        <f>0.61365*exp(17.502*V300/(240.97+V300))</f>
        <v>0</v>
      </c>
      <c r="X300">
        <f>(Y300/Z300*100)</f>
        <v>0</v>
      </c>
      <c r="Y300">
        <f>DS300*(DX300+DY300)/1000</f>
        <v>0</v>
      </c>
      <c r="Z300">
        <f>0.61365*exp(17.502*DZ300/(240.97+DZ300))</f>
        <v>0</v>
      </c>
      <c r="AA300">
        <f>(W300-DS300*(DX300+DY300)/1000)</f>
        <v>0</v>
      </c>
      <c r="AB300">
        <f>(-I300*44100)</f>
        <v>0</v>
      </c>
      <c r="AC300">
        <f>2*29.3*Q300*0.92*(DZ300-V300)</f>
        <v>0</v>
      </c>
      <c r="AD300">
        <f>2*0.95*5.67E-8*(((DZ300+$B$9)+273)^4-(V300+273)^4)</f>
        <v>0</v>
      </c>
      <c r="AE300">
        <f>T300+AD300+AB300+AC300</f>
        <v>0</v>
      </c>
      <c r="AF300">
        <f>DW300*AT300*(DR300-DQ300*(1000-AT300*DT300)/(1000-AT300*DS300))/(100*DK300)</f>
        <v>0</v>
      </c>
      <c r="AG300">
        <f>1000*DW300*AT300*(DS300-DT300)/(100*DK300*(1000-AT300*DS300))</f>
        <v>0</v>
      </c>
      <c r="AH300">
        <f>(AI300 - AJ300 - DX300*1E3/(8.314*(DZ300+273.15)) * AL300/DW300 * AK300) * DW300/(100*DK300) * (1000 - DT300)/1000</f>
        <v>0</v>
      </c>
      <c r="AI300">
        <v>1516.053175315112</v>
      </c>
      <c r="AJ300">
        <v>1483.020787878788</v>
      </c>
      <c r="AK300">
        <v>3.449192350347472</v>
      </c>
      <c r="AL300">
        <v>66.0925817181092</v>
      </c>
      <c r="AM300">
        <f>(AO300 - AN300 + DX300*1E3/(8.314*(DZ300+273.15)) * AQ300/DW300 * AP300) * DW300/(100*DK300) * 1000/(1000 - AO300)</f>
        <v>0</v>
      </c>
      <c r="AN300">
        <v>26.19523427411288</v>
      </c>
      <c r="AO300">
        <v>28.76627393939394</v>
      </c>
      <c r="AP300">
        <v>1.576573105323267E-05</v>
      </c>
      <c r="AQ300">
        <v>101.3786649320936</v>
      </c>
      <c r="AR300">
        <v>0</v>
      </c>
      <c r="AS300">
        <v>0</v>
      </c>
      <c r="AT300">
        <f>IF(AR300*$H$15&gt;=AV300,1.0,(AV300/(AV300-AR300*$H$15)))</f>
        <v>0</v>
      </c>
      <c r="AU300">
        <f>(AT300-1)*100</f>
        <v>0</v>
      </c>
      <c r="AV300">
        <f>MAX(0,($B$15+$C$15*EE300)/(1+$D$15*EE300)*DX300/(DZ300+273)*$E$15)</f>
        <v>0</v>
      </c>
      <c r="AW300" t="s">
        <v>429</v>
      </c>
      <c r="AX300" t="s">
        <v>429</v>
      </c>
      <c r="AY300">
        <v>0</v>
      </c>
      <c r="AZ300">
        <v>0</v>
      </c>
      <c r="BA300">
        <f>1-AY300/AZ300</f>
        <v>0</v>
      </c>
      <c r="BB300">
        <v>0</v>
      </c>
      <c r="BC300" t="s">
        <v>429</v>
      </c>
      <c r="BD300" t="s">
        <v>429</v>
      </c>
      <c r="BE300">
        <v>0</v>
      </c>
      <c r="BF300">
        <v>0</v>
      </c>
      <c r="BG300">
        <f>1-BE300/BF300</f>
        <v>0</v>
      </c>
      <c r="BH300">
        <v>0.5</v>
      </c>
      <c r="BI300">
        <f>DH300</f>
        <v>0</v>
      </c>
      <c r="BJ300">
        <f>K300</f>
        <v>0</v>
      </c>
      <c r="BK300">
        <f>BG300*BH300*BI300</f>
        <v>0</v>
      </c>
      <c r="BL300">
        <f>(BJ300-BB300)/BI300</f>
        <v>0</v>
      </c>
      <c r="BM300">
        <f>(AZ300-BF300)/BF300</f>
        <v>0</v>
      </c>
      <c r="BN300">
        <f>AY300/(BA300+AY300/BF300)</f>
        <v>0</v>
      </c>
      <c r="BO300" t="s">
        <v>429</v>
      </c>
      <c r="BP300">
        <v>0</v>
      </c>
      <c r="BQ300">
        <f>IF(BP300&lt;&gt;0, BP300, BN300)</f>
        <v>0</v>
      </c>
      <c r="BR300">
        <f>1-BQ300/BF300</f>
        <v>0</v>
      </c>
      <c r="BS300">
        <f>(BF300-BE300)/(BF300-BQ300)</f>
        <v>0</v>
      </c>
      <c r="BT300">
        <f>(AZ300-BF300)/(AZ300-BQ300)</f>
        <v>0</v>
      </c>
      <c r="BU300">
        <f>(BF300-BE300)/(BF300-AY300)</f>
        <v>0</v>
      </c>
      <c r="BV300">
        <f>(AZ300-BF300)/(AZ300-AY300)</f>
        <v>0</v>
      </c>
      <c r="BW300">
        <f>(BS300*BQ300/BE300)</f>
        <v>0</v>
      </c>
      <c r="BX300">
        <f>(1-BW300)</f>
        <v>0</v>
      </c>
      <c r="DG300">
        <f>$B$13*EF300+$C$13*EG300+$F$13*ER300*(1-EU300)</f>
        <v>0</v>
      </c>
      <c r="DH300">
        <f>DG300*DI300</f>
        <v>0</v>
      </c>
      <c r="DI300">
        <f>($B$13*$D$11+$C$13*$D$11+$F$13*((FE300+EW300)/MAX(FE300+EW300+FF300, 0.1)*$I$11+FF300/MAX(FE300+EW300+FF300, 0.1)*$J$11))/($B$13+$C$13+$F$13)</f>
        <v>0</v>
      </c>
      <c r="DJ300">
        <f>($B$13*$K$11+$C$13*$K$11+$F$13*((FE300+EW300)/MAX(FE300+EW300+FF300, 0.1)*$P$11+FF300/MAX(FE300+EW300+FF300, 0.1)*$Q$11))/($B$13+$C$13+$F$13)</f>
        <v>0</v>
      </c>
      <c r="DK300">
        <v>1.37</v>
      </c>
      <c r="DL300">
        <v>0.5</v>
      </c>
      <c r="DM300" t="s">
        <v>430</v>
      </c>
      <c r="DN300">
        <v>2</v>
      </c>
      <c r="DO300" t="b">
        <v>1</v>
      </c>
      <c r="DP300">
        <v>1694366572</v>
      </c>
      <c r="DQ300">
        <v>1416.961111111111</v>
      </c>
      <c r="DR300">
        <v>1460.483333333333</v>
      </c>
      <c r="DS300">
        <v>28.76037037037037</v>
      </c>
      <c r="DT300">
        <v>26.1929962962963</v>
      </c>
      <c r="DU300">
        <v>1458.036296296296</v>
      </c>
      <c r="DV300">
        <v>33.03765185185185</v>
      </c>
      <c r="DW300">
        <v>500.009962962963</v>
      </c>
      <c r="DX300">
        <v>84.41257777777777</v>
      </c>
      <c r="DY300">
        <v>0.09999444444444444</v>
      </c>
      <c r="DZ300">
        <v>32.27660370370371</v>
      </c>
      <c r="EA300">
        <v>33.47836296296296</v>
      </c>
      <c r="EB300">
        <v>999.9000000000001</v>
      </c>
      <c r="EC300">
        <v>0</v>
      </c>
      <c r="ED300">
        <v>0</v>
      </c>
      <c r="EE300">
        <v>9996.015925925925</v>
      </c>
      <c r="EF300">
        <v>0</v>
      </c>
      <c r="EG300">
        <v>1340.601111111111</v>
      </c>
      <c r="EH300">
        <v>-43.52218888888888</v>
      </c>
      <c r="EI300">
        <v>1458.92</v>
      </c>
      <c r="EJ300">
        <v>1499.766296296296</v>
      </c>
      <c r="EK300">
        <v>2.567378518518518</v>
      </c>
      <c r="EL300">
        <v>1460.483333333333</v>
      </c>
      <c r="EM300">
        <v>26.1929962962963</v>
      </c>
      <c r="EN300">
        <v>2.427736666666667</v>
      </c>
      <c r="EO300">
        <v>2.211018148148148</v>
      </c>
      <c r="EP300">
        <v>20.5499962962963</v>
      </c>
      <c r="EQ300">
        <v>19.04237037037037</v>
      </c>
      <c r="ER300">
        <v>2000.064074074074</v>
      </c>
      <c r="ES300">
        <v>0.9800036666666665</v>
      </c>
      <c r="ET300">
        <v>0.01999625555555555</v>
      </c>
      <c r="EU300">
        <v>0</v>
      </c>
      <c r="EV300">
        <v>83.56736666666666</v>
      </c>
      <c r="EW300">
        <v>5.00078</v>
      </c>
      <c r="EX300">
        <v>3519.56037037037</v>
      </c>
      <c r="EY300">
        <v>16380.18888888889</v>
      </c>
      <c r="EZ300">
        <v>52.04359259259258</v>
      </c>
      <c r="FA300">
        <v>53.24066666666667</v>
      </c>
      <c r="FB300">
        <v>52.64322222222221</v>
      </c>
      <c r="FC300">
        <v>52.44885185185184</v>
      </c>
      <c r="FD300">
        <v>52.24522222222222</v>
      </c>
      <c r="FE300">
        <v>1955.172962962963</v>
      </c>
      <c r="FF300">
        <v>39.89000000000001</v>
      </c>
      <c r="FG300">
        <v>0</v>
      </c>
      <c r="FH300">
        <v>1694366579.6</v>
      </c>
      <c r="FI300">
        <v>0</v>
      </c>
      <c r="FJ300">
        <v>83.54944615384616</v>
      </c>
      <c r="FK300">
        <v>1.037825643263008</v>
      </c>
      <c r="FL300">
        <v>-707.3487185036181</v>
      </c>
      <c r="FM300">
        <v>3520.877307692308</v>
      </c>
      <c r="FN300">
        <v>15</v>
      </c>
      <c r="FO300">
        <v>1694364733.6</v>
      </c>
      <c r="FP300" t="s">
        <v>824</v>
      </c>
      <c r="FQ300">
        <v>1694364733.6</v>
      </c>
      <c r="FR300">
        <v>1694364725.1</v>
      </c>
      <c r="FS300">
        <v>3</v>
      </c>
      <c r="FT300">
        <v>-0.385</v>
      </c>
      <c r="FU300">
        <v>-0.17</v>
      </c>
      <c r="FV300">
        <v>-26.307</v>
      </c>
      <c r="FW300">
        <v>-4.28</v>
      </c>
      <c r="FX300">
        <v>420</v>
      </c>
      <c r="FY300">
        <v>29</v>
      </c>
      <c r="FZ300">
        <v>0.26</v>
      </c>
      <c r="GA300">
        <v>0.05</v>
      </c>
      <c r="GB300">
        <v>-43.47583414634146</v>
      </c>
      <c r="GC300">
        <v>-0.9867554006969468</v>
      </c>
      <c r="GD300">
        <v>0.1434490588765361</v>
      </c>
      <c r="GE300">
        <v>0</v>
      </c>
      <c r="GF300">
        <v>2.562719024390244</v>
      </c>
      <c r="GG300">
        <v>0.08096968641115043</v>
      </c>
      <c r="GH300">
        <v>0.008557484758364976</v>
      </c>
      <c r="GI300">
        <v>1</v>
      </c>
      <c r="GJ300">
        <v>1</v>
      </c>
      <c r="GK300">
        <v>2</v>
      </c>
      <c r="GL300" t="s">
        <v>432</v>
      </c>
      <c r="GM300">
        <v>3.10605</v>
      </c>
      <c r="GN300">
        <v>2.75779</v>
      </c>
      <c r="GO300">
        <v>0.18635</v>
      </c>
      <c r="GP300">
        <v>0.186476</v>
      </c>
      <c r="GQ300">
        <v>0.122536</v>
      </c>
      <c r="GR300">
        <v>0.104815</v>
      </c>
      <c r="GS300">
        <v>20412.4</v>
      </c>
      <c r="GT300">
        <v>19229.1</v>
      </c>
      <c r="GU300">
        <v>25680.3</v>
      </c>
      <c r="GV300">
        <v>24020.7</v>
      </c>
      <c r="GW300">
        <v>36258.8</v>
      </c>
      <c r="GX300">
        <v>31535.8</v>
      </c>
      <c r="GY300">
        <v>44946.1</v>
      </c>
      <c r="GZ300">
        <v>38085.4</v>
      </c>
      <c r="HA300">
        <v>1.73652</v>
      </c>
      <c r="HB300">
        <v>1.53185</v>
      </c>
      <c r="HC300">
        <v>-0.0853539</v>
      </c>
      <c r="HD300">
        <v>0</v>
      </c>
      <c r="HE300">
        <v>34.8633</v>
      </c>
      <c r="HF300">
        <v>999.9</v>
      </c>
      <c r="HG300">
        <v>34</v>
      </c>
      <c r="HH300">
        <v>42.1</v>
      </c>
      <c r="HI300">
        <v>33.3801</v>
      </c>
      <c r="HJ300">
        <v>61.3856</v>
      </c>
      <c r="HK300">
        <v>24.5393</v>
      </c>
      <c r="HL300">
        <v>1</v>
      </c>
      <c r="HM300">
        <v>1.62859</v>
      </c>
      <c r="HN300">
        <v>9.28105</v>
      </c>
      <c r="HO300">
        <v>20.0567</v>
      </c>
      <c r="HP300">
        <v>5.20381</v>
      </c>
      <c r="HQ300">
        <v>11.9935</v>
      </c>
      <c r="HR300">
        <v>4.95965</v>
      </c>
      <c r="HS300">
        <v>3.27433</v>
      </c>
      <c r="HT300">
        <v>9999</v>
      </c>
      <c r="HU300">
        <v>9999</v>
      </c>
      <c r="HV300">
        <v>9999</v>
      </c>
      <c r="HW300">
        <v>157</v>
      </c>
      <c r="HX300">
        <v>1.86386</v>
      </c>
      <c r="HY300">
        <v>1.8602</v>
      </c>
      <c r="HZ300">
        <v>1.85852</v>
      </c>
      <c r="IA300">
        <v>1.85988</v>
      </c>
      <c r="IB300">
        <v>1.85985</v>
      </c>
      <c r="IC300">
        <v>1.8585</v>
      </c>
      <c r="ID300">
        <v>1.85759</v>
      </c>
      <c r="IE300">
        <v>1.85242</v>
      </c>
      <c r="IF300">
        <v>0</v>
      </c>
      <c r="IG300">
        <v>0</v>
      </c>
      <c r="IH300">
        <v>0</v>
      </c>
      <c r="II300">
        <v>0</v>
      </c>
      <c r="IJ300" t="s">
        <v>433</v>
      </c>
      <c r="IK300" t="s">
        <v>434</v>
      </c>
      <c r="IL300" t="s">
        <v>435</v>
      </c>
      <c r="IM300" t="s">
        <v>435</v>
      </c>
      <c r="IN300" t="s">
        <v>435</v>
      </c>
      <c r="IO300" t="s">
        <v>435</v>
      </c>
      <c r="IP300">
        <v>0</v>
      </c>
      <c r="IQ300">
        <v>100</v>
      </c>
      <c r="IR300">
        <v>100</v>
      </c>
      <c r="IS300">
        <v>-41.36</v>
      </c>
      <c r="IT300">
        <v>-4.2776</v>
      </c>
      <c r="IU300">
        <v>-16.58608616744975</v>
      </c>
      <c r="IV300">
        <v>-0.02477319321892663</v>
      </c>
      <c r="IW300">
        <v>7.220195862635366E-06</v>
      </c>
      <c r="IX300">
        <v>-1.200035831751892E-09</v>
      </c>
      <c r="IY300">
        <v>-1.942583748468474</v>
      </c>
      <c r="IZ300">
        <v>-0.1467083373758089</v>
      </c>
      <c r="JA300">
        <v>0.003522864546959643</v>
      </c>
      <c r="JB300">
        <v>-3.696506598922489E-05</v>
      </c>
      <c r="JC300">
        <v>4</v>
      </c>
      <c r="JD300">
        <v>1987</v>
      </c>
      <c r="JE300">
        <v>1</v>
      </c>
      <c r="JF300">
        <v>38</v>
      </c>
      <c r="JG300">
        <v>30.8</v>
      </c>
      <c r="JH300">
        <v>30.9</v>
      </c>
      <c r="JI300">
        <v>3.28247</v>
      </c>
      <c r="JJ300">
        <v>2.67822</v>
      </c>
      <c r="JK300">
        <v>1.49658</v>
      </c>
      <c r="JL300">
        <v>2.39014</v>
      </c>
      <c r="JM300">
        <v>1.54785</v>
      </c>
      <c r="JN300">
        <v>2.47925</v>
      </c>
      <c r="JO300">
        <v>46.7674</v>
      </c>
      <c r="JP300">
        <v>13.0113</v>
      </c>
      <c r="JQ300">
        <v>18</v>
      </c>
      <c r="JR300">
        <v>508.72</v>
      </c>
      <c r="JS300">
        <v>385.787</v>
      </c>
      <c r="JT300">
        <v>26.145</v>
      </c>
      <c r="JU300">
        <v>45.3863</v>
      </c>
      <c r="JV300">
        <v>29.9998</v>
      </c>
      <c r="JW300">
        <v>45.1832</v>
      </c>
      <c r="JX300">
        <v>45.0381</v>
      </c>
      <c r="JY300">
        <v>65.8668</v>
      </c>
      <c r="JZ300">
        <v>0</v>
      </c>
      <c r="KA300">
        <v>43.708</v>
      </c>
      <c r="KB300">
        <v>21.0539</v>
      </c>
      <c r="KC300">
        <v>1503.37</v>
      </c>
      <c r="KD300">
        <v>28.2563</v>
      </c>
      <c r="KE300">
        <v>98.18940000000001</v>
      </c>
      <c r="KF300">
        <v>91.771</v>
      </c>
    </row>
    <row r="301" spans="1:292">
      <c r="A301">
        <v>283</v>
      </c>
      <c r="B301">
        <v>1694366584.5</v>
      </c>
      <c r="C301">
        <v>8075.5</v>
      </c>
      <c r="D301" t="s">
        <v>1003</v>
      </c>
      <c r="E301" t="s">
        <v>1004</v>
      </c>
      <c r="F301">
        <v>5</v>
      </c>
      <c r="G301" t="s">
        <v>823</v>
      </c>
      <c r="H301">
        <v>1694366576.714286</v>
      </c>
      <c r="I301">
        <f>(J301)/1000</f>
        <v>0</v>
      </c>
      <c r="J301">
        <f>IF(DO301, AM301, AG301)</f>
        <v>0</v>
      </c>
      <c r="K301">
        <f>IF(DO301, AH301, AF301)</f>
        <v>0</v>
      </c>
      <c r="L301">
        <f>DQ301 - IF(AT301&gt;1, K301*DK301*100.0/(AV301*EE301), 0)</f>
        <v>0</v>
      </c>
      <c r="M301">
        <f>((S301-I301/2)*L301-K301)/(S301+I301/2)</f>
        <v>0</v>
      </c>
      <c r="N301">
        <f>M301*(DX301+DY301)/1000.0</f>
        <v>0</v>
      </c>
      <c r="O301">
        <f>(DQ301 - IF(AT301&gt;1, K301*DK301*100.0/(AV301*EE301), 0))*(DX301+DY301)/1000.0</f>
        <v>0</v>
      </c>
      <c r="P301">
        <f>2.0/((1/R301-1/Q301)+SIGN(R301)*SQRT((1/R301-1/Q301)*(1/R301-1/Q301) + 4*DL301/((DL301+1)*(DL301+1))*(2*1/R301*1/Q301-1/Q301*1/Q301)))</f>
        <v>0</v>
      </c>
      <c r="Q301">
        <f>IF(LEFT(DM301,1)&lt;&gt;"0",IF(LEFT(DM301,1)="1",3.0,DN301),$D$5+$E$5*(EE301*DX301/($K$5*1000))+$F$5*(EE301*DX301/($K$5*1000))*MAX(MIN(DK301,$J$5),$I$5)*MAX(MIN(DK301,$J$5),$I$5)+$G$5*MAX(MIN(DK301,$J$5),$I$5)*(EE301*DX301/($K$5*1000))+$H$5*(EE301*DX301/($K$5*1000))*(EE301*DX301/($K$5*1000)))</f>
        <v>0</v>
      </c>
      <c r="R301">
        <f>I301*(1000-(1000*0.61365*exp(17.502*V301/(240.97+V301))/(DX301+DY301)+DS301)/2)/(1000*0.61365*exp(17.502*V301/(240.97+V301))/(DX301+DY301)-DS301)</f>
        <v>0</v>
      </c>
      <c r="S301">
        <f>1/((DL301+1)/(P301/1.6)+1/(Q301/1.37)) + DL301/((DL301+1)/(P301/1.6) + DL301/(Q301/1.37))</f>
        <v>0</v>
      </c>
      <c r="T301">
        <f>(DG301*DJ301)</f>
        <v>0</v>
      </c>
      <c r="U301">
        <f>(DZ301+(T301+2*0.95*5.67E-8*(((DZ301+$B$9)+273)^4-(DZ301+273)^4)-44100*I301)/(1.84*29.3*Q301+8*0.95*5.67E-8*(DZ301+273)^3))</f>
        <v>0</v>
      </c>
      <c r="V301">
        <f>($C$9*EA301+$D$9*EB301+$E$9*U301)</f>
        <v>0</v>
      </c>
      <c r="W301">
        <f>0.61365*exp(17.502*V301/(240.97+V301))</f>
        <v>0</v>
      </c>
      <c r="X301">
        <f>(Y301/Z301*100)</f>
        <v>0</v>
      </c>
      <c r="Y301">
        <f>DS301*(DX301+DY301)/1000</f>
        <v>0</v>
      </c>
      <c r="Z301">
        <f>0.61365*exp(17.502*DZ301/(240.97+DZ301))</f>
        <v>0</v>
      </c>
      <c r="AA301">
        <f>(W301-DS301*(DX301+DY301)/1000)</f>
        <v>0</v>
      </c>
      <c r="AB301">
        <f>(-I301*44100)</f>
        <v>0</v>
      </c>
      <c r="AC301">
        <f>2*29.3*Q301*0.92*(DZ301-V301)</f>
        <v>0</v>
      </c>
      <c r="AD301">
        <f>2*0.95*5.67E-8*(((DZ301+$B$9)+273)^4-(V301+273)^4)</f>
        <v>0</v>
      </c>
      <c r="AE301">
        <f>T301+AD301+AB301+AC301</f>
        <v>0</v>
      </c>
      <c r="AF301">
        <f>DW301*AT301*(DR301-DQ301*(1000-AT301*DT301)/(1000-AT301*DS301))/(100*DK301)</f>
        <v>0</v>
      </c>
      <c r="AG301">
        <f>1000*DW301*AT301*(DS301-DT301)/(100*DK301*(1000-AT301*DS301))</f>
        <v>0</v>
      </c>
      <c r="AH301">
        <f>(AI301 - AJ301 - DX301*1E3/(8.314*(DZ301+273.15)) * AL301/DW301 * AK301) * DW301/(100*DK301) * (1000 - DT301)/1000</f>
        <v>0</v>
      </c>
      <c r="AI301">
        <v>1532.769885962952</v>
      </c>
      <c r="AJ301">
        <v>1500.154545454546</v>
      </c>
      <c r="AK301">
        <v>3.415212152386615</v>
      </c>
      <c r="AL301">
        <v>66.0925817181092</v>
      </c>
      <c r="AM301">
        <f>(AO301 - AN301 + DX301*1E3/(8.314*(DZ301+273.15)) * AQ301/DW301 * AP301) * DW301/(100*DK301) * 1000/(1000 - AO301)</f>
        <v>0</v>
      </c>
      <c r="AN301">
        <v>26.20077865823605</v>
      </c>
      <c r="AO301">
        <v>28.76702363636363</v>
      </c>
      <c r="AP301">
        <v>2.46836334617345E-05</v>
      </c>
      <c r="AQ301">
        <v>101.3786649320936</v>
      </c>
      <c r="AR301">
        <v>0</v>
      </c>
      <c r="AS301">
        <v>0</v>
      </c>
      <c r="AT301">
        <f>IF(AR301*$H$15&gt;=AV301,1.0,(AV301/(AV301-AR301*$H$15)))</f>
        <v>0</v>
      </c>
      <c r="AU301">
        <f>(AT301-1)*100</f>
        <v>0</v>
      </c>
      <c r="AV301">
        <f>MAX(0,($B$15+$C$15*EE301)/(1+$D$15*EE301)*DX301/(DZ301+273)*$E$15)</f>
        <v>0</v>
      </c>
      <c r="AW301" t="s">
        <v>429</v>
      </c>
      <c r="AX301" t="s">
        <v>429</v>
      </c>
      <c r="AY301">
        <v>0</v>
      </c>
      <c r="AZ301">
        <v>0</v>
      </c>
      <c r="BA301">
        <f>1-AY301/AZ301</f>
        <v>0</v>
      </c>
      <c r="BB301">
        <v>0</v>
      </c>
      <c r="BC301" t="s">
        <v>429</v>
      </c>
      <c r="BD301" t="s">
        <v>429</v>
      </c>
      <c r="BE301">
        <v>0</v>
      </c>
      <c r="BF301">
        <v>0</v>
      </c>
      <c r="BG301">
        <f>1-BE301/BF301</f>
        <v>0</v>
      </c>
      <c r="BH301">
        <v>0.5</v>
      </c>
      <c r="BI301">
        <f>DH301</f>
        <v>0</v>
      </c>
      <c r="BJ301">
        <f>K301</f>
        <v>0</v>
      </c>
      <c r="BK301">
        <f>BG301*BH301*BI301</f>
        <v>0</v>
      </c>
      <c r="BL301">
        <f>(BJ301-BB301)/BI301</f>
        <v>0</v>
      </c>
      <c r="BM301">
        <f>(AZ301-BF301)/BF301</f>
        <v>0</v>
      </c>
      <c r="BN301">
        <f>AY301/(BA301+AY301/BF301)</f>
        <v>0</v>
      </c>
      <c r="BO301" t="s">
        <v>429</v>
      </c>
      <c r="BP301">
        <v>0</v>
      </c>
      <c r="BQ301">
        <f>IF(BP301&lt;&gt;0, BP301, BN301)</f>
        <v>0</v>
      </c>
      <c r="BR301">
        <f>1-BQ301/BF301</f>
        <v>0</v>
      </c>
      <c r="BS301">
        <f>(BF301-BE301)/(BF301-BQ301)</f>
        <v>0</v>
      </c>
      <c r="BT301">
        <f>(AZ301-BF301)/(AZ301-BQ301)</f>
        <v>0</v>
      </c>
      <c r="BU301">
        <f>(BF301-BE301)/(BF301-AY301)</f>
        <v>0</v>
      </c>
      <c r="BV301">
        <f>(AZ301-BF301)/(AZ301-AY301)</f>
        <v>0</v>
      </c>
      <c r="BW301">
        <f>(BS301*BQ301/BE301)</f>
        <v>0</v>
      </c>
      <c r="BX301">
        <f>(1-BW301)</f>
        <v>0</v>
      </c>
      <c r="DG301">
        <f>$B$13*EF301+$C$13*EG301+$F$13*ER301*(1-EU301)</f>
        <v>0</v>
      </c>
      <c r="DH301">
        <f>DG301*DI301</f>
        <v>0</v>
      </c>
      <c r="DI301">
        <f>($B$13*$D$11+$C$13*$D$11+$F$13*((FE301+EW301)/MAX(FE301+EW301+FF301, 0.1)*$I$11+FF301/MAX(FE301+EW301+FF301, 0.1)*$J$11))/($B$13+$C$13+$F$13)</f>
        <v>0</v>
      </c>
      <c r="DJ301">
        <f>($B$13*$K$11+$C$13*$K$11+$F$13*((FE301+EW301)/MAX(FE301+EW301+FF301, 0.1)*$P$11+FF301/MAX(FE301+EW301+FF301, 0.1)*$Q$11))/($B$13+$C$13+$F$13)</f>
        <v>0</v>
      </c>
      <c r="DK301">
        <v>1.37</v>
      </c>
      <c r="DL301">
        <v>0.5</v>
      </c>
      <c r="DM301" t="s">
        <v>430</v>
      </c>
      <c r="DN301">
        <v>2</v>
      </c>
      <c r="DO301" t="b">
        <v>1</v>
      </c>
      <c r="DP301">
        <v>1694366576.714286</v>
      </c>
      <c r="DQ301">
        <v>1432.707142857143</v>
      </c>
      <c r="DR301">
        <v>1476.133928571429</v>
      </c>
      <c r="DS301">
        <v>28.76539285714285</v>
      </c>
      <c r="DT301">
        <v>26.19911785714286</v>
      </c>
      <c r="DU301">
        <v>1473.963214285714</v>
      </c>
      <c r="DV301">
        <v>33.04285357142857</v>
      </c>
      <c r="DW301">
        <v>500.0275357142856</v>
      </c>
      <c r="DX301">
        <v>84.41204285714285</v>
      </c>
      <c r="DY301">
        <v>0.1000401214285715</v>
      </c>
      <c r="DZ301">
        <v>32.27919642857142</v>
      </c>
      <c r="EA301">
        <v>33.48476428571428</v>
      </c>
      <c r="EB301">
        <v>999.9000000000002</v>
      </c>
      <c r="EC301">
        <v>0</v>
      </c>
      <c r="ED301">
        <v>0</v>
      </c>
      <c r="EE301">
        <v>9993.588928571427</v>
      </c>
      <c r="EF301">
        <v>0</v>
      </c>
      <c r="EG301">
        <v>1255.316785714286</v>
      </c>
      <c r="EH301">
        <v>-43.427075</v>
      </c>
      <c r="EI301">
        <v>1475.140357142857</v>
      </c>
      <c r="EJ301">
        <v>1515.847857142857</v>
      </c>
      <c r="EK301">
        <v>2.566277857142857</v>
      </c>
      <c r="EL301">
        <v>1476.133928571429</v>
      </c>
      <c r="EM301">
        <v>26.19911785714286</v>
      </c>
      <c r="EN301">
        <v>2.428145714285715</v>
      </c>
      <c r="EO301">
        <v>2.211521071428571</v>
      </c>
      <c r="EP301">
        <v>20.55272142857143</v>
      </c>
      <c r="EQ301">
        <v>19.04601785714285</v>
      </c>
      <c r="ER301">
        <v>2000.017142857143</v>
      </c>
      <c r="ES301">
        <v>0.9800031785714284</v>
      </c>
      <c r="ET301">
        <v>0.01999673214285714</v>
      </c>
      <c r="EU301">
        <v>0</v>
      </c>
      <c r="EV301">
        <v>83.58969285714285</v>
      </c>
      <c r="EW301">
        <v>5.00078</v>
      </c>
      <c r="EX301">
        <v>3482.1525</v>
      </c>
      <c r="EY301">
        <v>16379.8</v>
      </c>
      <c r="EZ301">
        <v>52.0397857142857</v>
      </c>
      <c r="FA301">
        <v>53.24325</v>
      </c>
      <c r="FB301">
        <v>52.64699999999999</v>
      </c>
      <c r="FC301">
        <v>52.45739285714285</v>
      </c>
      <c r="FD301">
        <v>52.2565</v>
      </c>
      <c r="FE301">
        <v>1955.125714285714</v>
      </c>
      <c r="FF301">
        <v>39.89000000000001</v>
      </c>
      <c r="FG301">
        <v>0</v>
      </c>
      <c r="FH301">
        <v>1694366584.4</v>
      </c>
      <c r="FI301">
        <v>0</v>
      </c>
      <c r="FJ301">
        <v>83.60181153846153</v>
      </c>
      <c r="FK301">
        <v>0.6838871813098388</v>
      </c>
      <c r="FL301">
        <v>-92.65128166772085</v>
      </c>
      <c r="FM301">
        <v>3481.832692307692</v>
      </c>
      <c r="FN301">
        <v>15</v>
      </c>
      <c r="FO301">
        <v>1694364733.6</v>
      </c>
      <c r="FP301" t="s">
        <v>824</v>
      </c>
      <c r="FQ301">
        <v>1694364733.6</v>
      </c>
      <c r="FR301">
        <v>1694364725.1</v>
      </c>
      <c r="FS301">
        <v>3</v>
      </c>
      <c r="FT301">
        <v>-0.385</v>
      </c>
      <c r="FU301">
        <v>-0.17</v>
      </c>
      <c r="FV301">
        <v>-26.307</v>
      </c>
      <c r="FW301">
        <v>-4.28</v>
      </c>
      <c r="FX301">
        <v>420</v>
      </c>
      <c r="FY301">
        <v>29</v>
      </c>
      <c r="FZ301">
        <v>0.26</v>
      </c>
      <c r="GA301">
        <v>0.05</v>
      </c>
      <c r="GB301">
        <v>-43.4403025</v>
      </c>
      <c r="GC301">
        <v>0.6475215759850015</v>
      </c>
      <c r="GD301">
        <v>0.2334879648798838</v>
      </c>
      <c r="GE301">
        <v>0</v>
      </c>
      <c r="GF301">
        <v>2.56556275</v>
      </c>
      <c r="GG301">
        <v>-0.008374446529085797</v>
      </c>
      <c r="GH301">
        <v>0.007948485700905516</v>
      </c>
      <c r="GI301">
        <v>1</v>
      </c>
      <c r="GJ301">
        <v>1</v>
      </c>
      <c r="GK301">
        <v>2</v>
      </c>
      <c r="GL301" t="s">
        <v>432</v>
      </c>
      <c r="GM301">
        <v>3.10643</v>
      </c>
      <c r="GN301">
        <v>2.75821</v>
      </c>
      <c r="GO301">
        <v>0.187611</v>
      </c>
      <c r="GP301">
        <v>0.18765</v>
      </c>
      <c r="GQ301">
        <v>0.12254</v>
      </c>
      <c r="GR301">
        <v>0.104935</v>
      </c>
      <c r="GS301">
        <v>20380.7</v>
      </c>
      <c r="GT301">
        <v>19201.3</v>
      </c>
      <c r="GU301">
        <v>25680.3</v>
      </c>
      <c r="GV301">
        <v>24020.8</v>
      </c>
      <c r="GW301">
        <v>36258.8</v>
      </c>
      <c r="GX301">
        <v>31531.8</v>
      </c>
      <c r="GY301">
        <v>44946.1</v>
      </c>
      <c r="GZ301">
        <v>38085.5</v>
      </c>
      <c r="HA301">
        <v>1.73697</v>
      </c>
      <c r="HB301">
        <v>1.5314</v>
      </c>
      <c r="HC301">
        <v>-0.08503719999999999</v>
      </c>
      <c r="HD301">
        <v>0</v>
      </c>
      <c r="HE301">
        <v>34.8673</v>
      </c>
      <c r="HF301">
        <v>999.9</v>
      </c>
      <c r="HG301">
        <v>34</v>
      </c>
      <c r="HH301">
        <v>42.1</v>
      </c>
      <c r="HI301">
        <v>33.3782</v>
      </c>
      <c r="HJ301">
        <v>61.5456</v>
      </c>
      <c r="HK301">
        <v>24.5793</v>
      </c>
      <c r="HL301">
        <v>1</v>
      </c>
      <c r="HM301">
        <v>1.62865</v>
      </c>
      <c r="HN301">
        <v>9.28105</v>
      </c>
      <c r="HO301">
        <v>20.0566</v>
      </c>
      <c r="HP301">
        <v>5.20276</v>
      </c>
      <c r="HQ301">
        <v>11.9933</v>
      </c>
      <c r="HR301">
        <v>4.9595</v>
      </c>
      <c r="HS301">
        <v>3.27418</v>
      </c>
      <c r="HT301">
        <v>9999</v>
      </c>
      <c r="HU301">
        <v>9999</v>
      </c>
      <c r="HV301">
        <v>9999</v>
      </c>
      <c r="HW301">
        <v>157</v>
      </c>
      <c r="HX301">
        <v>1.86386</v>
      </c>
      <c r="HY301">
        <v>1.8602</v>
      </c>
      <c r="HZ301">
        <v>1.85855</v>
      </c>
      <c r="IA301">
        <v>1.85989</v>
      </c>
      <c r="IB301">
        <v>1.85986</v>
      </c>
      <c r="IC301">
        <v>1.85851</v>
      </c>
      <c r="ID301">
        <v>1.85759</v>
      </c>
      <c r="IE301">
        <v>1.85242</v>
      </c>
      <c r="IF301">
        <v>0</v>
      </c>
      <c r="IG301">
        <v>0</v>
      </c>
      <c r="IH301">
        <v>0</v>
      </c>
      <c r="II301">
        <v>0</v>
      </c>
      <c r="IJ301" t="s">
        <v>433</v>
      </c>
      <c r="IK301" t="s">
        <v>434</v>
      </c>
      <c r="IL301" t="s">
        <v>435</v>
      </c>
      <c r="IM301" t="s">
        <v>435</v>
      </c>
      <c r="IN301" t="s">
        <v>435</v>
      </c>
      <c r="IO301" t="s">
        <v>435</v>
      </c>
      <c r="IP301">
        <v>0</v>
      </c>
      <c r="IQ301">
        <v>100</v>
      </c>
      <c r="IR301">
        <v>100</v>
      </c>
      <c r="IS301">
        <v>-41.55</v>
      </c>
      <c r="IT301">
        <v>-4.2776</v>
      </c>
      <c r="IU301">
        <v>-16.58608616744975</v>
      </c>
      <c r="IV301">
        <v>-0.02477319321892663</v>
      </c>
      <c r="IW301">
        <v>7.220195862635366E-06</v>
      </c>
      <c r="IX301">
        <v>-1.200035831751892E-09</v>
      </c>
      <c r="IY301">
        <v>-1.942583748468474</v>
      </c>
      <c r="IZ301">
        <v>-0.1467083373758089</v>
      </c>
      <c r="JA301">
        <v>0.003522864546959643</v>
      </c>
      <c r="JB301">
        <v>-3.696506598922489E-05</v>
      </c>
      <c r="JC301">
        <v>4</v>
      </c>
      <c r="JD301">
        <v>1987</v>
      </c>
      <c r="JE301">
        <v>1</v>
      </c>
      <c r="JF301">
        <v>38</v>
      </c>
      <c r="JG301">
        <v>30.8</v>
      </c>
      <c r="JH301">
        <v>31</v>
      </c>
      <c r="JI301">
        <v>3.30566</v>
      </c>
      <c r="JJ301">
        <v>2.67212</v>
      </c>
      <c r="JK301">
        <v>1.49658</v>
      </c>
      <c r="JL301">
        <v>2.38892</v>
      </c>
      <c r="JM301">
        <v>1.54785</v>
      </c>
      <c r="JN301">
        <v>2.49023</v>
      </c>
      <c r="JO301">
        <v>46.7674</v>
      </c>
      <c r="JP301">
        <v>13.0113</v>
      </c>
      <c r="JQ301">
        <v>18</v>
      </c>
      <c r="JR301">
        <v>508.998</v>
      </c>
      <c r="JS301">
        <v>385.499</v>
      </c>
      <c r="JT301">
        <v>26.1439</v>
      </c>
      <c r="JU301">
        <v>45.3814</v>
      </c>
      <c r="JV301">
        <v>29.9999</v>
      </c>
      <c r="JW301">
        <v>45.1795</v>
      </c>
      <c r="JX301">
        <v>45.0345</v>
      </c>
      <c r="JY301">
        <v>66.3706</v>
      </c>
      <c r="JZ301">
        <v>0</v>
      </c>
      <c r="KA301">
        <v>43.708</v>
      </c>
      <c r="KB301">
        <v>21.0545</v>
      </c>
      <c r="KC301">
        <v>1523.48</v>
      </c>
      <c r="KD301">
        <v>28.2563</v>
      </c>
      <c r="KE301">
        <v>98.1893</v>
      </c>
      <c r="KF301">
        <v>91.7714</v>
      </c>
    </row>
    <row r="302" spans="1:292">
      <c r="A302">
        <v>284</v>
      </c>
      <c r="B302">
        <v>1694366589.5</v>
      </c>
      <c r="C302">
        <v>8080.5</v>
      </c>
      <c r="D302" t="s">
        <v>1005</v>
      </c>
      <c r="E302" t="s">
        <v>1006</v>
      </c>
      <c r="F302">
        <v>5</v>
      </c>
      <c r="G302" t="s">
        <v>823</v>
      </c>
      <c r="H302">
        <v>1694366582</v>
      </c>
      <c r="I302">
        <f>(J302)/1000</f>
        <v>0</v>
      </c>
      <c r="J302">
        <f>IF(DO302, AM302, AG302)</f>
        <v>0</v>
      </c>
      <c r="K302">
        <f>IF(DO302, AH302, AF302)</f>
        <v>0</v>
      </c>
      <c r="L302">
        <f>DQ302 - IF(AT302&gt;1, K302*DK302*100.0/(AV302*EE302), 0)</f>
        <v>0</v>
      </c>
      <c r="M302">
        <f>((S302-I302/2)*L302-K302)/(S302+I302/2)</f>
        <v>0</v>
      </c>
      <c r="N302">
        <f>M302*(DX302+DY302)/1000.0</f>
        <v>0</v>
      </c>
      <c r="O302">
        <f>(DQ302 - IF(AT302&gt;1, K302*DK302*100.0/(AV302*EE302), 0))*(DX302+DY302)/1000.0</f>
        <v>0</v>
      </c>
      <c r="P302">
        <f>2.0/((1/R302-1/Q302)+SIGN(R302)*SQRT((1/R302-1/Q302)*(1/R302-1/Q302) + 4*DL302/((DL302+1)*(DL302+1))*(2*1/R302*1/Q302-1/Q302*1/Q302)))</f>
        <v>0</v>
      </c>
      <c r="Q302">
        <f>IF(LEFT(DM302,1)&lt;&gt;"0",IF(LEFT(DM302,1)="1",3.0,DN302),$D$5+$E$5*(EE302*DX302/($K$5*1000))+$F$5*(EE302*DX302/($K$5*1000))*MAX(MIN(DK302,$J$5),$I$5)*MAX(MIN(DK302,$J$5),$I$5)+$G$5*MAX(MIN(DK302,$J$5),$I$5)*(EE302*DX302/($K$5*1000))+$H$5*(EE302*DX302/($K$5*1000))*(EE302*DX302/($K$5*1000)))</f>
        <v>0</v>
      </c>
      <c r="R302">
        <f>I302*(1000-(1000*0.61365*exp(17.502*V302/(240.97+V302))/(DX302+DY302)+DS302)/2)/(1000*0.61365*exp(17.502*V302/(240.97+V302))/(DX302+DY302)-DS302)</f>
        <v>0</v>
      </c>
      <c r="S302">
        <f>1/((DL302+1)/(P302/1.6)+1/(Q302/1.37)) + DL302/((DL302+1)/(P302/1.6) + DL302/(Q302/1.37))</f>
        <v>0</v>
      </c>
      <c r="T302">
        <f>(DG302*DJ302)</f>
        <v>0</v>
      </c>
      <c r="U302">
        <f>(DZ302+(T302+2*0.95*5.67E-8*(((DZ302+$B$9)+273)^4-(DZ302+273)^4)-44100*I302)/(1.84*29.3*Q302+8*0.95*5.67E-8*(DZ302+273)^3))</f>
        <v>0</v>
      </c>
      <c r="V302">
        <f>($C$9*EA302+$D$9*EB302+$E$9*U302)</f>
        <v>0</v>
      </c>
      <c r="W302">
        <f>0.61365*exp(17.502*V302/(240.97+V302))</f>
        <v>0</v>
      </c>
      <c r="X302">
        <f>(Y302/Z302*100)</f>
        <v>0</v>
      </c>
      <c r="Y302">
        <f>DS302*(DX302+DY302)/1000</f>
        <v>0</v>
      </c>
      <c r="Z302">
        <f>0.61365*exp(17.502*DZ302/(240.97+DZ302))</f>
        <v>0</v>
      </c>
      <c r="AA302">
        <f>(W302-DS302*(DX302+DY302)/1000)</f>
        <v>0</v>
      </c>
      <c r="AB302">
        <f>(-I302*44100)</f>
        <v>0</v>
      </c>
      <c r="AC302">
        <f>2*29.3*Q302*0.92*(DZ302-V302)</f>
        <v>0</v>
      </c>
      <c r="AD302">
        <f>2*0.95*5.67E-8*(((DZ302+$B$9)+273)^4-(V302+273)^4)</f>
        <v>0</v>
      </c>
      <c r="AE302">
        <f>T302+AD302+AB302+AC302</f>
        <v>0</v>
      </c>
      <c r="AF302">
        <f>DW302*AT302*(DR302-DQ302*(1000-AT302*DT302)/(1000-AT302*DS302))/(100*DK302)</f>
        <v>0</v>
      </c>
      <c r="AG302">
        <f>1000*DW302*AT302*(DS302-DT302)/(100*DK302*(1000-AT302*DS302))</f>
        <v>0</v>
      </c>
      <c r="AH302">
        <f>(AI302 - AJ302 - DX302*1E3/(8.314*(DZ302+273.15)) * AL302/DW302 * AK302) * DW302/(100*DK302) * (1000 - DT302)/1000</f>
        <v>0</v>
      </c>
      <c r="AI302">
        <v>1548.837528653487</v>
      </c>
      <c r="AJ302">
        <v>1516.560424242424</v>
      </c>
      <c r="AK302">
        <v>3.277333935917752</v>
      </c>
      <c r="AL302">
        <v>66.0925817181092</v>
      </c>
      <c r="AM302">
        <f>(AO302 - AN302 + DX302*1E3/(8.314*(DZ302+273.15)) * AQ302/DW302 * AP302) * DW302/(100*DK302) * 1000/(1000 - AO302)</f>
        <v>0</v>
      </c>
      <c r="AN302">
        <v>26.25740798317145</v>
      </c>
      <c r="AO302">
        <v>28.78631090909091</v>
      </c>
      <c r="AP302">
        <v>0.006031547913000646</v>
      </c>
      <c r="AQ302">
        <v>101.3786649320936</v>
      </c>
      <c r="AR302">
        <v>0</v>
      </c>
      <c r="AS302">
        <v>0</v>
      </c>
      <c r="AT302">
        <f>IF(AR302*$H$15&gt;=AV302,1.0,(AV302/(AV302-AR302*$H$15)))</f>
        <v>0</v>
      </c>
      <c r="AU302">
        <f>(AT302-1)*100</f>
        <v>0</v>
      </c>
      <c r="AV302">
        <f>MAX(0,($B$15+$C$15*EE302)/(1+$D$15*EE302)*DX302/(DZ302+273)*$E$15)</f>
        <v>0</v>
      </c>
      <c r="AW302" t="s">
        <v>429</v>
      </c>
      <c r="AX302" t="s">
        <v>429</v>
      </c>
      <c r="AY302">
        <v>0</v>
      </c>
      <c r="AZ302">
        <v>0</v>
      </c>
      <c r="BA302">
        <f>1-AY302/AZ302</f>
        <v>0</v>
      </c>
      <c r="BB302">
        <v>0</v>
      </c>
      <c r="BC302" t="s">
        <v>429</v>
      </c>
      <c r="BD302" t="s">
        <v>429</v>
      </c>
      <c r="BE302">
        <v>0</v>
      </c>
      <c r="BF302">
        <v>0</v>
      </c>
      <c r="BG302">
        <f>1-BE302/BF302</f>
        <v>0</v>
      </c>
      <c r="BH302">
        <v>0.5</v>
      </c>
      <c r="BI302">
        <f>DH302</f>
        <v>0</v>
      </c>
      <c r="BJ302">
        <f>K302</f>
        <v>0</v>
      </c>
      <c r="BK302">
        <f>BG302*BH302*BI302</f>
        <v>0</v>
      </c>
      <c r="BL302">
        <f>(BJ302-BB302)/BI302</f>
        <v>0</v>
      </c>
      <c r="BM302">
        <f>(AZ302-BF302)/BF302</f>
        <v>0</v>
      </c>
      <c r="BN302">
        <f>AY302/(BA302+AY302/BF302)</f>
        <v>0</v>
      </c>
      <c r="BO302" t="s">
        <v>429</v>
      </c>
      <c r="BP302">
        <v>0</v>
      </c>
      <c r="BQ302">
        <f>IF(BP302&lt;&gt;0, BP302, BN302)</f>
        <v>0</v>
      </c>
      <c r="BR302">
        <f>1-BQ302/BF302</f>
        <v>0</v>
      </c>
      <c r="BS302">
        <f>(BF302-BE302)/(BF302-BQ302)</f>
        <v>0</v>
      </c>
      <c r="BT302">
        <f>(AZ302-BF302)/(AZ302-BQ302)</f>
        <v>0</v>
      </c>
      <c r="BU302">
        <f>(BF302-BE302)/(BF302-AY302)</f>
        <v>0</v>
      </c>
      <c r="BV302">
        <f>(AZ302-BF302)/(AZ302-AY302)</f>
        <v>0</v>
      </c>
      <c r="BW302">
        <f>(BS302*BQ302/BE302)</f>
        <v>0</v>
      </c>
      <c r="BX302">
        <f>(1-BW302)</f>
        <v>0</v>
      </c>
      <c r="DG302">
        <f>$B$13*EF302+$C$13*EG302+$F$13*ER302*(1-EU302)</f>
        <v>0</v>
      </c>
      <c r="DH302">
        <f>DG302*DI302</f>
        <v>0</v>
      </c>
      <c r="DI302">
        <f>($B$13*$D$11+$C$13*$D$11+$F$13*((FE302+EW302)/MAX(FE302+EW302+FF302, 0.1)*$I$11+FF302/MAX(FE302+EW302+FF302, 0.1)*$J$11))/($B$13+$C$13+$F$13)</f>
        <v>0</v>
      </c>
      <c r="DJ302">
        <f>($B$13*$K$11+$C$13*$K$11+$F$13*((FE302+EW302)/MAX(FE302+EW302+FF302, 0.1)*$P$11+FF302/MAX(FE302+EW302+FF302, 0.1)*$Q$11))/($B$13+$C$13+$F$13)</f>
        <v>0</v>
      </c>
      <c r="DK302">
        <v>1.37</v>
      </c>
      <c r="DL302">
        <v>0.5</v>
      </c>
      <c r="DM302" t="s">
        <v>430</v>
      </c>
      <c r="DN302">
        <v>2</v>
      </c>
      <c r="DO302" t="b">
        <v>1</v>
      </c>
      <c r="DP302">
        <v>1694366582</v>
      </c>
      <c r="DQ302">
        <v>1450.201111111111</v>
      </c>
      <c r="DR302">
        <v>1493.376296296296</v>
      </c>
      <c r="DS302">
        <v>28.77162962962963</v>
      </c>
      <c r="DT302">
        <v>26.22084814814815</v>
      </c>
      <c r="DU302">
        <v>1491.657407407408</v>
      </c>
      <c r="DV302">
        <v>33.04932222222222</v>
      </c>
      <c r="DW302">
        <v>500.004</v>
      </c>
      <c r="DX302">
        <v>84.41114444444446</v>
      </c>
      <c r="DY302">
        <v>0.1000381259259259</v>
      </c>
      <c r="DZ302">
        <v>32.27879259259259</v>
      </c>
      <c r="EA302">
        <v>33.48871481481481</v>
      </c>
      <c r="EB302">
        <v>999.9000000000001</v>
      </c>
      <c r="EC302">
        <v>0</v>
      </c>
      <c r="ED302">
        <v>0</v>
      </c>
      <c r="EE302">
        <v>9988.376666666665</v>
      </c>
      <c r="EF302">
        <v>0</v>
      </c>
      <c r="EG302">
        <v>1242.148888888889</v>
      </c>
      <c r="EH302">
        <v>-43.17460740740741</v>
      </c>
      <c r="EI302">
        <v>1493.162222222222</v>
      </c>
      <c r="EJ302">
        <v>1533.587777777778</v>
      </c>
      <c r="EK302">
        <v>2.550783703703704</v>
      </c>
      <c r="EL302">
        <v>1493.376296296296</v>
      </c>
      <c r="EM302">
        <v>26.22084814814815</v>
      </c>
      <c r="EN302">
        <v>2.428646666666666</v>
      </c>
      <c r="EO302">
        <v>2.213330740740741</v>
      </c>
      <c r="EP302">
        <v>20.55606666666667</v>
      </c>
      <c r="EQ302">
        <v>19.05912592592592</v>
      </c>
      <c r="ER302">
        <v>2000.015185185185</v>
      </c>
      <c r="ES302">
        <v>0.9800029999999998</v>
      </c>
      <c r="ET302">
        <v>0.0199969037037037</v>
      </c>
      <c r="EU302">
        <v>0</v>
      </c>
      <c r="EV302">
        <v>83.60329629629629</v>
      </c>
      <c r="EW302">
        <v>5.00078</v>
      </c>
      <c r="EX302">
        <v>3479.235185185185</v>
      </c>
      <c r="EY302">
        <v>16379.77777777778</v>
      </c>
      <c r="EZ302">
        <v>52.03429629629628</v>
      </c>
      <c r="FA302">
        <v>53.24533333333333</v>
      </c>
      <c r="FB302">
        <v>52.65248148148147</v>
      </c>
      <c r="FC302">
        <v>52.45114814814815</v>
      </c>
      <c r="FD302">
        <v>52.25903703703703</v>
      </c>
      <c r="FE302">
        <v>1955.12037037037</v>
      </c>
      <c r="FF302">
        <v>39.89000000000001</v>
      </c>
      <c r="FG302">
        <v>0</v>
      </c>
      <c r="FH302">
        <v>1694366589.8</v>
      </c>
      <c r="FI302">
        <v>0</v>
      </c>
      <c r="FJ302">
        <v>83.64289200000002</v>
      </c>
      <c r="FK302">
        <v>-0.08506153378811857</v>
      </c>
      <c r="FL302">
        <v>25.70923085026018</v>
      </c>
      <c r="FM302">
        <v>3478.829200000001</v>
      </c>
      <c r="FN302">
        <v>15</v>
      </c>
      <c r="FO302">
        <v>1694364733.6</v>
      </c>
      <c r="FP302" t="s">
        <v>824</v>
      </c>
      <c r="FQ302">
        <v>1694364733.6</v>
      </c>
      <c r="FR302">
        <v>1694364725.1</v>
      </c>
      <c r="FS302">
        <v>3</v>
      </c>
      <c r="FT302">
        <v>-0.385</v>
      </c>
      <c r="FU302">
        <v>-0.17</v>
      </c>
      <c r="FV302">
        <v>-26.307</v>
      </c>
      <c r="FW302">
        <v>-4.28</v>
      </c>
      <c r="FX302">
        <v>420</v>
      </c>
      <c r="FY302">
        <v>29</v>
      </c>
      <c r="FZ302">
        <v>0.26</v>
      </c>
      <c r="GA302">
        <v>0.05</v>
      </c>
      <c r="GB302">
        <v>-43.2431725</v>
      </c>
      <c r="GC302">
        <v>3.205360975609821</v>
      </c>
      <c r="GD302">
        <v>0.4058230322366508</v>
      </c>
      <c r="GE302">
        <v>0</v>
      </c>
      <c r="GF302">
        <v>2.55557</v>
      </c>
      <c r="GG302">
        <v>-0.1733961726078846</v>
      </c>
      <c r="GH302">
        <v>0.02073209745780682</v>
      </c>
      <c r="GI302">
        <v>1</v>
      </c>
      <c r="GJ302">
        <v>1</v>
      </c>
      <c r="GK302">
        <v>2</v>
      </c>
      <c r="GL302" t="s">
        <v>432</v>
      </c>
      <c r="GM302">
        <v>3.10633</v>
      </c>
      <c r="GN302">
        <v>2.75793</v>
      </c>
      <c r="GO302">
        <v>0.188818</v>
      </c>
      <c r="GP302">
        <v>0.188863</v>
      </c>
      <c r="GQ302">
        <v>0.122591</v>
      </c>
      <c r="GR302">
        <v>0.104997</v>
      </c>
      <c r="GS302">
        <v>20350.3</v>
      </c>
      <c r="GT302">
        <v>19172.4</v>
      </c>
      <c r="GU302">
        <v>25680.3</v>
      </c>
      <c r="GV302">
        <v>24020.7</v>
      </c>
      <c r="GW302">
        <v>36257.1</v>
      </c>
      <c r="GX302">
        <v>31529.7</v>
      </c>
      <c r="GY302">
        <v>44946.3</v>
      </c>
      <c r="GZ302">
        <v>38085.4</v>
      </c>
      <c r="HA302">
        <v>1.7372</v>
      </c>
      <c r="HB302">
        <v>1.53167</v>
      </c>
      <c r="HC302">
        <v>-0.0851378</v>
      </c>
      <c r="HD302">
        <v>0</v>
      </c>
      <c r="HE302">
        <v>34.8683</v>
      </c>
      <c r="HF302">
        <v>999.9</v>
      </c>
      <c r="HG302">
        <v>34</v>
      </c>
      <c r="HH302">
        <v>42.1</v>
      </c>
      <c r="HI302">
        <v>33.3792</v>
      </c>
      <c r="HJ302">
        <v>61.4656</v>
      </c>
      <c r="HK302">
        <v>24.4832</v>
      </c>
      <c r="HL302">
        <v>1</v>
      </c>
      <c r="HM302">
        <v>1.62815</v>
      </c>
      <c r="HN302">
        <v>9.28105</v>
      </c>
      <c r="HO302">
        <v>20.0565</v>
      </c>
      <c r="HP302">
        <v>5.20351</v>
      </c>
      <c r="HQ302">
        <v>11.9942</v>
      </c>
      <c r="HR302">
        <v>4.95975</v>
      </c>
      <c r="HS302">
        <v>3.2742</v>
      </c>
      <c r="HT302">
        <v>9999</v>
      </c>
      <c r="HU302">
        <v>9999</v>
      </c>
      <c r="HV302">
        <v>9999</v>
      </c>
      <c r="HW302">
        <v>157</v>
      </c>
      <c r="HX302">
        <v>1.86388</v>
      </c>
      <c r="HY302">
        <v>1.8602</v>
      </c>
      <c r="HZ302">
        <v>1.85852</v>
      </c>
      <c r="IA302">
        <v>1.85989</v>
      </c>
      <c r="IB302">
        <v>1.85987</v>
      </c>
      <c r="IC302">
        <v>1.8585</v>
      </c>
      <c r="ID302">
        <v>1.8576</v>
      </c>
      <c r="IE302">
        <v>1.85242</v>
      </c>
      <c r="IF302">
        <v>0</v>
      </c>
      <c r="IG302">
        <v>0</v>
      </c>
      <c r="IH302">
        <v>0</v>
      </c>
      <c r="II302">
        <v>0</v>
      </c>
      <c r="IJ302" t="s">
        <v>433</v>
      </c>
      <c r="IK302" t="s">
        <v>434</v>
      </c>
      <c r="IL302" t="s">
        <v>435</v>
      </c>
      <c r="IM302" t="s">
        <v>435</v>
      </c>
      <c r="IN302" t="s">
        <v>435</v>
      </c>
      <c r="IO302" t="s">
        <v>435</v>
      </c>
      <c r="IP302">
        <v>0</v>
      </c>
      <c r="IQ302">
        <v>100</v>
      </c>
      <c r="IR302">
        <v>100</v>
      </c>
      <c r="IS302">
        <v>-41.73</v>
      </c>
      <c r="IT302">
        <v>-4.2783</v>
      </c>
      <c r="IU302">
        <v>-16.58608616744975</v>
      </c>
      <c r="IV302">
        <v>-0.02477319321892663</v>
      </c>
      <c r="IW302">
        <v>7.220195862635366E-06</v>
      </c>
      <c r="IX302">
        <v>-1.200035831751892E-09</v>
      </c>
      <c r="IY302">
        <v>-1.942583748468474</v>
      </c>
      <c r="IZ302">
        <v>-0.1467083373758089</v>
      </c>
      <c r="JA302">
        <v>0.003522864546959643</v>
      </c>
      <c r="JB302">
        <v>-3.696506598922489E-05</v>
      </c>
      <c r="JC302">
        <v>4</v>
      </c>
      <c r="JD302">
        <v>1987</v>
      </c>
      <c r="JE302">
        <v>1</v>
      </c>
      <c r="JF302">
        <v>38</v>
      </c>
      <c r="JG302">
        <v>30.9</v>
      </c>
      <c r="JH302">
        <v>31.1</v>
      </c>
      <c r="JI302">
        <v>3.3374</v>
      </c>
      <c r="JJ302">
        <v>2.66968</v>
      </c>
      <c r="JK302">
        <v>1.49658</v>
      </c>
      <c r="JL302">
        <v>2.39014</v>
      </c>
      <c r="JM302">
        <v>1.54785</v>
      </c>
      <c r="JN302">
        <v>2.47314</v>
      </c>
      <c r="JO302">
        <v>46.7674</v>
      </c>
      <c r="JP302">
        <v>13.0113</v>
      </c>
      <c r="JQ302">
        <v>18</v>
      </c>
      <c r="JR302">
        <v>509.118</v>
      </c>
      <c r="JS302">
        <v>385.641</v>
      </c>
      <c r="JT302">
        <v>26.1405</v>
      </c>
      <c r="JU302">
        <v>45.3778</v>
      </c>
      <c r="JV302">
        <v>29.9999</v>
      </c>
      <c r="JW302">
        <v>45.1747</v>
      </c>
      <c r="JX302">
        <v>45.0297</v>
      </c>
      <c r="JY302">
        <v>66.9693</v>
      </c>
      <c r="JZ302">
        <v>0</v>
      </c>
      <c r="KA302">
        <v>43.708</v>
      </c>
      <c r="KB302">
        <v>21.0553</v>
      </c>
      <c r="KC302">
        <v>1536.86</v>
      </c>
      <c r="KD302">
        <v>28.2427</v>
      </c>
      <c r="KE302">
        <v>98.1897</v>
      </c>
      <c r="KF302">
        <v>91.771</v>
      </c>
    </row>
    <row r="303" spans="1:292">
      <c r="A303">
        <v>285</v>
      </c>
      <c r="B303">
        <v>1694366594.5</v>
      </c>
      <c r="C303">
        <v>8085.5</v>
      </c>
      <c r="D303" t="s">
        <v>1007</v>
      </c>
      <c r="E303" t="s">
        <v>1008</v>
      </c>
      <c r="F303">
        <v>5</v>
      </c>
      <c r="G303" t="s">
        <v>823</v>
      </c>
      <c r="H303">
        <v>1694366586.714286</v>
      </c>
      <c r="I303">
        <f>(J303)/1000</f>
        <v>0</v>
      </c>
      <c r="J303">
        <f>IF(DO303, AM303, AG303)</f>
        <v>0</v>
      </c>
      <c r="K303">
        <f>IF(DO303, AH303, AF303)</f>
        <v>0</v>
      </c>
      <c r="L303">
        <f>DQ303 - IF(AT303&gt;1, K303*DK303*100.0/(AV303*EE303), 0)</f>
        <v>0</v>
      </c>
      <c r="M303">
        <f>((S303-I303/2)*L303-K303)/(S303+I303/2)</f>
        <v>0</v>
      </c>
      <c r="N303">
        <f>M303*(DX303+DY303)/1000.0</f>
        <v>0</v>
      </c>
      <c r="O303">
        <f>(DQ303 - IF(AT303&gt;1, K303*DK303*100.0/(AV303*EE303), 0))*(DX303+DY303)/1000.0</f>
        <v>0</v>
      </c>
      <c r="P303">
        <f>2.0/((1/R303-1/Q303)+SIGN(R303)*SQRT((1/R303-1/Q303)*(1/R303-1/Q303) + 4*DL303/((DL303+1)*(DL303+1))*(2*1/R303*1/Q303-1/Q303*1/Q303)))</f>
        <v>0</v>
      </c>
      <c r="Q303">
        <f>IF(LEFT(DM303,1)&lt;&gt;"0",IF(LEFT(DM303,1)="1",3.0,DN303),$D$5+$E$5*(EE303*DX303/($K$5*1000))+$F$5*(EE303*DX303/($K$5*1000))*MAX(MIN(DK303,$J$5),$I$5)*MAX(MIN(DK303,$J$5),$I$5)+$G$5*MAX(MIN(DK303,$J$5),$I$5)*(EE303*DX303/($K$5*1000))+$H$5*(EE303*DX303/($K$5*1000))*(EE303*DX303/($K$5*1000)))</f>
        <v>0</v>
      </c>
      <c r="R303">
        <f>I303*(1000-(1000*0.61365*exp(17.502*V303/(240.97+V303))/(DX303+DY303)+DS303)/2)/(1000*0.61365*exp(17.502*V303/(240.97+V303))/(DX303+DY303)-DS303)</f>
        <v>0</v>
      </c>
      <c r="S303">
        <f>1/((DL303+1)/(P303/1.6)+1/(Q303/1.37)) + DL303/((DL303+1)/(P303/1.6) + DL303/(Q303/1.37))</f>
        <v>0</v>
      </c>
      <c r="T303">
        <f>(DG303*DJ303)</f>
        <v>0</v>
      </c>
      <c r="U303">
        <f>(DZ303+(T303+2*0.95*5.67E-8*(((DZ303+$B$9)+273)^4-(DZ303+273)^4)-44100*I303)/(1.84*29.3*Q303+8*0.95*5.67E-8*(DZ303+273)^3))</f>
        <v>0</v>
      </c>
      <c r="V303">
        <f>($C$9*EA303+$D$9*EB303+$E$9*U303)</f>
        <v>0</v>
      </c>
      <c r="W303">
        <f>0.61365*exp(17.502*V303/(240.97+V303))</f>
        <v>0</v>
      </c>
      <c r="X303">
        <f>(Y303/Z303*100)</f>
        <v>0</v>
      </c>
      <c r="Y303">
        <f>DS303*(DX303+DY303)/1000</f>
        <v>0</v>
      </c>
      <c r="Z303">
        <f>0.61365*exp(17.502*DZ303/(240.97+DZ303))</f>
        <v>0</v>
      </c>
      <c r="AA303">
        <f>(W303-DS303*(DX303+DY303)/1000)</f>
        <v>0</v>
      </c>
      <c r="AB303">
        <f>(-I303*44100)</f>
        <v>0</v>
      </c>
      <c r="AC303">
        <f>2*29.3*Q303*0.92*(DZ303-V303)</f>
        <v>0</v>
      </c>
      <c r="AD303">
        <f>2*0.95*5.67E-8*(((DZ303+$B$9)+273)^4-(V303+273)^4)</f>
        <v>0</v>
      </c>
      <c r="AE303">
        <f>T303+AD303+AB303+AC303</f>
        <v>0</v>
      </c>
      <c r="AF303">
        <f>DW303*AT303*(DR303-DQ303*(1000-AT303*DT303)/(1000-AT303*DS303))/(100*DK303)</f>
        <v>0</v>
      </c>
      <c r="AG303">
        <f>1000*DW303*AT303*(DS303-DT303)/(100*DK303*(1000-AT303*DS303))</f>
        <v>0</v>
      </c>
      <c r="AH303">
        <f>(AI303 - AJ303 - DX303*1E3/(8.314*(DZ303+273.15)) * AL303/DW303 * AK303) * DW303/(100*DK303) * (1000 - DT303)/1000</f>
        <v>0</v>
      </c>
      <c r="AI303">
        <v>1566.036665238851</v>
      </c>
      <c r="AJ303">
        <v>1533.394181818181</v>
      </c>
      <c r="AK303">
        <v>3.396450392324182</v>
      </c>
      <c r="AL303">
        <v>66.0925817181092</v>
      </c>
      <c r="AM303">
        <f>(AO303 - AN303 + DX303*1E3/(8.314*(DZ303+273.15)) * AQ303/DW303 * AP303) * DW303/(100*DK303) * 1000/(1000 - AO303)</f>
        <v>0</v>
      </c>
      <c r="AN303">
        <v>26.26364705880637</v>
      </c>
      <c r="AO303">
        <v>28.79908363636362</v>
      </c>
      <c r="AP303">
        <v>0.005119011323317622</v>
      </c>
      <c r="AQ303">
        <v>101.3786649320936</v>
      </c>
      <c r="AR303">
        <v>0</v>
      </c>
      <c r="AS303">
        <v>0</v>
      </c>
      <c r="AT303">
        <f>IF(AR303*$H$15&gt;=AV303,1.0,(AV303/(AV303-AR303*$H$15)))</f>
        <v>0</v>
      </c>
      <c r="AU303">
        <f>(AT303-1)*100</f>
        <v>0</v>
      </c>
      <c r="AV303">
        <f>MAX(0,($B$15+$C$15*EE303)/(1+$D$15*EE303)*DX303/(DZ303+273)*$E$15)</f>
        <v>0</v>
      </c>
      <c r="AW303" t="s">
        <v>429</v>
      </c>
      <c r="AX303" t="s">
        <v>429</v>
      </c>
      <c r="AY303">
        <v>0</v>
      </c>
      <c r="AZ303">
        <v>0</v>
      </c>
      <c r="BA303">
        <f>1-AY303/AZ303</f>
        <v>0</v>
      </c>
      <c r="BB303">
        <v>0</v>
      </c>
      <c r="BC303" t="s">
        <v>429</v>
      </c>
      <c r="BD303" t="s">
        <v>429</v>
      </c>
      <c r="BE303">
        <v>0</v>
      </c>
      <c r="BF303">
        <v>0</v>
      </c>
      <c r="BG303">
        <f>1-BE303/BF303</f>
        <v>0</v>
      </c>
      <c r="BH303">
        <v>0.5</v>
      </c>
      <c r="BI303">
        <f>DH303</f>
        <v>0</v>
      </c>
      <c r="BJ303">
        <f>K303</f>
        <v>0</v>
      </c>
      <c r="BK303">
        <f>BG303*BH303*BI303</f>
        <v>0</v>
      </c>
      <c r="BL303">
        <f>(BJ303-BB303)/BI303</f>
        <v>0</v>
      </c>
      <c r="BM303">
        <f>(AZ303-BF303)/BF303</f>
        <v>0</v>
      </c>
      <c r="BN303">
        <f>AY303/(BA303+AY303/BF303)</f>
        <v>0</v>
      </c>
      <c r="BO303" t="s">
        <v>429</v>
      </c>
      <c r="BP303">
        <v>0</v>
      </c>
      <c r="BQ303">
        <f>IF(BP303&lt;&gt;0, BP303, BN303)</f>
        <v>0</v>
      </c>
      <c r="BR303">
        <f>1-BQ303/BF303</f>
        <v>0</v>
      </c>
      <c r="BS303">
        <f>(BF303-BE303)/(BF303-BQ303)</f>
        <v>0</v>
      </c>
      <c r="BT303">
        <f>(AZ303-BF303)/(AZ303-BQ303)</f>
        <v>0</v>
      </c>
      <c r="BU303">
        <f>(BF303-BE303)/(BF303-AY303)</f>
        <v>0</v>
      </c>
      <c r="BV303">
        <f>(AZ303-BF303)/(AZ303-AY303)</f>
        <v>0</v>
      </c>
      <c r="BW303">
        <f>(BS303*BQ303/BE303)</f>
        <v>0</v>
      </c>
      <c r="BX303">
        <f>(1-BW303)</f>
        <v>0</v>
      </c>
      <c r="DG303">
        <f>$B$13*EF303+$C$13*EG303+$F$13*ER303*(1-EU303)</f>
        <v>0</v>
      </c>
      <c r="DH303">
        <f>DG303*DI303</f>
        <v>0</v>
      </c>
      <c r="DI303">
        <f>($B$13*$D$11+$C$13*$D$11+$F$13*((FE303+EW303)/MAX(FE303+EW303+FF303, 0.1)*$I$11+FF303/MAX(FE303+EW303+FF303, 0.1)*$J$11))/($B$13+$C$13+$F$13)</f>
        <v>0</v>
      </c>
      <c r="DJ303">
        <f>($B$13*$K$11+$C$13*$K$11+$F$13*((FE303+EW303)/MAX(FE303+EW303+FF303, 0.1)*$P$11+FF303/MAX(FE303+EW303+FF303, 0.1)*$Q$11))/($B$13+$C$13+$F$13)</f>
        <v>0</v>
      </c>
      <c r="DK303">
        <v>1.37</v>
      </c>
      <c r="DL303">
        <v>0.5</v>
      </c>
      <c r="DM303" t="s">
        <v>430</v>
      </c>
      <c r="DN303">
        <v>2</v>
      </c>
      <c r="DO303" t="b">
        <v>1</v>
      </c>
      <c r="DP303">
        <v>1694366586.714286</v>
      </c>
      <c r="DQ303">
        <v>1465.593571428572</v>
      </c>
      <c r="DR303">
        <v>1508.6875</v>
      </c>
      <c r="DS303">
        <v>28.78072142857143</v>
      </c>
      <c r="DT303">
        <v>26.24215714285714</v>
      </c>
      <c r="DU303">
        <v>1507.223928571428</v>
      </c>
      <c r="DV303">
        <v>33.05875714285715</v>
      </c>
      <c r="DW303">
        <v>500.0003214285713</v>
      </c>
      <c r="DX303">
        <v>84.41024642857144</v>
      </c>
      <c r="DY303">
        <v>0.1000726392857143</v>
      </c>
      <c r="DZ303">
        <v>32.274025</v>
      </c>
      <c r="EA303">
        <v>33.490925</v>
      </c>
      <c r="EB303">
        <v>999.9000000000002</v>
      </c>
      <c r="EC303">
        <v>0</v>
      </c>
      <c r="ED303">
        <v>0</v>
      </c>
      <c r="EE303">
        <v>9994.928571428571</v>
      </c>
      <c r="EF303">
        <v>0</v>
      </c>
      <c r="EG303">
        <v>1245.137857142857</v>
      </c>
      <c r="EH303">
        <v>-43.09444642857142</v>
      </c>
      <c r="EI303">
        <v>1509.023928571429</v>
      </c>
      <c r="EJ303">
        <v>1549.346071428572</v>
      </c>
      <c r="EK303">
        <v>2.538573214285714</v>
      </c>
      <c r="EL303">
        <v>1508.6875</v>
      </c>
      <c r="EM303">
        <v>26.24215714285714</v>
      </c>
      <c r="EN303">
        <v>2.429388571428571</v>
      </c>
      <c r="EO303">
        <v>2.215106071428572</v>
      </c>
      <c r="EP303">
        <v>20.56101785714285</v>
      </c>
      <c r="EQ303">
        <v>19.07197857142858</v>
      </c>
      <c r="ER303">
        <v>1999.983571428571</v>
      </c>
      <c r="ES303">
        <v>0.9800025357142855</v>
      </c>
      <c r="ET303">
        <v>0.01999736071428571</v>
      </c>
      <c r="EU303">
        <v>0</v>
      </c>
      <c r="EV303">
        <v>83.62489285714285</v>
      </c>
      <c r="EW303">
        <v>5.00078</v>
      </c>
      <c r="EX303">
        <v>3475.349999999999</v>
      </c>
      <c r="EY303">
        <v>16379.52142857143</v>
      </c>
      <c r="EZ303">
        <v>52.03757142857142</v>
      </c>
      <c r="FA303">
        <v>53.2455</v>
      </c>
      <c r="FB303">
        <v>52.65821428571428</v>
      </c>
      <c r="FC303">
        <v>52.45282142857142</v>
      </c>
      <c r="FD303">
        <v>52.26985714285713</v>
      </c>
      <c r="FE303">
        <v>1955.085714285714</v>
      </c>
      <c r="FF303">
        <v>39.89000000000001</v>
      </c>
      <c r="FG303">
        <v>0</v>
      </c>
      <c r="FH303">
        <v>1694366594.6</v>
      </c>
      <c r="FI303">
        <v>0</v>
      </c>
      <c r="FJ303">
        <v>83.65067999999999</v>
      </c>
      <c r="FK303">
        <v>0.3926538482588484</v>
      </c>
      <c r="FL303">
        <v>-73.41846173475329</v>
      </c>
      <c r="FM303">
        <v>3475.5764</v>
      </c>
      <c r="FN303">
        <v>15</v>
      </c>
      <c r="FO303">
        <v>1694364733.6</v>
      </c>
      <c r="FP303" t="s">
        <v>824</v>
      </c>
      <c r="FQ303">
        <v>1694364733.6</v>
      </c>
      <c r="FR303">
        <v>1694364725.1</v>
      </c>
      <c r="FS303">
        <v>3</v>
      </c>
      <c r="FT303">
        <v>-0.385</v>
      </c>
      <c r="FU303">
        <v>-0.17</v>
      </c>
      <c r="FV303">
        <v>-26.307</v>
      </c>
      <c r="FW303">
        <v>-4.28</v>
      </c>
      <c r="FX303">
        <v>420</v>
      </c>
      <c r="FY303">
        <v>29</v>
      </c>
      <c r="FZ303">
        <v>0.26</v>
      </c>
      <c r="GA303">
        <v>0.05</v>
      </c>
      <c r="GB303">
        <v>-43.2215725</v>
      </c>
      <c r="GC303">
        <v>1.674705816135163</v>
      </c>
      <c r="GD303">
        <v>0.4215362914314136</v>
      </c>
      <c r="GE303">
        <v>0</v>
      </c>
      <c r="GF303">
        <v>2.5462735</v>
      </c>
      <c r="GG303">
        <v>-0.188018386491565</v>
      </c>
      <c r="GH303">
        <v>0.02142638169990444</v>
      </c>
      <c r="GI303">
        <v>1</v>
      </c>
      <c r="GJ303">
        <v>1</v>
      </c>
      <c r="GK303">
        <v>2</v>
      </c>
      <c r="GL303" t="s">
        <v>432</v>
      </c>
      <c r="GM303">
        <v>3.10628</v>
      </c>
      <c r="GN303">
        <v>2.75835</v>
      </c>
      <c r="GO303">
        <v>0.190042</v>
      </c>
      <c r="GP303">
        <v>0.190149</v>
      </c>
      <c r="GQ303">
        <v>0.122615</v>
      </c>
      <c r="GR303">
        <v>0.105009</v>
      </c>
      <c r="GS303">
        <v>20319.4</v>
      </c>
      <c r="GT303">
        <v>19141.9</v>
      </c>
      <c r="GU303">
        <v>25680.3</v>
      </c>
      <c r="GV303">
        <v>24020.8</v>
      </c>
      <c r="GW303">
        <v>36256.4</v>
      </c>
      <c r="GX303">
        <v>31529.4</v>
      </c>
      <c r="GY303">
        <v>44946.6</v>
      </c>
      <c r="GZ303">
        <v>38085.4</v>
      </c>
      <c r="HA303">
        <v>1.73732</v>
      </c>
      <c r="HB303">
        <v>1.5317</v>
      </c>
      <c r="HC303">
        <v>-0.0848062</v>
      </c>
      <c r="HD303">
        <v>0</v>
      </c>
      <c r="HE303">
        <v>34.8654</v>
      </c>
      <c r="HF303">
        <v>999.9</v>
      </c>
      <c r="HG303">
        <v>34</v>
      </c>
      <c r="HH303">
        <v>42.1</v>
      </c>
      <c r="HI303">
        <v>33.3763</v>
      </c>
      <c r="HJ303">
        <v>61.5956</v>
      </c>
      <c r="HK303">
        <v>24.6635</v>
      </c>
      <c r="HL303">
        <v>1</v>
      </c>
      <c r="HM303">
        <v>1.6281</v>
      </c>
      <c r="HN303">
        <v>9.28105</v>
      </c>
      <c r="HO303">
        <v>20.0563</v>
      </c>
      <c r="HP303">
        <v>5.20351</v>
      </c>
      <c r="HQ303">
        <v>11.9938</v>
      </c>
      <c r="HR303">
        <v>4.95965</v>
      </c>
      <c r="HS303">
        <v>3.27438</v>
      </c>
      <c r="HT303">
        <v>9999</v>
      </c>
      <c r="HU303">
        <v>9999</v>
      </c>
      <c r="HV303">
        <v>9999</v>
      </c>
      <c r="HW303">
        <v>157</v>
      </c>
      <c r="HX303">
        <v>1.86386</v>
      </c>
      <c r="HY303">
        <v>1.8602</v>
      </c>
      <c r="HZ303">
        <v>1.85855</v>
      </c>
      <c r="IA303">
        <v>1.85989</v>
      </c>
      <c r="IB303">
        <v>1.85988</v>
      </c>
      <c r="IC303">
        <v>1.85852</v>
      </c>
      <c r="ID303">
        <v>1.85758</v>
      </c>
      <c r="IE303">
        <v>1.85242</v>
      </c>
      <c r="IF303">
        <v>0</v>
      </c>
      <c r="IG303">
        <v>0</v>
      </c>
      <c r="IH303">
        <v>0</v>
      </c>
      <c r="II303">
        <v>0</v>
      </c>
      <c r="IJ303" t="s">
        <v>433</v>
      </c>
      <c r="IK303" t="s">
        <v>434</v>
      </c>
      <c r="IL303" t="s">
        <v>435</v>
      </c>
      <c r="IM303" t="s">
        <v>435</v>
      </c>
      <c r="IN303" t="s">
        <v>435</v>
      </c>
      <c r="IO303" t="s">
        <v>435</v>
      </c>
      <c r="IP303">
        <v>0</v>
      </c>
      <c r="IQ303">
        <v>100</v>
      </c>
      <c r="IR303">
        <v>100</v>
      </c>
      <c r="IS303">
        <v>-41.92</v>
      </c>
      <c r="IT303">
        <v>-4.2787</v>
      </c>
      <c r="IU303">
        <v>-16.58608616744975</v>
      </c>
      <c r="IV303">
        <v>-0.02477319321892663</v>
      </c>
      <c r="IW303">
        <v>7.220195862635366E-06</v>
      </c>
      <c r="IX303">
        <v>-1.200035831751892E-09</v>
      </c>
      <c r="IY303">
        <v>-1.942583748468474</v>
      </c>
      <c r="IZ303">
        <v>-0.1467083373758089</v>
      </c>
      <c r="JA303">
        <v>0.003522864546959643</v>
      </c>
      <c r="JB303">
        <v>-3.696506598922489E-05</v>
      </c>
      <c r="JC303">
        <v>4</v>
      </c>
      <c r="JD303">
        <v>1987</v>
      </c>
      <c r="JE303">
        <v>1</v>
      </c>
      <c r="JF303">
        <v>38</v>
      </c>
      <c r="JG303">
        <v>31</v>
      </c>
      <c r="JH303">
        <v>31.2</v>
      </c>
      <c r="JI303">
        <v>3.36426</v>
      </c>
      <c r="JJ303">
        <v>2.67822</v>
      </c>
      <c r="JK303">
        <v>1.49658</v>
      </c>
      <c r="JL303">
        <v>2.38892</v>
      </c>
      <c r="JM303">
        <v>1.54785</v>
      </c>
      <c r="JN303">
        <v>2.39502</v>
      </c>
      <c r="JO303">
        <v>46.7674</v>
      </c>
      <c r="JP303">
        <v>12.9938</v>
      </c>
      <c r="JQ303">
        <v>18</v>
      </c>
      <c r="JR303">
        <v>509.179</v>
      </c>
      <c r="JS303">
        <v>385.633</v>
      </c>
      <c r="JT303">
        <v>26.1352</v>
      </c>
      <c r="JU303">
        <v>45.3753</v>
      </c>
      <c r="JV303">
        <v>30</v>
      </c>
      <c r="JW303">
        <v>45.171</v>
      </c>
      <c r="JX303">
        <v>45.0249</v>
      </c>
      <c r="JY303">
        <v>67.4871</v>
      </c>
      <c r="JZ303">
        <v>0</v>
      </c>
      <c r="KA303">
        <v>43.708</v>
      </c>
      <c r="KB303">
        <v>21.0661</v>
      </c>
      <c r="KC303">
        <v>1557.23</v>
      </c>
      <c r="KD303">
        <v>28.2342</v>
      </c>
      <c r="KE303">
        <v>98.19</v>
      </c>
      <c r="KF303">
        <v>91.77119999999999</v>
      </c>
    </row>
    <row r="304" spans="1:292">
      <c r="A304">
        <v>286</v>
      </c>
      <c r="B304">
        <v>1694366599.5</v>
      </c>
      <c r="C304">
        <v>8090.5</v>
      </c>
      <c r="D304" t="s">
        <v>1009</v>
      </c>
      <c r="E304" t="s">
        <v>1010</v>
      </c>
      <c r="F304">
        <v>5</v>
      </c>
      <c r="G304" t="s">
        <v>823</v>
      </c>
      <c r="H304">
        <v>1694366592</v>
      </c>
      <c r="I304">
        <f>(J304)/1000</f>
        <v>0</v>
      </c>
      <c r="J304">
        <f>IF(DO304, AM304, AG304)</f>
        <v>0</v>
      </c>
      <c r="K304">
        <f>IF(DO304, AH304, AF304)</f>
        <v>0</v>
      </c>
      <c r="L304">
        <f>DQ304 - IF(AT304&gt;1, K304*DK304*100.0/(AV304*EE304), 0)</f>
        <v>0</v>
      </c>
      <c r="M304">
        <f>((S304-I304/2)*L304-K304)/(S304+I304/2)</f>
        <v>0</v>
      </c>
      <c r="N304">
        <f>M304*(DX304+DY304)/1000.0</f>
        <v>0</v>
      </c>
      <c r="O304">
        <f>(DQ304 - IF(AT304&gt;1, K304*DK304*100.0/(AV304*EE304), 0))*(DX304+DY304)/1000.0</f>
        <v>0</v>
      </c>
      <c r="P304">
        <f>2.0/((1/R304-1/Q304)+SIGN(R304)*SQRT((1/R304-1/Q304)*(1/R304-1/Q304) + 4*DL304/((DL304+1)*(DL304+1))*(2*1/R304*1/Q304-1/Q304*1/Q304)))</f>
        <v>0</v>
      </c>
      <c r="Q304">
        <f>IF(LEFT(DM304,1)&lt;&gt;"0",IF(LEFT(DM304,1)="1",3.0,DN304),$D$5+$E$5*(EE304*DX304/($K$5*1000))+$F$5*(EE304*DX304/($K$5*1000))*MAX(MIN(DK304,$J$5),$I$5)*MAX(MIN(DK304,$J$5),$I$5)+$G$5*MAX(MIN(DK304,$J$5),$I$5)*(EE304*DX304/($K$5*1000))+$H$5*(EE304*DX304/($K$5*1000))*(EE304*DX304/($K$5*1000)))</f>
        <v>0</v>
      </c>
      <c r="R304">
        <f>I304*(1000-(1000*0.61365*exp(17.502*V304/(240.97+V304))/(DX304+DY304)+DS304)/2)/(1000*0.61365*exp(17.502*V304/(240.97+V304))/(DX304+DY304)-DS304)</f>
        <v>0</v>
      </c>
      <c r="S304">
        <f>1/((DL304+1)/(P304/1.6)+1/(Q304/1.37)) + DL304/((DL304+1)/(P304/1.6) + DL304/(Q304/1.37))</f>
        <v>0</v>
      </c>
      <c r="T304">
        <f>(DG304*DJ304)</f>
        <v>0</v>
      </c>
      <c r="U304">
        <f>(DZ304+(T304+2*0.95*5.67E-8*(((DZ304+$B$9)+273)^4-(DZ304+273)^4)-44100*I304)/(1.84*29.3*Q304+8*0.95*5.67E-8*(DZ304+273)^3))</f>
        <v>0</v>
      </c>
      <c r="V304">
        <f>($C$9*EA304+$D$9*EB304+$E$9*U304)</f>
        <v>0</v>
      </c>
      <c r="W304">
        <f>0.61365*exp(17.502*V304/(240.97+V304))</f>
        <v>0</v>
      </c>
      <c r="X304">
        <f>(Y304/Z304*100)</f>
        <v>0</v>
      </c>
      <c r="Y304">
        <f>DS304*(DX304+DY304)/1000</f>
        <v>0</v>
      </c>
      <c r="Z304">
        <f>0.61365*exp(17.502*DZ304/(240.97+DZ304))</f>
        <v>0</v>
      </c>
      <c r="AA304">
        <f>(W304-DS304*(DX304+DY304)/1000)</f>
        <v>0</v>
      </c>
      <c r="AB304">
        <f>(-I304*44100)</f>
        <v>0</v>
      </c>
      <c r="AC304">
        <f>2*29.3*Q304*0.92*(DZ304-V304)</f>
        <v>0</v>
      </c>
      <c r="AD304">
        <f>2*0.95*5.67E-8*(((DZ304+$B$9)+273)^4-(V304+273)^4)</f>
        <v>0</v>
      </c>
      <c r="AE304">
        <f>T304+AD304+AB304+AC304</f>
        <v>0</v>
      </c>
      <c r="AF304">
        <f>DW304*AT304*(DR304-DQ304*(1000-AT304*DT304)/(1000-AT304*DS304))/(100*DK304)</f>
        <v>0</v>
      </c>
      <c r="AG304">
        <f>1000*DW304*AT304*(DS304-DT304)/(100*DK304*(1000-AT304*DS304))</f>
        <v>0</v>
      </c>
      <c r="AH304">
        <f>(AI304 - AJ304 - DX304*1E3/(8.314*(DZ304+273.15)) * AL304/DW304 * AK304) * DW304/(100*DK304) * (1000 - DT304)/1000</f>
        <v>0</v>
      </c>
      <c r="AI304">
        <v>1583.573635752235</v>
      </c>
      <c r="AJ304">
        <v>1550.448484848484</v>
      </c>
      <c r="AK304">
        <v>3.421736630897863</v>
      </c>
      <c r="AL304">
        <v>66.0925817181092</v>
      </c>
      <c r="AM304">
        <f>(AO304 - AN304 + DX304*1E3/(8.314*(DZ304+273.15)) * AQ304/DW304 * AP304) * DW304/(100*DK304) * 1000/(1000 - AO304)</f>
        <v>0</v>
      </c>
      <c r="AN304">
        <v>26.2706334617356</v>
      </c>
      <c r="AO304">
        <v>28.8017096969697</v>
      </c>
      <c r="AP304">
        <v>0.0001215287142762431</v>
      </c>
      <c r="AQ304">
        <v>101.3786649320936</v>
      </c>
      <c r="AR304">
        <v>0</v>
      </c>
      <c r="AS304">
        <v>0</v>
      </c>
      <c r="AT304">
        <f>IF(AR304*$H$15&gt;=AV304,1.0,(AV304/(AV304-AR304*$H$15)))</f>
        <v>0</v>
      </c>
      <c r="AU304">
        <f>(AT304-1)*100</f>
        <v>0</v>
      </c>
      <c r="AV304">
        <f>MAX(0,($B$15+$C$15*EE304)/(1+$D$15*EE304)*DX304/(DZ304+273)*$E$15)</f>
        <v>0</v>
      </c>
      <c r="AW304" t="s">
        <v>429</v>
      </c>
      <c r="AX304" t="s">
        <v>429</v>
      </c>
      <c r="AY304">
        <v>0</v>
      </c>
      <c r="AZ304">
        <v>0</v>
      </c>
      <c r="BA304">
        <f>1-AY304/AZ304</f>
        <v>0</v>
      </c>
      <c r="BB304">
        <v>0</v>
      </c>
      <c r="BC304" t="s">
        <v>429</v>
      </c>
      <c r="BD304" t="s">
        <v>429</v>
      </c>
      <c r="BE304">
        <v>0</v>
      </c>
      <c r="BF304">
        <v>0</v>
      </c>
      <c r="BG304">
        <f>1-BE304/BF304</f>
        <v>0</v>
      </c>
      <c r="BH304">
        <v>0.5</v>
      </c>
      <c r="BI304">
        <f>DH304</f>
        <v>0</v>
      </c>
      <c r="BJ304">
        <f>K304</f>
        <v>0</v>
      </c>
      <c r="BK304">
        <f>BG304*BH304*BI304</f>
        <v>0</v>
      </c>
      <c r="BL304">
        <f>(BJ304-BB304)/BI304</f>
        <v>0</v>
      </c>
      <c r="BM304">
        <f>(AZ304-BF304)/BF304</f>
        <v>0</v>
      </c>
      <c r="BN304">
        <f>AY304/(BA304+AY304/BF304)</f>
        <v>0</v>
      </c>
      <c r="BO304" t="s">
        <v>429</v>
      </c>
      <c r="BP304">
        <v>0</v>
      </c>
      <c r="BQ304">
        <f>IF(BP304&lt;&gt;0, BP304, BN304)</f>
        <v>0</v>
      </c>
      <c r="BR304">
        <f>1-BQ304/BF304</f>
        <v>0</v>
      </c>
      <c r="BS304">
        <f>(BF304-BE304)/(BF304-BQ304)</f>
        <v>0</v>
      </c>
      <c r="BT304">
        <f>(AZ304-BF304)/(AZ304-BQ304)</f>
        <v>0</v>
      </c>
      <c r="BU304">
        <f>(BF304-BE304)/(BF304-AY304)</f>
        <v>0</v>
      </c>
      <c r="BV304">
        <f>(AZ304-BF304)/(AZ304-AY304)</f>
        <v>0</v>
      </c>
      <c r="BW304">
        <f>(BS304*BQ304/BE304)</f>
        <v>0</v>
      </c>
      <c r="BX304">
        <f>(1-BW304)</f>
        <v>0</v>
      </c>
      <c r="DG304">
        <f>$B$13*EF304+$C$13*EG304+$F$13*ER304*(1-EU304)</f>
        <v>0</v>
      </c>
      <c r="DH304">
        <f>DG304*DI304</f>
        <v>0</v>
      </c>
      <c r="DI304">
        <f>($B$13*$D$11+$C$13*$D$11+$F$13*((FE304+EW304)/MAX(FE304+EW304+FF304, 0.1)*$I$11+FF304/MAX(FE304+EW304+FF304, 0.1)*$J$11))/($B$13+$C$13+$F$13)</f>
        <v>0</v>
      </c>
      <c r="DJ304">
        <f>($B$13*$K$11+$C$13*$K$11+$F$13*((FE304+EW304)/MAX(FE304+EW304+FF304, 0.1)*$P$11+FF304/MAX(FE304+EW304+FF304, 0.1)*$Q$11))/($B$13+$C$13+$F$13)</f>
        <v>0</v>
      </c>
      <c r="DK304">
        <v>1.37</v>
      </c>
      <c r="DL304">
        <v>0.5</v>
      </c>
      <c r="DM304" t="s">
        <v>430</v>
      </c>
      <c r="DN304">
        <v>2</v>
      </c>
      <c r="DO304" t="b">
        <v>1</v>
      </c>
      <c r="DP304">
        <v>1694366592</v>
      </c>
      <c r="DQ304">
        <v>1482.779629629629</v>
      </c>
      <c r="DR304">
        <v>1526.104074074074</v>
      </c>
      <c r="DS304">
        <v>28.79157037037037</v>
      </c>
      <c r="DT304">
        <v>26.26443333333334</v>
      </c>
      <c r="DU304">
        <v>1524.604074074074</v>
      </c>
      <c r="DV304">
        <v>33.06999259259259</v>
      </c>
      <c r="DW304">
        <v>499.9966666666667</v>
      </c>
      <c r="DX304">
        <v>84.40968148148148</v>
      </c>
      <c r="DY304">
        <v>0.09997794074074075</v>
      </c>
      <c r="DZ304">
        <v>32.27008518518519</v>
      </c>
      <c r="EA304">
        <v>33.49181851851852</v>
      </c>
      <c r="EB304">
        <v>999.9000000000001</v>
      </c>
      <c r="EC304">
        <v>0</v>
      </c>
      <c r="ED304">
        <v>0</v>
      </c>
      <c r="EE304">
        <v>10007.22</v>
      </c>
      <c r="EF304">
        <v>0</v>
      </c>
      <c r="EG304">
        <v>1242.968888888889</v>
      </c>
      <c r="EH304">
        <v>-43.32531481481482</v>
      </c>
      <c r="EI304">
        <v>1526.735925925926</v>
      </c>
      <c r="EJ304">
        <v>1567.267777777778</v>
      </c>
      <c r="EK304">
        <v>2.527139259259259</v>
      </c>
      <c r="EL304">
        <v>1526.104074074074</v>
      </c>
      <c r="EM304">
        <v>26.26443333333334</v>
      </c>
      <c r="EN304">
        <v>2.430287037037037</v>
      </c>
      <c r="EO304">
        <v>2.216971111111111</v>
      </c>
      <c r="EP304">
        <v>20.56700740740741</v>
      </c>
      <c r="EQ304">
        <v>19.08548148148148</v>
      </c>
      <c r="ER304">
        <v>1999.995185185185</v>
      </c>
      <c r="ES304">
        <v>0.9800025555555555</v>
      </c>
      <c r="ET304">
        <v>0.01999734444444445</v>
      </c>
      <c r="EU304">
        <v>0</v>
      </c>
      <c r="EV304">
        <v>83.67925925925925</v>
      </c>
      <c r="EW304">
        <v>5.00078</v>
      </c>
      <c r="EX304">
        <v>3474.633333333334</v>
      </c>
      <c r="EY304">
        <v>16379.61481481482</v>
      </c>
      <c r="EZ304">
        <v>52.04362962962961</v>
      </c>
      <c r="FA304">
        <v>53.24533333333333</v>
      </c>
      <c r="FB304">
        <v>52.66403703703703</v>
      </c>
      <c r="FC304">
        <v>52.44874074074073</v>
      </c>
      <c r="FD304">
        <v>52.2614074074074</v>
      </c>
      <c r="FE304">
        <v>1955.095185185186</v>
      </c>
      <c r="FF304">
        <v>39.89000000000001</v>
      </c>
      <c r="FG304">
        <v>0</v>
      </c>
      <c r="FH304">
        <v>1694366599.4</v>
      </c>
      <c r="FI304">
        <v>0</v>
      </c>
      <c r="FJ304">
        <v>83.69646</v>
      </c>
      <c r="FK304">
        <v>1.007784620200426</v>
      </c>
      <c r="FL304">
        <v>-53.90538450769834</v>
      </c>
      <c r="FM304">
        <v>3474.9228</v>
      </c>
      <c r="FN304">
        <v>15</v>
      </c>
      <c r="FO304">
        <v>1694364733.6</v>
      </c>
      <c r="FP304" t="s">
        <v>824</v>
      </c>
      <c r="FQ304">
        <v>1694364733.6</v>
      </c>
      <c r="FR304">
        <v>1694364725.1</v>
      </c>
      <c r="FS304">
        <v>3</v>
      </c>
      <c r="FT304">
        <v>-0.385</v>
      </c>
      <c r="FU304">
        <v>-0.17</v>
      </c>
      <c r="FV304">
        <v>-26.307</v>
      </c>
      <c r="FW304">
        <v>-4.28</v>
      </c>
      <c r="FX304">
        <v>420</v>
      </c>
      <c r="FY304">
        <v>29</v>
      </c>
      <c r="FZ304">
        <v>0.26</v>
      </c>
      <c r="GA304">
        <v>0.05</v>
      </c>
      <c r="GB304">
        <v>-43.282245</v>
      </c>
      <c r="GC304">
        <v>-3.255545966228786</v>
      </c>
      <c r="GD304">
        <v>0.494881545397482</v>
      </c>
      <c r="GE304">
        <v>0</v>
      </c>
      <c r="GF304">
        <v>2.53555325</v>
      </c>
      <c r="GG304">
        <v>-0.1042873170731737</v>
      </c>
      <c r="GH304">
        <v>0.01615500919026356</v>
      </c>
      <c r="GI304">
        <v>1</v>
      </c>
      <c r="GJ304">
        <v>1</v>
      </c>
      <c r="GK304">
        <v>2</v>
      </c>
      <c r="GL304" t="s">
        <v>432</v>
      </c>
      <c r="GM304">
        <v>3.10636</v>
      </c>
      <c r="GN304">
        <v>2.75835</v>
      </c>
      <c r="GO304">
        <v>0.191291</v>
      </c>
      <c r="GP304">
        <v>0.191397</v>
      </c>
      <c r="GQ304">
        <v>0.122628</v>
      </c>
      <c r="GR304">
        <v>0.105026</v>
      </c>
      <c r="GS304">
        <v>20288.1</v>
      </c>
      <c r="GT304">
        <v>19112.5</v>
      </c>
      <c r="GU304">
        <v>25680.5</v>
      </c>
      <c r="GV304">
        <v>24021</v>
      </c>
      <c r="GW304">
        <v>36256.2</v>
      </c>
      <c r="GX304">
        <v>31529.5</v>
      </c>
      <c r="GY304">
        <v>44946.8</v>
      </c>
      <c r="GZ304">
        <v>38086</v>
      </c>
      <c r="HA304">
        <v>1.73713</v>
      </c>
      <c r="HB304">
        <v>1.53175</v>
      </c>
      <c r="HC304">
        <v>-0.08574130000000001</v>
      </c>
      <c r="HD304">
        <v>0</v>
      </c>
      <c r="HE304">
        <v>34.8614</v>
      </c>
      <c r="HF304">
        <v>999.9</v>
      </c>
      <c r="HG304">
        <v>34</v>
      </c>
      <c r="HH304">
        <v>42.1</v>
      </c>
      <c r="HI304">
        <v>33.3809</v>
      </c>
      <c r="HJ304">
        <v>61.5456</v>
      </c>
      <c r="HK304">
        <v>24.6034</v>
      </c>
      <c r="HL304">
        <v>1</v>
      </c>
      <c r="HM304">
        <v>1.62794</v>
      </c>
      <c r="HN304">
        <v>9.28105</v>
      </c>
      <c r="HO304">
        <v>20.0561</v>
      </c>
      <c r="HP304">
        <v>5.20381</v>
      </c>
      <c r="HQ304">
        <v>11.9939</v>
      </c>
      <c r="HR304">
        <v>4.95965</v>
      </c>
      <c r="HS304">
        <v>3.27433</v>
      </c>
      <c r="HT304">
        <v>9999</v>
      </c>
      <c r="HU304">
        <v>9999</v>
      </c>
      <c r="HV304">
        <v>9999</v>
      </c>
      <c r="HW304">
        <v>157</v>
      </c>
      <c r="HX304">
        <v>1.86386</v>
      </c>
      <c r="HY304">
        <v>1.8602</v>
      </c>
      <c r="HZ304">
        <v>1.85852</v>
      </c>
      <c r="IA304">
        <v>1.85989</v>
      </c>
      <c r="IB304">
        <v>1.85987</v>
      </c>
      <c r="IC304">
        <v>1.85851</v>
      </c>
      <c r="ID304">
        <v>1.85757</v>
      </c>
      <c r="IE304">
        <v>1.85241</v>
      </c>
      <c r="IF304">
        <v>0</v>
      </c>
      <c r="IG304">
        <v>0</v>
      </c>
      <c r="IH304">
        <v>0</v>
      </c>
      <c r="II304">
        <v>0</v>
      </c>
      <c r="IJ304" t="s">
        <v>433</v>
      </c>
      <c r="IK304" t="s">
        <v>434</v>
      </c>
      <c r="IL304" t="s">
        <v>435</v>
      </c>
      <c r="IM304" t="s">
        <v>435</v>
      </c>
      <c r="IN304" t="s">
        <v>435</v>
      </c>
      <c r="IO304" t="s">
        <v>435</v>
      </c>
      <c r="IP304">
        <v>0</v>
      </c>
      <c r="IQ304">
        <v>100</v>
      </c>
      <c r="IR304">
        <v>100</v>
      </c>
      <c r="IS304">
        <v>-42.1</v>
      </c>
      <c r="IT304">
        <v>-4.2788</v>
      </c>
      <c r="IU304">
        <v>-16.58608616744975</v>
      </c>
      <c r="IV304">
        <v>-0.02477319321892663</v>
      </c>
      <c r="IW304">
        <v>7.220195862635366E-06</v>
      </c>
      <c r="IX304">
        <v>-1.200035831751892E-09</v>
      </c>
      <c r="IY304">
        <v>-1.942583748468474</v>
      </c>
      <c r="IZ304">
        <v>-0.1467083373758089</v>
      </c>
      <c r="JA304">
        <v>0.003522864546959643</v>
      </c>
      <c r="JB304">
        <v>-3.696506598922489E-05</v>
      </c>
      <c r="JC304">
        <v>4</v>
      </c>
      <c r="JD304">
        <v>1987</v>
      </c>
      <c r="JE304">
        <v>1</v>
      </c>
      <c r="JF304">
        <v>38</v>
      </c>
      <c r="JG304">
        <v>31.1</v>
      </c>
      <c r="JH304">
        <v>31.2</v>
      </c>
      <c r="JI304">
        <v>3.39355</v>
      </c>
      <c r="JJ304">
        <v>2.68066</v>
      </c>
      <c r="JK304">
        <v>1.49658</v>
      </c>
      <c r="JL304">
        <v>2.39014</v>
      </c>
      <c r="JM304">
        <v>1.54785</v>
      </c>
      <c r="JN304">
        <v>2.42554</v>
      </c>
      <c r="JO304">
        <v>46.7969</v>
      </c>
      <c r="JP304">
        <v>12.9938</v>
      </c>
      <c r="JQ304">
        <v>18</v>
      </c>
      <c r="JR304">
        <v>509.016</v>
      </c>
      <c r="JS304">
        <v>385.64</v>
      </c>
      <c r="JT304">
        <v>26.1293</v>
      </c>
      <c r="JU304">
        <v>45.3715</v>
      </c>
      <c r="JV304">
        <v>29.9998</v>
      </c>
      <c r="JW304">
        <v>45.1661</v>
      </c>
      <c r="JX304">
        <v>45.02</v>
      </c>
      <c r="JY304">
        <v>68.0753</v>
      </c>
      <c r="JZ304">
        <v>0</v>
      </c>
      <c r="KA304">
        <v>43.708</v>
      </c>
      <c r="KB304">
        <v>21.0711</v>
      </c>
      <c r="KC304">
        <v>1570.64</v>
      </c>
      <c r="KD304">
        <v>28.2299</v>
      </c>
      <c r="KE304">
        <v>98.19070000000001</v>
      </c>
      <c r="KF304">
        <v>91.7724</v>
      </c>
    </row>
    <row r="305" spans="1:292">
      <c r="A305">
        <v>287</v>
      </c>
      <c r="B305">
        <v>1694366604.5</v>
      </c>
      <c r="C305">
        <v>8095.5</v>
      </c>
      <c r="D305" t="s">
        <v>1011</v>
      </c>
      <c r="E305" t="s">
        <v>1012</v>
      </c>
      <c r="F305">
        <v>5</v>
      </c>
      <c r="G305" t="s">
        <v>823</v>
      </c>
      <c r="H305">
        <v>1694366596.714286</v>
      </c>
      <c r="I305">
        <f>(J305)/1000</f>
        <v>0</v>
      </c>
      <c r="J305">
        <f>IF(DO305, AM305, AG305)</f>
        <v>0</v>
      </c>
      <c r="K305">
        <f>IF(DO305, AH305, AF305)</f>
        <v>0</v>
      </c>
      <c r="L305">
        <f>DQ305 - IF(AT305&gt;1, K305*DK305*100.0/(AV305*EE305), 0)</f>
        <v>0</v>
      </c>
      <c r="M305">
        <f>((S305-I305/2)*L305-K305)/(S305+I305/2)</f>
        <v>0</v>
      </c>
      <c r="N305">
        <f>M305*(DX305+DY305)/1000.0</f>
        <v>0</v>
      </c>
      <c r="O305">
        <f>(DQ305 - IF(AT305&gt;1, K305*DK305*100.0/(AV305*EE305), 0))*(DX305+DY305)/1000.0</f>
        <v>0</v>
      </c>
      <c r="P305">
        <f>2.0/((1/R305-1/Q305)+SIGN(R305)*SQRT((1/R305-1/Q305)*(1/R305-1/Q305) + 4*DL305/((DL305+1)*(DL305+1))*(2*1/R305*1/Q305-1/Q305*1/Q305)))</f>
        <v>0</v>
      </c>
      <c r="Q305">
        <f>IF(LEFT(DM305,1)&lt;&gt;"0",IF(LEFT(DM305,1)="1",3.0,DN305),$D$5+$E$5*(EE305*DX305/($K$5*1000))+$F$5*(EE305*DX305/($K$5*1000))*MAX(MIN(DK305,$J$5),$I$5)*MAX(MIN(DK305,$J$5),$I$5)+$G$5*MAX(MIN(DK305,$J$5),$I$5)*(EE305*DX305/($K$5*1000))+$H$5*(EE305*DX305/($K$5*1000))*(EE305*DX305/($K$5*1000)))</f>
        <v>0</v>
      </c>
      <c r="R305">
        <f>I305*(1000-(1000*0.61365*exp(17.502*V305/(240.97+V305))/(DX305+DY305)+DS305)/2)/(1000*0.61365*exp(17.502*V305/(240.97+V305))/(DX305+DY305)-DS305)</f>
        <v>0</v>
      </c>
      <c r="S305">
        <f>1/((DL305+1)/(P305/1.6)+1/(Q305/1.37)) + DL305/((DL305+1)/(P305/1.6) + DL305/(Q305/1.37))</f>
        <v>0</v>
      </c>
      <c r="T305">
        <f>(DG305*DJ305)</f>
        <v>0</v>
      </c>
      <c r="U305">
        <f>(DZ305+(T305+2*0.95*5.67E-8*(((DZ305+$B$9)+273)^4-(DZ305+273)^4)-44100*I305)/(1.84*29.3*Q305+8*0.95*5.67E-8*(DZ305+273)^3))</f>
        <v>0</v>
      </c>
      <c r="V305">
        <f>($C$9*EA305+$D$9*EB305+$E$9*U305)</f>
        <v>0</v>
      </c>
      <c r="W305">
        <f>0.61365*exp(17.502*V305/(240.97+V305))</f>
        <v>0</v>
      </c>
      <c r="X305">
        <f>(Y305/Z305*100)</f>
        <v>0</v>
      </c>
      <c r="Y305">
        <f>DS305*(DX305+DY305)/1000</f>
        <v>0</v>
      </c>
      <c r="Z305">
        <f>0.61365*exp(17.502*DZ305/(240.97+DZ305))</f>
        <v>0</v>
      </c>
      <c r="AA305">
        <f>(W305-DS305*(DX305+DY305)/1000)</f>
        <v>0</v>
      </c>
      <c r="AB305">
        <f>(-I305*44100)</f>
        <v>0</v>
      </c>
      <c r="AC305">
        <f>2*29.3*Q305*0.92*(DZ305-V305)</f>
        <v>0</v>
      </c>
      <c r="AD305">
        <f>2*0.95*5.67E-8*(((DZ305+$B$9)+273)^4-(V305+273)^4)</f>
        <v>0</v>
      </c>
      <c r="AE305">
        <f>T305+AD305+AB305+AC305</f>
        <v>0</v>
      </c>
      <c r="AF305">
        <f>DW305*AT305*(DR305-DQ305*(1000-AT305*DT305)/(1000-AT305*DS305))/(100*DK305)</f>
        <v>0</v>
      </c>
      <c r="AG305">
        <f>1000*DW305*AT305*(DS305-DT305)/(100*DK305*(1000-AT305*DS305))</f>
        <v>0</v>
      </c>
      <c r="AH305">
        <f>(AI305 - AJ305 - DX305*1E3/(8.314*(DZ305+273.15)) * AL305/DW305 * AK305) * DW305/(100*DK305) * (1000 - DT305)/1000</f>
        <v>0</v>
      </c>
      <c r="AI305">
        <v>1600.716495962118</v>
      </c>
      <c r="AJ305">
        <v>1567.678484848484</v>
      </c>
      <c r="AK305">
        <v>3.446526436911534</v>
      </c>
      <c r="AL305">
        <v>66.0925817181092</v>
      </c>
      <c r="AM305">
        <f>(AO305 - AN305 + DX305*1E3/(8.314*(DZ305+273.15)) * AQ305/DW305 * AP305) * DW305/(100*DK305) * 1000/(1000 - AO305)</f>
        <v>0</v>
      </c>
      <c r="AN305">
        <v>26.273947718276</v>
      </c>
      <c r="AO305">
        <v>28.80438484848484</v>
      </c>
      <c r="AP305">
        <v>0.0001423074267690385</v>
      </c>
      <c r="AQ305">
        <v>101.3786649320936</v>
      </c>
      <c r="AR305">
        <v>0</v>
      </c>
      <c r="AS305">
        <v>0</v>
      </c>
      <c r="AT305">
        <f>IF(AR305*$H$15&gt;=AV305,1.0,(AV305/(AV305-AR305*$H$15)))</f>
        <v>0</v>
      </c>
      <c r="AU305">
        <f>(AT305-1)*100</f>
        <v>0</v>
      </c>
      <c r="AV305">
        <f>MAX(0,($B$15+$C$15*EE305)/(1+$D$15*EE305)*DX305/(DZ305+273)*$E$15)</f>
        <v>0</v>
      </c>
      <c r="AW305" t="s">
        <v>429</v>
      </c>
      <c r="AX305" t="s">
        <v>429</v>
      </c>
      <c r="AY305">
        <v>0</v>
      </c>
      <c r="AZ305">
        <v>0</v>
      </c>
      <c r="BA305">
        <f>1-AY305/AZ305</f>
        <v>0</v>
      </c>
      <c r="BB305">
        <v>0</v>
      </c>
      <c r="BC305" t="s">
        <v>429</v>
      </c>
      <c r="BD305" t="s">
        <v>429</v>
      </c>
      <c r="BE305">
        <v>0</v>
      </c>
      <c r="BF305">
        <v>0</v>
      </c>
      <c r="BG305">
        <f>1-BE305/BF305</f>
        <v>0</v>
      </c>
      <c r="BH305">
        <v>0.5</v>
      </c>
      <c r="BI305">
        <f>DH305</f>
        <v>0</v>
      </c>
      <c r="BJ305">
        <f>K305</f>
        <v>0</v>
      </c>
      <c r="BK305">
        <f>BG305*BH305*BI305</f>
        <v>0</v>
      </c>
      <c r="BL305">
        <f>(BJ305-BB305)/BI305</f>
        <v>0</v>
      </c>
      <c r="BM305">
        <f>(AZ305-BF305)/BF305</f>
        <v>0</v>
      </c>
      <c r="BN305">
        <f>AY305/(BA305+AY305/BF305)</f>
        <v>0</v>
      </c>
      <c r="BO305" t="s">
        <v>429</v>
      </c>
      <c r="BP305">
        <v>0</v>
      </c>
      <c r="BQ305">
        <f>IF(BP305&lt;&gt;0, BP305, BN305)</f>
        <v>0</v>
      </c>
      <c r="BR305">
        <f>1-BQ305/BF305</f>
        <v>0</v>
      </c>
      <c r="BS305">
        <f>(BF305-BE305)/(BF305-BQ305)</f>
        <v>0</v>
      </c>
      <c r="BT305">
        <f>(AZ305-BF305)/(AZ305-BQ305)</f>
        <v>0</v>
      </c>
      <c r="BU305">
        <f>(BF305-BE305)/(BF305-AY305)</f>
        <v>0</v>
      </c>
      <c r="BV305">
        <f>(AZ305-BF305)/(AZ305-AY305)</f>
        <v>0</v>
      </c>
      <c r="BW305">
        <f>(BS305*BQ305/BE305)</f>
        <v>0</v>
      </c>
      <c r="BX305">
        <f>(1-BW305)</f>
        <v>0</v>
      </c>
      <c r="DG305">
        <f>$B$13*EF305+$C$13*EG305+$F$13*ER305*(1-EU305)</f>
        <v>0</v>
      </c>
      <c r="DH305">
        <f>DG305*DI305</f>
        <v>0</v>
      </c>
      <c r="DI305">
        <f>($B$13*$D$11+$C$13*$D$11+$F$13*((FE305+EW305)/MAX(FE305+EW305+FF305, 0.1)*$I$11+FF305/MAX(FE305+EW305+FF305, 0.1)*$J$11))/($B$13+$C$13+$F$13)</f>
        <v>0</v>
      </c>
      <c r="DJ305">
        <f>($B$13*$K$11+$C$13*$K$11+$F$13*((FE305+EW305)/MAX(FE305+EW305+FF305, 0.1)*$P$11+FF305/MAX(FE305+EW305+FF305, 0.1)*$Q$11))/($B$13+$C$13+$F$13)</f>
        <v>0</v>
      </c>
      <c r="DK305">
        <v>1.37</v>
      </c>
      <c r="DL305">
        <v>0.5</v>
      </c>
      <c r="DM305" t="s">
        <v>430</v>
      </c>
      <c r="DN305">
        <v>2</v>
      </c>
      <c r="DO305" t="b">
        <v>1</v>
      </c>
      <c r="DP305">
        <v>1694366596.714286</v>
      </c>
      <c r="DQ305">
        <v>1498.266785714286</v>
      </c>
      <c r="DR305">
        <v>1541.978214285714</v>
      </c>
      <c r="DS305">
        <v>28.79922142857143</v>
      </c>
      <c r="DT305">
        <v>26.26966785714286</v>
      </c>
      <c r="DU305">
        <v>1540.265357142857</v>
      </c>
      <c r="DV305">
        <v>33.07791071428571</v>
      </c>
      <c r="DW305">
        <v>499.9816428571429</v>
      </c>
      <c r="DX305">
        <v>84.40949999999999</v>
      </c>
      <c r="DY305">
        <v>0.09992026428571425</v>
      </c>
      <c r="DZ305">
        <v>32.26848928571429</v>
      </c>
      <c r="EA305">
        <v>33.48766428571429</v>
      </c>
      <c r="EB305">
        <v>999.9000000000002</v>
      </c>
      <c r="EC305">
        <v>0</v>
      </c>
      <c r="ED305">
        <v>0</v>
      </c>
      <c r="EE305">
        <v>10009.14928571429</v>
      </c>
      <c r="EF305">
        <v>0</v>
      </c>
      <c r="EG305">
        <v>1262.930714285714</v>
      </c>
      <c r="EH305">
        <v>-43.71220357142857</v>
      </c>
      <c r="EI305">
        <v>1542.695</v>
      </c>
      <c r="EJ305">
        <v>1583.579285714286</v>
      </c>
      <c r="EK305">
        <v>2.529548928571429</v>
      </c>
      <c r="EL305">
        <v>1541.978214285714</v>
      </c>
      <c r="EM305">
        <v>26.26966785714286</v>
      </c>
      <c r="EN305">
        <v>2.430927499999999</v>
      </c>
      <c r="EO305">
        <v>2.217409285714286</v>
      </c>
      <c r="EP305">
        <v>20.57127857142858</v>
      </c>
      <c r="EQ305">
        <v>19.08864285714285</v>
      </c>
      <c r="ER305">
        <v>1999.986428571429</v>
      </c>
      <c r="ES305">
        <v>0.9800024285714285</v>
      </c>
      <c r="ET305">
        <v>0.01999747142857143</v>
      </c>
      <c r="EU305">
        <v>0</v>
      </c>
      <c r="EV305">
        <v>83.79190714285717</v>
      </c>
      <c r="EW305">
        <v>5.00078</v>
      </c>
      <c r="EX305">
        <v>3515.010357142856</v>
      </c>
      <c r="EY305">
        <v>16379.54285714285</v>
      </c>
      <c r="EZ305">
        <v>52.03764285714284</v>
      </c>
      <c r="FA305">
        <v>53.25</v>
      </c>
      <c r="FB305">
        <v>52.67149999999999</v>
      </c>
      <c r="FC305">
        <v>52.45278571428571</v>
      </c>
      <c r="FD305">
        <v>52.261</v>
      </c>
      <c r="FE305">
        <v>1955.086428571428</v>
      </c>
      <c r="FF305">
        <v>39.89000000000001</v>
      </c>
      <c r="FG305">
        <v>0</v>
      </c>
      <c r="FH305">
        <v>1694366604.8</v>
      </c>
      <c r="FI305">
        <v>0</v>
      </c>
      <c r="FJ305">
        <v>83.80088846153846</v>
      </c>
      <c r="FK305">
        <v>1.277343596641143</v>
      </c>
      <c r="FL305">
        <v>949.0738464077891</v>
      </c>
      <c r="FM305">
        <v>3523.264999999999</v>
      </c>
      <c r="FN305">
        <v>15</v>
      </c>
      <c r="FO305">
        <v>1694364733.6</v>
      </c>
      <c r="FP305" t="s">
        <v>824</v>
      </c>
      <c r="FQ305">
        <v>1694364733.6</v>
      </c>
      <c r="FR305">
        <v>1694364725.1</v>
      </c>
      <c r="FS305">
        <v>3</v>
      </c>
      <c r="FT305">
        <v>-0.385</v>
      </c>
      <c r="FU305">
        <v>-0.17</v>
      </c>
      <c r="FV305">
        <v>-26.307</v>
      </c>
      <c r="FW305">
        <v>-4.28</v>
      </c>
      <c r="FX305">
        <v>420</v>
      </c>
      <c r="FY305">
        <v>29</v>
      </c>
      <c r="FZ305">
        <v>0.26</v>
      </c>
      <c r="GA305">
        <v>0.05</v>
      </c>
      <c r="GB305">
        <v>-43.4065725</v>
      </c>
      <c r="GC305">
        <v>-5.315404502814258</v>
      </c>
      <c r="GD305">
        <v>0.5545096211913277</v>
      </c>
      <c r="GE305">
        <v>0</v>
      </c>
      <c r="GF305">
        <v>2.5282995</v>
      </c>
      <c r="GG305">
        <v>0.01219362101312838</v>
      </c>
      <c r="GH305">
        <v>0.004614654889588185</v>
      </c>
      <c r="GI305">
        <v>1</v>
      </c>
      <c r="GJ305">
        <v>1</v>
      </c>
      <c r="GK305">
        <v>2</v>
      </c>
      <c r="GL305" t="s">
        <v>432</v>
      </c>
      <c r="GM305">
        <v>3.10625</v>
      </c>
      <c r="GN305">
        <v>2.75802</v>
      </c>
      <c r="GO305">
        <v>0.192532</v>
      </c>
      <c r="GP305">
        <v>0.192619</v>
      </c>
      <c r="GQ305">
        <v>0.122634</v>
      </c>
      <c r="GR305">
        <v>0.105032</v>
      </c>
      <c r="GS305">
        <v>20257.1</v>
      </c>
      <c r="GT305">
        <v>19083.4</v>
      </c>
      <c r="GU305">
        <v>25680.8</v>
      </c>
      <c r="GV305">
        <v>24021</v>
      </c>
      <c r="GW305">
        <v>36256.5</v>
      </c>
      <c r="GX305">
        <v>31529.4</v>
      </c>
      <c r="GY305">
        <v>44947.3</v>
      </c>
      <c r="GZ305">
        <v>38086</v>
      </c>
      <c r="HA305">
        <v>1.73685</v>
      </c>
      <c r="HB305">
        <v>1.53215</v>
      </c>
      <c r="HC305">
        <v>-0.0849813</v>
      </c>
      <c r="HD305">
        <v>0</v>
      </c>
      <c r="HE305">
        <v>34.8575</v>
      </c>
      <c r="HF305">
        <v>999.9</v>
      </c>
      <c r="HG305">
        <v>34</v>
      </c>
      <c r="HH305">
        <v>42.2</v>
      </c>
      <c r="HI305">
        <v>33.5567</v>
      </c>
      <c r="HJ305">
        <v>61.4056</v>
      </c>
      <c r="HK305">
        <v>24.5112</v>
      </c>
      <c r="HL305">
        <v>1</v>
      </c>
      <c r="HM305">
        <v>1.62737</v>
      </c>
      <c r="HN305">
        <v>9.28105</v>
      </c>
      <c r="HO305">
        <v>20.0561</v>
      </c>
      <c r="HP305">
        <v>5.20366</v>
      </c>
      <c r="HQ305">
        <v>11.9945</v>
      </c>
      <c r="HR305">
        <v>4.95935</v>
      </c>
      <c r="HS305">
        <v>3.27415</v>
      </c>
      <c r="HT305">
        <v>9999</v>
      </c>
      <c r="HU305">
        <v>9999</v>
      </c>
      <c r="HV305">
        <v>9999</v>
      </c>
      <c r="HW305">
        <v>157</v>
      </c>
      <c r="HX305">
        <v>1.86386</v>
      </c>
      <c r="HY305">
        <v>1.8602</v>
      </c>
      <c r="HZ305">
        <v>1.85853</v>
      </c>
      <c r="IA305">
        <v>1.85989</v>
      </c>
      <c r="IB305">
        <v>1.85987</v>
      </c>
      <c r="IC305">
        <v>1.85851</v>
      </c>
      <c r="ID305">
        <v>1.85758</v>
      </c>
      <c r="IE305">
        <v>1.85241</v>
      </c>
      <c r="IF305">
        <v>0</v>
      </c>
      <c r="IG305">
        <v>0</v>
      </c>
      <c r="IH305">
        <v>0</v>
      </c>
      <c r="II305">
        <v>0</v>
      </c>
      <c r="IJ305" t="s">
        <v>433</v>
      </c>
      <c r="IK305" t="s">
        <v>434</v>
      </c>
      <c r="IL305" t="s">
        <v>435</v>
      </c>
      <c r="IM305" t="s">
        <v>435</v>
      </c>
      <c r="IN305" t="s">
        <v>435</v>
      </c>
      <c r="IO305" t="s">
        <v>435</v>
      </c>
      <c r="IP305">
        <v>0</v>
      </c>
      <c r="IQ305">
        <v>100</v>
      </c>
      <c r="IR305">
        <v>100</v>
      </c>
      <c r="IS305">
        <v>-42.29</v>
      </c>
      <c r="IT305">
        <v>-4.2789</v>
      </c>
      <c r="IU305">
        <v>-16.58608616744975</v>
      </c>
      <c r="IV305">
        <v>-0.02477319321892663</v>
      </c>
      <c r="IW305">
        <v>7.220195862635366E-06</v>
      </c>
      <c r="IX305">
        <v>-1.200035831751892E-09</v>
      </c>
      <c r="IY305">
        <v>-1.942583748468474</v>
      </c>
      <c r="IZ305">
        <v>-0.1467083373758089</v>
      </c>
      <c r="JA305">
        <v>0.003522864546959643</v>
      </c>
      <c r="JB305">
        <v>-3.696506598922489E-05</v>
      </c>
      <c r="JC305">
        <v>4</v>
      </c>
      <c r="JD305">
        <v>1987</v>
      </c>
      <c r="JE305">
        <v>1</v>
      </c>
      <c r="JF305">
        <v>38</v>
      </c>
      <c r="JG305">
        <v>31.2</v>
      </c>
      <c r="JH305">
        <v>31.3</v>
      </c>
      <c r="JI305">
        <v>3.41919</v>
      </c>
      <c r="JJ305">
        <v>2.67578</v>
      </c>
      <c r="JK305">
        <v>1.49658</v>
      </c>
      <c r="JL305">
        <v>2.38892</v>
      </c>
      <c r="JM305">
        <v>1.54785</v>
      </c>
      <c r="JN305">
        <v>2.46582</v>
      </c>
      <c r="JO305">
        <v>46.7969</v>
      </c>
      <c r="JP305">
        <v>12.9938</v>
      </c>
      <c r="JQ305">
        <v>18</v>
      </c>
      <c r="JR305">
        <v>508.802</v>
      </c>
      <c r="JS305">
        <v>385.858</v>
      </c>
      <c r="JT305">
        <v>26.1231</v>
      </c>
      <c r="JU305">
        <v>45.3665</v>
      </c>
      <c r="JV305">
        <v>29.9997</v>
      </c>
      <c r="JW305">
        <v>45.1613</v>
      </c>
      <c r="JX305">
        <v>45.0152</v>
      </c>
      <c r="JY305">
        <v>68.59480000000001</v>
      </c>
      <c r="JZ305">
        <v>0</v>
      </c>
      <c r="KA305">
        <v>43.708</v>
      </c>
      <c r="KB305">
        <v>21.0732</v>
      </c>
      <c r="KC305">
        <v>1590.7</v>
      </c>
      <c r="KD305">
        <v>28.2112</v>
      </c>
      <c r="KE305">
        <v>98.1918</v>
      </c>
      <c r="KF305">
        <v>91.7724</v>
      </c>
    </row>
    <row r="306" spans="1:292">
      <c r="A306">
        <v>288</v>
      </c>
      <c r="B306">
        <v>1694366609.5</v>
      </c>
      <c r="C306">
        <v>8100.5</v>
      </c>
      <c r="D306" t="s">
        <v>1013</v>
      </c>
      <c r="E306" t="s">
        <v>1014</v>
      </c>
      <c r="F306">
        <v>5</v>
      </c>
      <c r="G306" t="s">
        <v>823</v>
      </c>
      <c r="H306">
        <v>1694366602</v>
      </c>
      <c r="I306">
        <f>(J306)/1000</f>
        <v>0</v>
      </c>
      <c r="J306">
        <f>IF(DO306, AM306, AG306)</f>
        <v>0</v>
      </c>
      <c r="K306">
        <f>IF(DO306, AH306, AF306)</f>
        <v>0</v>
      </c>
      <c r="L306">
        <f>DQ306 - IF(AT306&gt;1, K306*DK306*100.0/(AV306*EE306), 0)</f>
        <v>0</v>
      </c>
      <c r="M306">
        <f>((S306-I306/2)*L306-K306)/(S306+I306/2)</f>
        <v>0</v>
      </c>
      <c r="N306">
        <f>M306*(DX306+DY306)/1000.0</f>
        <v>0</v>
      </c>
      <c r="O306">
        <f>(DQ306 - IF(AT306&gt;1, K306*DK306*100.0/(AV306*EE306), 0))*(DX306+DY306)/1000.0</f>
        <v>0</v>
      </c>
      <c r="P306">
        <f>2.0/((1/R306-1/Q306)+SIGN(R306)*SQRT((1/R306-1/Q306)*(1/R306-1/Q306) + 4*DL306/((DL306+1)*(DL306+1))*(2*1/R306*1/Q306-1/Q306*1/Q306)))</f>
        <v>0</v>
      </c>
      <c r="Q306">
        <f>IF(LEFT(DM306,1)&lt;&gt;"0",IF(LEFT(DM306,1)="1",3.0,DN306),$D$5+$E$5*(EE306*DX306/($K$5*1000))+$F$5*(EE306*DX306/($K$5*1000))*MAX(MIN(DK306,$J$5),$I$5)*MAX(MIN(DK306,$J$5),$I$5)+$G$5*MAX(MIN(DK306,$J$5),$I$5)*(EE306*DX306/($K$5*1000))+$H$5*(EE306*DX306/($K$5*1000))*(EE306*DX306/($K$5*1000)))</f>
        <v>0</v>
      </c>
      <c r="R306">
        <f>I306*(1000-(1000*0.61365*exp(17.502*V306/(240.97+V306))/(DX306+DY306)+DS306)/2)/(1000*0.61365*exp(17.502*V306/(240.97+V306))/(DX306+DY306)-DS306)</f>
        <v>0</v>
      </c>
      <c r="S306">
        <f>1/((DL306+1)/(P306/1.6)+1/(Q306/1.37)) + DL306/((DL306+1)/(P306/1.6) + DL306/(Q306/1.37))</f>
        <v>0</v>
      </c>
      <c r="T306">
        <f>(DG306*DJ306)</f>
        <v>0</v>
      </c>
      <c r="U306">
        <f>(DZ306+(T306+2*0.95*5.67E-8*(((DZ306+$B$9)+273)^4-(DZ306+273)^4)-44100*I306)/(1.84*29.3*Q306+8*0.95*5.67E-8*(DZ306+273)^3))</f>
        <v>0</v>
      </c>
      <c r="V306">
        <f>($C$9*EA306+$D$9*EB306+$E$9*U306)</f>
        <v>0</v>
      </c>
      <c r="W306">
        <f>0.61365*exp(17.502*V306/(240.97+V306))</f>
        <v>0</v>
      </c>
      <c r="X306">
        <f>(Y306/Z306*100)</f>
        <v>0</v>
      </c>
      <c r="Y306">
        <f>DS306*(DX306+DY306)/1000</f>
        <v>0</v>
      </c>
      <c r="Z306">
        <f>0.61365*exp(17.502*DZ306/(240.97+DZ306))</f>
        <v>0</v>
      </c>
      <c r="AA306">
        <f>(W306-DS306*(DX306+DY306)/1000)</f>
        <v>0</v>
      </c>
      <c r="AB306">
        <f>(-I306*44100)</f>
        <v>0</v>
      </c>
      <c r="AC306">
        <f>2*29.3*Q306*0.92*(DZ306-V306)</f>
        <v>0</v>
      </c>
      <c r="AD306">
        <f>2*0.95*5.67E-8*(((DZ306+$B$9)+273)^4-(V306+273)^4)</f>
        <v>0</v>
      </c>
      <c r="AE306">
        <f>T306+AD306+AB306+AC306</f>
        <v>0</v>
      </c>
      <c r="AF306">
        <f>DW306*AT306*(DR306-DQ306*(1000-AT306*DT306)/(1000-AT306*DS306))/(100*DK306)</f>
        <v>0</v>
      </c>
      <c r="AG306">
        <f>1000*DW306*AT306*(DS306-DT306)/(100*DK306*(1000-AT306*DS306))</f>
        <v>0</v>
      </c>
      <c r="AH306">
        <f>(AI306 - AJ306 - DX306*1E3/(8.314*(DZ306+273.15)) * AL306/DW306 * AK306) * DW306/(100*DK306) * (1000 - DT306)/1000</f>
        <v>0</v>
      </c>
      <c r="AI306">
        <v>1618.102439318738</v>
      </c>
      <c r="AJ306">
        <v>1584.973212121212</v>
      </c>
      <c r="AK306">
        <v>3.48538957588159</v>
      </c>
      <c r="AL306">
        <v>66.0925817181092</v>
      </c>
      <c r="AM306">
        <f>(AO306 - AN306 + DX306*1E3/(8.314*(DZ306+273.15)) * AQ306/DW306 * AP306) * DW306/(100*DK306) * 1000/(1000 - AO306)</f>
        <v>0</v>
      </c>
      <c r="AN306">
        <v>26.27539997736224</v>
      </c>
      <c r="AO306">
        <v>28.80885757575757</v>
      </c>
      <c r="AP306">
        <v>0.0001384650474325576</v>
      </c>
      <c r="AQ306">
        <v>101.3786649320936</v>
      </c>
      <c r="AR306">
        <v>0</v>
      </c>
      <c r="AS306">
        <v>0</v>
      </c>
      <c r="AT306">
        <f>IF(AR306*$H$15&gt;=AV306,1.0,(AV306/(AV306-AR306*$H$15)))</f>
        <v>0</v>
      </c>
      <c r="AU306">
        <f>(AT306-1)*100</f>
        <v>0</v>
      </c>
      <c r="AV306">
        <f>MAX(0,($B$15+$C$15*EE306)/(1+$D$15*EE306)*DX306/(DZ306+273)*$E$15)</f>
        <v>0</v>
      </c>
      <c r="AW306" t="s">
        <v>429</v>
      </c>
      <c r="AX306" t="s">
        <v>429</v>
      </c>
      <c r="AY306">
        <v>0</v>
      </c>
      <c r="AZ306">
        <v>0</v>
      </c>
      <c r="BA306">
        <f>1-AY306/AZ306</f>
        <v>0</v>
      </c>
      <c r="BB306">
        <v>0</v>
      </c>
      <c r="BC306" t="s">
        <v>429</v>
      </c>
      <c r="BD306" t="s">
        <v>429</v>
      </c>
      <c r="BE306">
        <v>0</v>
      </c>
      <c r="BF306">
        <v>0</v>
      </c>
      <c r="BG306">
        <f>1-BE306/BF306</f>
        <v>0</v>
      </c>
      <c r="BH306">
        <v>0.5</v>
      </c>
      <c r="BI306">
        <f>DH306</f>
        <v>0</v>
      </c>
      <c r="BJ306">
        <f>K306</f>
        <v>0</v>
      </c>
      <c r="BK306">
        <f>BG306*BH306*BI306</f>
        <v>0</v>
      </c>
      <c r="BL306">
        <f>(BJ306-BB306)/BI306</f>
        <v>0</v>
      </c>
      <c r="BM306">
        <f>(AZ306-BF306)/BF306</f>
        <v>0</v>
      </c>
      <c r="BN306">
        <f>AY306/(BA306+AY306/BF306)</f>
        <v>0</v>
      </c>
      <c r="BO306" t="s">
        <v>429</v>
      </c>
      <c r="BP306">
        <v>0</v>
      </c>
      <c r="BQ306">
        <f>IF(BP306&lt;&gt;0, BP306, BN306)</f>
        <v>0</v>
      </c>
      <c r="BR306">
        <f>1-BQ306/BF306</f>
        <v>0</v>
      </c>
      <c r="BS306">
        <f>(BF306-BE306)/(BF306-BQ306)</f>
        <v>0</v>
      </c>
      <c r="BT306">
        <f>(AZ306-BF306)/(AZ306-BQ306)</f>
        <v>0</v>
      </c>
      <c r="BU306">
        <f>(BF306-BE306)/(BF306-AY306)</f>
        <v>0</v>
      </c>
      <c r="BV306">
        <f>(AZ306-BF306)/(AZ306-AY306)</f>
        <v>0</v>
      </c>
      <c r="BW306">
        <f>(BS306*BQ306/BE306)</f>
        <v>0</v>
      </c>
      <c r="BX306">
        <f>(1-BW306)</f>
        <v>0</v>
      </c>
      <c r="DG306">
        <f>$B$13*EF306+$C$13*EG306+$F$13*ER306*(1-EU306)</f>
        <v>0</v>
      </c>
      <c r="DH306">
        <f>DG306*DI306</f>
        <v>0</v>
      </c>
      <c r="DI306">
        <f>($B$13*$D$11+$C$13*$D$11+$F$13*((FE306+EW306)/MAX(FE306+EW306+FF306, 0.1)*$I$11+FF306/MAX(FE306+EW306+FF306, 0.1)*$J$11))/($B$13+$C$13+$F$13)</f>
        <v>0</v>
      </c>
      <c r="DJ306">
        <f>($B$13*$K$11+$C$13*$K$11+$F$13*((FE306+EW306)/MAX(FE306+EW306+FF306, 0.1)*$P$11+FF306/MAX(FE306+EW306+FF306, 0.1)*$Q$11))/($B$13+$C$13+$F$13)</f>
        <v>0</v>
      </c>
      <c r="DK306">
        <v>1.37</v>
      </c>
      <c r="DL306">
        <v>0.5</v>
      </c>
      <c r="DM306" t="s">
        <v>430</v>
      </c>
      <c r="DN306">
        <v>2</v>
      </c>
      <c r="DO306" t="b">
        <v>1</v>
      </c>
      <c r="DP306">
        <v>1694366602</v>
      </c>
      <c r="DQ306">
        <v>1515.841851851852</v>
      </c>
      <c r="DR306">
        <v>1559.824814814815</v>
      </c>
      <c r="DS306">
        <v>28.80295925925926</v>
      </c>
      <c r="DT306">
        <v>26.2734925925926</v>
      </c>
      <c r="DU306">
        <v>1558.037407407407</v>
      </c>
      <c r="DV306">
        <v>33.08178518518519</v>
      </c>
      <c r="DW306">
        <v>499.9947037037037</v>
      </c>
      <c r="DX306">
        <v>84.40939629629629</v>
      </c>
      <c r="DY306">
        <v>0.09998312962962963</v>
      </c>
      <c r="DZ306">
        <v>32.26748148148148</v>
      </c>
      <c r="EA306">
        <v>33.48452592592592</v>
      </c>
      <c r="EB306">
        <v>999.9000000000001</v>
      </c>
      <c r="EC306">
        <v>0</v>
      </c>
      <c r="ED306">
        <v>0</v>
      </c>
      <c r="EE306">
        <v>10012.67851851852</v>
      </c>
      <c r="EF306">
        <v>0</v>
      </c>
      <c r="EG306">
        <v>1387.274444444444</v>
      </c>
      <c r="EH306">
        <v>-43.9824037037037</v>
      </c>
      <c r="EI306">
        <v>1560.798148148148</v>
      </c>
      <c r="EJ306">
        <v>1601.912592592593</v>
      </c>
      <c r="EK306">
        <v>2.529457037037037</v>
      </c>
      <c r="EL306">
        <v>1559.824814814815</v>
      </c>
      <c r="EM306">
        <v>26.2734925925926</v>
      </c>
      <c r="EN306">
        <v>2.431239629629629</v>
      </c>
      <c r="EO306">
        <v>2.217729259259259</v>
      </c>
      <c r="EP306">
        <v>20.57335925925926</v>
      </c>
      <c r="EQ306">
        <v>19.09096296296296</v>
      </c>
      <c r="ER306">
        <v>1999.996296296296</v>
      </c>
      <c r="ES306">
        <v>0.9800024444444444</v>
      </c>
      <c r="ET306">
        <v>0.01999745185185185</v>
      </c>
      <c r="EU306">
        <v>0</v>
      </c>
      <c r="EV306">
        <v>83.86167037037038</v>
      </c>
      <c r="EW306">
        <v>5.00078</v>
      </c>
      <c r="EX306">
        <v>3596.299259259258</v>
      </c>
      <c r="EY306">
        <v>16379.61851851852</v>
      </c>
      <c r="EZ306">
        <v>52.02970370370369</v>
      </c>
      <c r="FA306">
        <v>53.25</v>
      </c>
      <c r="FB306">
        <v>52.65237037037036</v>
      </c>
      <c r="FC306">
        <v>52.45114814814815</v>
      </c>
      <c r="FD306">
        <v>52.24744444444444</v>
      </c>
      <c r="FE306">
        <v>1955.096296296296</v>
      </c>
      <c r="FF306">
        <v>39.89111111111112</v>
      </c>
      <c r="FG306">
        <v>0</v>
      </c>
      <c r="FH306">
        <v>1694366609.6</v>
      </c>
      <c r="FI306">
        <v>0</v>
      </c>
      <c r="FJ306">
        <v>83.85121538461539</v>
      </c>
      <c r="FK306">
        <v>0.7618393223439481</v>
      </c>
      <c r="FL306">
        <v>1276.921709508666</v>
      </c>
      <c r="FM306">
        <v>3596.396153846154</v>
      </c>
      <c r="FN306">
        <v>15</v>
      </c>
      <c r="FO306">
        <v>1694364733.6</v>
      </c>
      <c r="FP306" t="s">
        <v>824</v>
      </c>
      <c r="FQ306">
        <v>1694364733.6</v>
      </c>
      <c r="FR306">
        <v>1694364725.1</v>
      </c>
      <c r="FS306">
        <v>3</v>
      </c>
      <c r="FT306">
        <v>-0.385</v>
      </c>
      <c r="FU306">
        <v>-0.17</v>
      </c>
      <c r="FV306">
        <v>-26.307</v>
      </c>
      <c r="FW306">
        <v>-4.28</v>
      </c>
      <c r="FX306">
        <v>420</v>
      </c>
      <c r="FY306">
        <v>29</v>
      </c>
      <c r="FZ306">
        <v>0.26</v>
      </c>
      <c r="GA306">
        <v>0.05</v>
      </c>
      <c r="GB306">
        <v>-43.8237925</v>
      </c>
      <c r="GC306">
        <v>-2.803682926829154</v>
      </c>
      <c r="GD306">
        <v>0.3312832356062555</v>
      </c>
      <c r="GE306">
        <v>0</v>
      </c>
      <c r="GF306">
        <v>2.529811</v>
      </c>
      <c r="GG306">
        <v>0.001520600375236556</v>
      </c>
      <c r="GH306">
        <v>0.001915668029696176</v>
      </c>
      <c r="GI306">
        <v>1</v>
      </c>
      <c r="GJ306">
        <v>1</v>
      </c>
      <c r="GK306">
        <v>2</v>
      </c>
      <c r="GL306" t="s">
        <v>432</v>
      </c>
      <c r="GM306">
        <v>3.10633</v>
      </c>
      <c r="GN306">
        <v>2.75812</v>
      </c>
      <c r="GO306">
        <v>0.193768</v>
      </c>
      <c r="GP306">
        <v>0.193848</v>
      </c>
      <c r="GQ306">
        <v>0.122648</v>
      </c>
      <c r="GR306">
        <v>0.105036</v>
      </c>
      <c r="GS306">
        <v>20226.2</v>
      </c>
      <c r="GT306">
        <v>19054.6</v>
      </c>
      <c r="GU306">
        <v>25681.3</v>
      </c>
      <c r="GV306">
        <v>24021.4</v>
      </c>
      <c r="GW306">
        <v>36256.6</v>
      </c>
      <c r="GX306">
        <v>31529.8</v>
      </c>
      <c r="GY306">
        <v>44947.9</v>
      </c>
      <c r="GZ306">
        <v>38086.5</v>
      </c>
      <c r="HA306">
        <v>1.73717</v>
      </c>
      <c r="HB306">
        <v>1.53212</v>
      </c>
      <c r="HC306">
        <v>-0.08440019999999999</v>
      </c>
      <c r="HD306">
        <v>0</v>
      </c>
      <c r="HE306">
        <v>34.8527</v>
      </c>
      <c r="HF306">
        <v>999.9</v>
      </c>
      <c r="HG306">
        <v>34</v>
      </c>
      <c r="HH306">
        <v>42.2</v>
      </c>
      <c r="HI306">
        <v>33.5531</v>
      </c>
      <c r="HJ306">
        <v>61.6856</v>
      </c>
      <c r="HK306">
        <v>24.6755</v>
      </c>
      <c r="HL306">
        <v>1</v>
      </c>
      <c r="HM306">
        <v>1.62719</v>
      </c>
      <c r="HN306">
        <v>9.28105</v>
      </c>
      <c r="HO306">
        <v>20.0561</v>
      </c>
      <c r="HP306">
        <v>5.20336</v>
      </c>
      <c r="HQ306">
        <v>11.9941</v>
      </c>
      <c r="HR306">
        <v>4.95945</v>
      </c>
      <c r="HS306">
        <v>3.27423</v>
      </c>
      <c r="HT306">
        <v>9999</v>
      </c>
      <c r="HU306">
        <v>9999</v>
      </c>
      <c r="HV306">
        <v>9999</v>
      </c>
      <c r="HW306">
        <v>157</v>
      </c>
      <c r="HX306">
        <v>1.86386</v>
      </c>
      <c r="HY306">
        <v>1.8602</v>
      </c>
      <c r="HZ306">
        <v>1.85854</v>
      </c>
      <c r="IA306">
        <v>1.85989</v>
      </c>
      <c r="IB306">
        <v>1.85986</v>
      </c>
      <c r="IC306">
        <v>1.8585</v>
      </c>
      <c r="ID306">
        <v>1.85758</v>
      </c>
      <c r="IE306">
        <v>1.85242</v>
      </c>
      <c r="IF306">
        <v>0</v>
      </c>
      <c r="IG306">
        <v>0</v>
      </c>
      <c r="IH306">
        <v>0</v>
      </c>
      <c r="II306">
        <v>0</v>
      </c>
      <c r="IJ306" t="s">
        <v>433</v>
      </c>
      <c r="IK306" t="s">
        <v>434</v>
      </c>
      <c r="IL306" t="s">
        <v>435</v>
      </c>
      <c r="IM306" t="s">
        <v>435</v>
      </c>
      <c r="IN306" t="s">
        <v>435</v>
      </c>
      <c r="IO306" t="s">
        <v>435</v>
      </c>
      <c r="IP306">
        <v>0</v>
      </c>
      <c r="IQ306">
        <v>100</v>
      </c>
      <c r="IR306">
        <v>100</v>
      </c>
      <c r="IS306">
        <v>-42.48</v>
      </c>
      <c r="IT306">
        <v>-4.2791</v>
      </c>
      <c r="IU306">
        <v>-16.58608616744975</v>
      </c>
      <c r="IV306">
        <v>-0.02477319321892663</v>
      </c>
      <c r="IW306">
        <v>7.220195862635366E-06</v>
      </c>
      <c r="IX306">
        <v>-1.200035831751892E-09</v>
      </c>
      <c r="IY306">
        <v>-1.942583748468474</v>
      </c>
      <c r="IZ306">
        <v>-0.1467083373758089</v>
      </c>
      <c r="JA306">
        <v>0.003522864546959643</v>
      </c>
      <c r="JB306">
        <v>-3.696506598922489E-05</v>
      </c>
      <c r="JC306">
        <v>4</v>
      </c>
      <c r="JD306">
        <v>1987</v>
      </c>
      <c r="JE306">
        <v>1</v>
      </c>
      <c r="JF306">
        <v>38</v>
      </c>
      <c r="JG306">
        <v>31.3</v>
      </c>
      <c r="JH306">
        <v>31.4</v>
      </c>
      <c r="JI306">
        <v>3.44849</v>
      </c>
      <c r="JJ306">
        <v>2.67212</v>
      </c>
      <c r="JK306">
        <v>1.49658</v>
      </c>
      <c r="JL306">
        <v>2.39014</v>
      </c>
      <c r="JM306">
        <v>1.54785</v>
      </c>
      <c r="JN306">
        <v>2.49146</v>
      </c>
      <c r="JO306">
        <v>46.7969</v>
      </c>
      <c r="JP306">
        <v>13.0025</v>
      </c>
      <c r="JQ306">
        <v>18</v>
      </c>
      <c r="JR306">
        <v>508.996</v>
      </c>
      <c r="JS306">
        <v>385.82</v>
      </c>
      <c r="JT306">
        <v>26.1175</v>
      </c>
      <c r="JU306">
        <v>45.3618</v>
      </c>
      <c r="JV306">
        <v>29.9998</v>
      </c>
      <c r="JW306">
        <v>45.1576</v>
      </c>
      <c r="JX306">
        <v>45.0104</v>
      </c>
      <c r="JY306">
        <v>69.1778</v>
      </c>
      <c r="JZ306">
        <v>0</v>
      </c>
      <c r="KA306">
        <v>43.708</v>
      </c>
      <c r="KB306">
        <v>21.0741</v>
      </c>
      <c r="KC306">
        <v>1604.06</v>
      </c>
      <c r="KD306">
        <v>28.1979</v>
      </c>
      <c r="KE306">
        <v>98.1932</v>
      </c>
      <c r="KF306">
        <v>91.77379999999999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2023-09-10T17:29:41Z</dcterms:created>
  <dcterms:modified xsi:type="dcterms:W3CDTF">2023-09-10T17:29:41Z</dcterms:modified>
</cp:coreProperties>
</file>