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\Documents\C_Reserach\fieldwork_summer_2023\data\ucdavis_calcs\mk-nutnet2023-5dominantplants-csv\"/>
    </mc:Choice>
  </mc:AlternateContent>
  <xr:revisionPtr revIDLastSave="0" documentId="13_ncr:40009_{FEBC09D1-468F-4C9E-816C-526C0AFC5C32}" xr6:coauthVersionLast="47" xr6:coauthVersionMax="47" xr10:uidLastSave="{00000000-0000-0000-0000-000000000000}"/>
  <bookViews>
    <workbookView xWindow="-108" yWindow="-108" windowWidth="23256" windowHeight="13896" activeTab="2"/>
  </bookViews>
  <sheets>
    <sheet name="metadata" sheetId="4" r:id="rId1"/>
    <sheet name="merged" sheetId="1" r:id="rId2"/>
    <sheet name=" merged_clean" sheetId="5" r:id="rId3"/>
  </sheets>
  <definedNames>
    <definedName name="_xlnm._FilterDatabase" localSheetId="2" hidden="1">' merged_clean'!$A$1:$AT$276</definedName>
    <definedName name="_xlnm._FilterDatabase" localSheetId="1" hidden="1">merged!$A$1:$AA$1</definedName>
  </definedNames>
  <calcPr calcId="0"/>
</workbook>
</file>

<file path=xl/calcChain.xml><?xml version="1.0" encoding="utf-8"?>
<calcChain xmlns="http://schemas.openxmlformats.org/spreadsheetml/2006/main">
  <c r="AA3" i="1" l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K19" i="1" s="1"/>
  <c r="L20" i="1"/>
  <c r="L21" i="1"/>
  <c r="L22" i="1"/>
  <c r="L23" i="1"/>
  <c r="L24" i="1"/>
  <c r="L25" i="1"/>
  <c r="L26" i="1"/>
  <c r="L27" i="1"/>
  <c r="L28" i="1"/>
  <c r="L29" i="1"/>
  <c r="L30" i="1"/>
  <c r="L31" i="1"/>
  <c r="K31" i="1" s="1"/>
  <c r="L32" i="1"/>
  <c r="L33" i="1"/>
  <c r="L34" i="1"/>
  <c r="L35" i="1"/>
  <c r="L36" i="1"/>
  <c r="L37" i="1"/>
  <c r="K37" i="1" s="1"/>
  <c r="L38" i="1"/>
  <c r="L39" i="1"/>
  <c r="K39" i="1" s="1"/>
  <c r="L40" i="1"/>
  <c r="L41" i="1"/>
  <c r="K41" i="1" s="1"/>
  <c r="L42" i="1"/>
  <c r="K42" i="1" s="1"/>
  <c r="L43" i="1"/>
  <c r="L44" i="1"/>
  <c r="L45" i="1"/>
  <c r="L46" i="1"/>
  <c r="L47" i="1"/>
  <c r="L48" i="1"/>
  <c r="L49" i="1"/>
  <c r="L50" i="1"/>
  <c r="L51" i="1"/>
  <c r="K51" i="1" s="1"/>
  <c r="L52" i="1"/>
  <c r="K52" i="1" s="1"/>
  <c r="L53" i="1"/>
  <c r="L54" i="1"/>
  <c r="K54" i="1" s="1"/>
  <c r="L55" i="1"/>
  <c r="K55" i="1" s="1"/>
  <c r="L56" i="1"/>
  <c r="K56" i="1" s="1"/>
  <c r="L57" i="1"/>
  <c r="K57" i="1" s="1"/>
  <c r="L58" i="1"/>
  <c r="K58" i="1" s="1"/>
  <c r="L59" i="1"/>
  <c r="K59" i="1" s="1"/>
  <c r="L60" i="1"/>
  <c r="K60" i="1" s="1"/>
  <c r="L61" i="1"/>
  <c r="K61" i="1" s="1"/>
  <c r="L62" i="1"/>
  <c r="K62" i="1" s="1"/>
  <c r="L63" i="1"/>
  <c r="L64" i="1"/>
  <c r="L65" i="1"/>
  <c r="L66" i="1"/>
  <c r="L67" i="1"/>
  <c r="L68" i="1"/>
  <c r="L69" i="1"/>
  <c r="L70" i="1"/>
  <c r="L71" i="1"/>
  <c r="L72" i="1"/>
  <c r="K72" i="1" s="1"/>
  <c r="L73" i="1"/>
  <c r="L74" i="1"/>
  <c r="K74" i="1" s="1"/>
  <c r="L75" i="1"/>
  <c r="K75" i="1" s="1"/>
  <c r="L76" i="1"/>
  <c r="K76" i="1" s="1"/>
  <c r="L77" i="1"/>
  <c r="K77" i="1" s="1"/>
  <c r="L78" i="1"/>
  <c r="K78" i="1" s="1"/>
  <c r="L79" i="1"/>
  <c r="K79" i="1" s="1"/>
  <c r="L80" i="1"/>
  <c r="K80" i="1" s="1"/>
  <c r="L81" i="1"/>
  <c r="K81" i="1" s="1"/>
  <c r="L82" i="1"/>
  <c r="K82" i="1" s="1"/>
  <c r="L83" i="1"/>
  <c r="L84" i="1"/>
  <c r="L85" i="1"/>
  <c r="L86" i="1"/>
  <c r="L87" i="1"/>
  <c r="L88" i="1"/>
  <c r="K88" i="1" s="1"/>
  <c r="L89" i="1"/>
  <c r="K89" i="1" s="1"/>
  <c r="L90" i="1"/>
  <c r="L91" i="1"/>
  <c r="L92" i="1"/>
  <c r="L93" i="1"/>
  <c r="L94" i="1"/>
  <c r="L95" i="1"/>
  <c r="L96" i="1"/>
  <c r="L97" i="1"/>
  <c r="L98" i="1"/>
  <c r="L99" i="1"/>
  <c r="K99" i="1" s="1"/>
  <c r="L100" i="1"/>
  <c r="K100" i="1" s="1"/>
  <c r="L101" i="1"/>
  <c r="K101" i="1" s="1"/>
  <c r="L102" i="1"/>
  <c r="K102" i="1" s="1"/>
  <c r="L103" i="1"/>
  <c r="L104" i="1"/>
  <c r="L105" i="1"/>
  <c r="L106" i="1"/>
  <c r="L107" i="1"/>
  <c r="L108" i="1"/>
  <c r="L109" i="1"/>
  <c r="K109" i="1" s="1"/>
  <c r="L110" i="1"/>
  <c r="L111" i="1"/>
  <c r="L112" i="1"/>
  <c r="K112" i="1" s="1"/>
  <c r="L113" i="1"/>
  <c r="L114" i="1"/>
  <c r="L115" i="1"/>
  <c r="L116" i="1"/>
  <c r="L117" i="1"/>
  <c r="L118" i="1"/>
  <c r="K118" i="1" s="1"/>
  <c r="L119" i="1"/>
  <c r="K119" i="1" s="1"/>
  <c r="L120" i="1"/>
  <c r="K120" i="1" s="1"/>
  <c r="L121" i="1"/>
  <c r="K121" i="1" s="1"/>
  <c r="L122" i="1"/>
  <c r="K122" i="1" s="1"/>
  <c r="L123" i="1"/>
  <c r="L124" i="1"/>
  <c r="L125" i="1"/>
  <c r="L126" i="1"/>
  <c r="L127" i="1"/>
  <c r="L128" i="1"/>
  <c r="K128" i="1" s="1"/>
  <c r="L129" i="1"/>
  <c r="K129" i="1" s="1"/>
  <c r="L130" i="1"/>
  <c r="L131" i="1"/>
  <c r="K131" i="1" s="1"/>
  <c r="L132" i="1"/>
  <c r="L133" i="1"/>
  <c r="L134" i="1"/>
  <c r="K134" i="1" s="1"/>
  <c r="L135" i="1"/>
  <c r="K135" i="1" s="1"/>
  <c r="L136" i="1"/>
  <c r="K136" i="1" s="1"/>
  <c r="L137" i="1"/>
  <c r="L138" i="1"/>
  <c r="K138" i="1" s="1"/>
  <c r="L139" i="1"/>
  <c r="K139" i="1" s="1"/>
  <c r="L140" i="1"/>
  <c r="K140" i="1" s="1"/>
  <c r="L141" i="1"/>
  <c r="K141" i="1" s="1"/>
  <c r="L142" i="1"/>
  <c r="K142" i="1" s="1"/>
  <c r="L143" i="1"/>
  <c r="L144" i="1"/>
  <c r="L145" i="1"/>
  <c r="L146" i="1"/>
  <c r="L147" i="1"/>
  <c r="L148" i="1"/>
  <c r="K148" i="1" s="1"/>
  <c r="L149" i="1"/>
  <c r="K149" i="1" s="1"/>
  <c r="L150" i="1"/>
  <c r="L151" i="1"/>
  <c r="K151" i="1" s="1"/>
  <c r="L152" i="1"/>
  <c r="L153" i="1"/>
  <c r="L154" i="1"/>
  <c r="K154" i="1" s="1"/>
  <c r="L155" i="1"/>
  <c r="K155" i="1" s="1"/>
  <c r="L156" i="1"/>
  <c r="K156" i="1" s="1"/>
  <c r="L157" i="1"/>
  <c r="K157" i="1" s="1"/>
  <c r="L158" i="1"/>
  <c r="K158" i="1" s="1"/>
  <c r="L159" i="1"/>
  <c r="K159" i="1" s="1"/>
  <c r="L160" i="1"/>
  <c r="K160" i="1" s="1"/>
  <c r="L161" i="1"/>
  <c r="K161" i="1" s="1"/>
  <c r="L162" i="1"/>
  <c r="K162" i="1" s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K175" i="1" s="1"/>
  <c r="L176" i="1"/>
  <c r="K176" i="1" s="1"/>
  <c r="L177" i="1"/>
  <c r="K177" i="1" s="1"/>
  <c r="L178" i="1"/>
  <c r="K178" i="1" s="1"/>
  <c r="L179" i="1"/>
  <c r="K179" i="1" s="1"/>
  <c r="L180" i="1"/>
  <c r="K180" i="1" s="1"/>
  <c r="L181" i="1"/>
  <c r="K181" i="1" s="1"/>
  <c r="L182" i="1"/>
  <c r="K182" i="1" s="1"/>
  <c r="L183" i="1"/>
  <c r="L184" i="1"/>
  <c r="L185" i="1"/>
  <c r="L186" i="1"/>
  <c r="L187" i="1"/>
  <c r="L188" i="1"/>
  <c r="L189" i="1"/>
  <c r="L190" i="1"/>
  <c r="L191" i="1"/>
  <c r="L192" i="1"/>
  <c r="K192" i="1" s="1"/>
  <c r="L193" i="1"/>
  <c r="L194" i="1"/>
  <c r="K194" i="1" s="1"/>
  <c r="L195" i="1"/>
  <c r="L196" i="1"/>
  <c r="K196" i="1" s="1"/>
  <c r="L197" i="1"/>
  <c r="L198" i="1"/>
  <c r="K198" i="1" s="1"/>
  <c r="L199" i="1"/>
  <c r="L200" i="1"/>
  <c r="K200" i="1" s="1"/>
  <c r="L201" i="1"/>
  <c r="K201" i="1" s="1"/>
  <c r="L202" i="1"/>
  <c r="K202" i="1" s="1"/>
  <c r="L203" i="1"/>
  <c r="L204" i="1"/>
  <c r="L205" i="1"/>
  <c r="L206" i="1"/>
  <c r="L207" i="1"/>
  <c r="L208" i="1"/>
  <c r="L209" i="1"/>
  <c r="K209" i="1" s="1"/>
  <c r="L210" i="1"/>
  <c r="L211" i="1"/>
  <c r="L212" i="1"/>
  <c r="K212" i="1" s="1"/>
  <c r="L213" i="1"/>
  <c r="L214" i="1"/>
  <c r="L215" i="1"/>
  <c r="L216" i="1"/>
  <c r="L217" i="1"/>
  <c r="L218" i="1"/>
  <c r="L219" i="1"/>
  <c r="L220" i="1"/>
  <c r="L221" i="1"/>
  <c r="L222" i="1"/>
  <c r="K222" i="1" s="1"/>
  <c r="L223" i="1"/>
  <c r="L224" i="1"/>
  <c r="L225" i="1"/>
  <c r="L226" i="1"/>
  <c r="L227" i="1"/>
  <c r="L228" i="1"/>
  <c r="L229" i="1"/>
  <c r="K229" i="1" s="1"/>
  <c r="L230" i="1"/>
  <c r="L231" i="1"/>
  <c r="L232" i="1"/>
  <c r="L233" i="1"/>
  <c r="L234" i="1"/>
  <c r="L235" i="1"/>
  <c r="K235" i="1" s="1"/>
  <c r="L236" i="1"/>
  <c r="L237" i="1"/>
  <c r="K237" i="1" s="1"/>
  <c r="L238" i="1"/>
  <c r="L239" i="1"/>
  <c r="K239" i="1" s="1"/>
  <c r="L240" i="1"/>
  <c r="L241" i="1"/>
  <c r="K241" i="1" s="1"/>
  <c r="L242" i="1"/>
  <c r="K242" i="1" s="1"/>
  <c r="L243" i="1"/>
  <c r="L244" i="1"/>
  <c r="L245" i="1"/>
  <c r="L246" i="1"/>
  <c r="L247" i="1"/>
  <c r="L248" i="1"/>
  <c r="L249" i="1"/>
  <c r="K249" i="1" s="1"/>
  <c r="L250" i="1"/>
  <c r="L251" i="1"/>
  <c r="K251" i="1" s="1"/>
  <c r="L252" i="1"/>
  <c r="K252" i="1" s="1"/>
  <c r="L253" i="1"/>
  <c r="L254" i="1"/>
  <c r="L255" i="1"/>
  <c r="K255" i="1" s="1"/>
  <c r="L256" i="1"/>
  <c r="K256" i="1" s="1"/>
  <c r="L257" i="1"/>
  <c r="K257" i="1" s="1"/>
  <c r="L258" i="1"/>
  <c r="K258" i="1" s="1"/>
  <c r="L259" i="1"/>
  <c r="K259" i="1" s="1"/>
  <c r="L260" i="1"/>
  <c r="K260" i="1" s="1"/>
  <c r="L261" i="1"/>
  <c r="K261" i="1" s="1"/>
  <c r="L262" i="1"/>
  <c r="K262" i="1" s="1"/>
  <c r="L263" i="1"/>
  <c r="L264" i="1"/>
  <c r="L265" i="1"/>
  <c r="L266" i="1"/>
  <c r="L267" i="1"/>
  <c r="L268" i="1"/>
  <c r="L269" i="1"/>
  <c r="K269" i="1" s="1"/>
  <c r="L270" i="1"/>
  <c r="L271" i="1"/>
  <c r="K271" i="1" s="1"/>
  <c r="L272" i="1"/>
  <c r="K272" i="1" s="1"/>
  <c r="L273" i="1"/>
  <c r="L274" i="1"/>
  <c r="K274" i="1" s="1"/>
  <c r="L275" i="1"/>
  <c r="K275" i="1" s="1"/>
  <c r="L276" i="1"/>
  <c r="K276" i="1" s="1"/>
  <c r="K30" i="1"/>
  <c r="K32" i="1"/>
  <c r="K34" i="1"/>
  <c r="K36" i="1"/>
  <c r="K38" i="1"/>
  <c r="K40" i="1"/>
  <c r="K70" i="1"/>
  <c r="K92" i="1"/>
  <c r="K110" i="1"/>
  <c r="K114" i="1"/>
  <c r="K116" i="1"/>
  <c r="K132" i="1"/>
  <c r="K150" i="1"/>
  <c r="K152" i="1"/>
  <c r="K190" i="1"/>
  <c r="K230" i="1"/>
  <c r="K232" i="1"/>
  <c r="K234" i="1"/>
  <c r="K236" i="1"/>
  <c r="K238" i="1"/>
  <c r="K240" i="1"/>
  <c r="K270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 s="1"/>
  <c r="K137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20" i="1"/>
  <c r="K21" i="1"/>
  <c r="K22" i="1"/>
  <c r="K23" i="1"/>
  <c r="K24" i="1"/>
  <c r="K25" i="1"/>
  <c r="K26" i="1"/>
  <c r="K27" i="1"/>
  <c r="K28" i="1"/>
  <c r="K29" i="1"/>
  <c r="K33" i="1"/>
  <c r="K35" i="1"/>
  <c r="K43" i="1"/>
  <c r="K44" i="1"/>
  <c r="K45" i="1"/>
  <c r="K46" i="1"/>
  <c r="K47" i="1"/>
  <c r="K48" i="1"/>
  <c r="K49" i="1"/>
  <c r="K50" i="1"/>
  <c r="K53" i="1"/>
  <c r="K63" i="1"/>
  <c r="K64" i="1"/>
  <c r="K65" i="1"/>
  <c r="K66" i="1"/>
  <c r="K67" i="1"/>
  <c r="K68" i="1"/>
  <c r="K69" i="1"/>
  <c r="K71" i="1"/>
  <c r="K73" i="1"/>
  <c r="K83" i="1"/>
  <c r="K84" i="1"/>
  <c r="K85" i="1"/>
  <c r="K86" i="1"/>
  <c r="K87" i="1"/>
  <c r="K90" i="1"/>
  <c r="K91" i="1"/>
  <c r="K93" i="1"/>
  <c r="K94" i="1"/>
  <c r="K95" i="1"/>
  <c r="K96" i="1"/>
  <c r="K97" i="1"/>
  <c r="K98" i="1"/>
  <c r="K103" i="1"/>
  <c r="K104" i="1"/>
  <c r="K105" i="1"/>
  <c r="K106" i="1"/>
  <c r="K107" i="1"/>
  <c r="K108" i="1"/>
  <c r="K111" i="1"/>
  <c r="K113" i="1"/>
  <c r="K115" i="1"/>
  <c r="K117" i="1"/>
  <c r="K123" i="1"/>
  <c r="K124" i="1"/>
  <c r="K125" i="1"/>
  <c r="K126" i="1"/>
  <c r="K127" i="1"/>
  <c r="K130" i="1"/>
  <c r="K133" i="1"/>
  <c r="K143" i="1"/>
  <c r="K144" i="1"/>
  <c r="K145" i="1"/>
  <c r="K146" i="1"/>
  <c r="K147" i="1"/>
  <c r="K153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83" i="1"/>
  <c r="K184" i="1"/>
  <c r="K185" i="1"/>
  <c r="K186" i="1"/>
  <c r="K187" i="1"/>
  <c r="K188" i="1"/>
  <c r="K189" i="1"/>
  <c r="K191" i="1"/>
  <c r="K193" i="1"/>
  <c r="K195" i="1"/>
  <c r="K197" i="1"/>
  <c r="K199" i="1"/>
  <c r="K203" i="1"/>
  <c r="K204" i="1"/>
  <c r="K205" i="1"/>
  <c r="K206" i="1"/>
  <c r="K207" i="1"/>
  <c r="K208" i="1"/>
  <c r="K210" i="1"/>
  <c r="K211" i="1"/>
  <c r="K213" i="1"/>
  <c r="K214" i="1"/>
  <c r="K215" i="1"/>
  <c r="K216" i="1"/>
  <c r="K217" i="1"/>
  <c r="K218" i="1"/>
  <c r="K219" i="1"/>
  <c r="K220" i="1"/>
  <c r="K221" i="1"/>
  <c r="K223" i="1"/>
  <c r="K224" i="1"/>
  <c r="K225" i="1"/>
  <c r="K226" i="1"/>
  <c r="K227" i="1"/>
  <c r="K228" i="1"/>
  <c r="K231" i="1"/>
  <c r="K233" i="1"/>
  <c r="K243" i="1"/>
  <c r="K244" i="1"/>
  <c r="K245" i="1"/>
  <c r="K246" i="1"/>
  <c r="K247" i="1"/>
  <c r="K248" i="1"/>
  <c r="K250" i="1"/>
  <c r="K253" i="1"/>
  <c r="K254" i="1"/>
  <c r="K263" i="1"/>
  <c r="K264" i="1"/>
  <c r="K265" i="1"/>
  <c r="K266" i="1"/>
  <c r="K267" i="1"/>
  <c r="K268" i="1"/>
  <c r="K273" i="1"/>
</calcChain>
</file>

<file path=xl/sharedStrings.xml><?xml version="1.0" encoding="utf-8"?>
<sst xmlns="http://schemas.openxmlformats.org/spreadsheetml/2006/main" count="6583" uniqueCount="1287">
  <si>
    <t>ec5_uuid</t>
  </si>
  <si>
    <t>ec5_branch_uuid</t>
  </si>
  <si>
    <t>created_at</t>
  </si>
  <si>
    <t>uploaded_at</t>
  </si>
  <si>
    <t>title</t>
  </si>
  <si>
    <t>11_species</t>
  </si>
  <si>
    <t>12_species_notes_if_</t>
  </si>
  <si>
    <t>13_percent_cover</t>
  </si>
  <si>
    <t>14_photo_if_needed</t>
  </si>
  <si>
    <t>15_cover_notes</t>
  </si>
  <si>
    <t>214a5043-7444-41f6-9a1e-d783c3cb10f8</t>
  </si>
  <si>
    <t>84319365-ff6f-4f89-9321-deb6557484b0</t>
  </si>
  <si>
    <t>2023-05-26T13:52:18.000Z</t>
  </si>
  <si>
    <t>2023-05-26T13:53:21.000Z</t>
  </si>
  <si>
    <t>EUDE_(EUPHORBIA DENTATA)</t>
  </si>
  <si>
    <t>9d88d9f2-bffa-4ab7-bad3-8656959d97e6</t>
  </si>
  <si>
    <t>2023-05-26T13:51:52.000Z</t>
  </si>
  <si>
    <t>2023-05-26T13:53:20.000Z</t>
  </si>
  <si>
    <t>ELCA_(ELYMUS CANADENSIS)</t>
  </si>
  <si>
    <t>b87712a8-686c-41ce-a053-8405a2c9f970</t>
  </si>
  <si>
    <t>2023-05-26T13:50:38.000Z</t>
  </si>
  <si>
    <t>2023-05-26T13:53:18.000Z</t>
  </si>
  <si>
    <t>TRPE_(TRIODANIS PERFOLIATA)</t>
  </si>
  <si>
    <t>c287ee7d-1104-469f-822d-0acb390610ea</t>
  </si>
  <si>
    <t>2023-05-26T13:50:19.000Z</t>
  </si>
  <si>
    <t>2023-05-26T13:53:17.000Z</t>
  </si>
  <si>
    <t>PHMO_(PHYSALIS MOLLIS)</t>
  </si>
  <si>
    <t>2efe4352-a7a8-4e15-adee-2418fdc960fb</t>
  </si>
  <si>
    <t>2023-05-26T13:49:59.000Z</t>
  </si>
  <si>
    <t>2023-05-26T13:53:16.000Z</t>
  </si>
  <si>
    <t>PONU_(POLYTAENIA NUTTALLII)</t>
  </si>
  <si>
    <t>93769f16-1f7e-4532-aa4c-8f2e3268b12f</t>
  </si>
  <si>
    <t>2023-05-26T13:49:23.000Z</t>
  </si>
  <si>
    <t>2023-05-26T13:53:15.000Z</t>
  </si>
  <si>
    <t>MOCI_(MONARDA CITRIODORA)</t>
  </si>
  <si>
    <t>50e35795-7cf4-4826-a134-6fff137afd3c</t>
  </si>
  <si>
    <t>2023-05-26T13:49:08.000Z</t>
  </si>
  <si>
    <t>2023-05-26T13:53:14.000Z</t>
  </si>
  <si>
    <t>MIPL_(MIMOSA QUADRIVALVIS var. PLATYCARPA)</t>
  </si>
  <si>
    <t>414b2fac-c775-4025-8a66-8a1c0711cca8</t>
  </si>
  <si>
    <t>2023-05-26T13:48:24.000Z</t>
  </si>
  <si>
    <t>2023-05-26T13:53:13.000Z</t>
  </si>
  <si>
    <t>2PLANT_(unknown)</t>
  </si>
  <si>
    <t>PAPE</t>
  </si>
  <si>
    <t>0ccf9809-46a5-48b1-a7e8-620466392006</t>
  </si>
  <si>
    <t>2023-05-26T13:47:52.000Z</t>
  </si>
  <si>
    <t>2023-05-26T13:53:11.000Z</t>
  </si>
  <si>
    <t>GATE_(GALIUM TEXENSE)</t>
  </si>
  <si>
    <t>517914de-0983-4a80-8f75-15896c63b26f</t>
  </si>
  <si>
    <t>2023-05-26T13:47:37.000Z</t>
  </si>
  <si>
    <t>2023-05-26T13:53:10.000Z</t>
  </si>
  <si>
    <t>COER_(COMMELINA ERECTA)</t>
  </si>
  <si>
    <t>40330f14-9720-4a78-9f41-2a214e8f3c49</t>
  </si>
  <si>
    <t>2023-05-26T13:47:21.000Z</t>
  </si>
  <si>
    <t>2023-05-26T13:53:09.000Z</t>
  </si>
  <si>
    <t>GAPU_(GAILLARDIA PULCHELLA)</t>
  </si>
  <si>
    <t>90fe7f47-4378-462a-bf4a-27f51975d286</t>
  </si>
  <si>
    <t>2023-05-26T13:47:10.000Z</t>
  </si>
  <si>
    <t>2023-05-26T13:53:08.000Z</t>
  </si>
  <si>
    <t>SODI_(SOLANUM DIMIDIATUM)</t>
  </si>
  <si>
    <t>f8741477-26f5-45fa-9421-f1c4a4d78b33</t>
  </si>
  <si>
    <t>2023-05-26T13:46:49.000Z</t>
  </si>
  <si>
    <t>2023-05-26T13:53:07.000Z</t>
  </si>
  <si>
    <t>COCA_(COCCULUS CAROLINUS)</t>
  </si>
  <si>
    <t>90bba873-0695-4b88-b06d-a2e0f0f06934</t>
  </si>
  <si>
    <t>2023-05-26T13:46:32.000Z</t>
  </si>
  <si>
    <t>2023-05-26T13:53:05.000Z</t>
  </si>
  <si>
    <t>SCSC_(SCHIZACHYRIUM SCOPARIUM)</t>
  </si>
  <si>
    <t>b04a07fa-40d3-4a92-a599-31ebe3f24999</t>
  </si>
  <si>
    <t>2023-05-26T13:46:19.000Z</t>
  </si>
  <si>
    <t>2023-05-26T13:53:04.000Z</t>
  </si>
  <si>
    <t>TOAR_(TORILIS ARVENSIS)</t>
  </si>
  <si>
    <t>fbb61c47-6b5b-4da6-94ae-dec51ac5e62f</t>
  </si>
  <si>
    <t>2023-05-26T13:45:55.000Z</t>
  </si>
  <si>
    <t>2023-05-26T13:53:03.000Z</t>
  </si>
  <si>
    <t>AMTR_(AMBROSIA TRIFIDA)</t>
  </si>
  <si>
    <t>984f6ff6-1b26-417c-b92f-59dba742e551</t>
  </si>
  <si>
    <t>2023-05-26T13:45:35.000Z</t>
  </si>
  <si>
    <t>2023-05-26T13:53:02.000Z</t>
  </si>
  <si>
    <t>SOHA_(SORGHUM HALEPENSE)</t>
  </si>
  <si>
    <t>d0a2745c-b269-4c71-b5d8-c8b8df4ddf25</t>
  </si>
  <si>
    <t>31f8efa8-3b0d-436a-98fc-646490918106</t>
  </si>
  <si>
    <t>2023-05-26T12:11:18.000Z</t>
  </si>
  <si>
    <t>2023-05-26T12:16:05.000Z</t>
  </si>
  <si>
    <t>SISYR_(SISYRINCHIUM SP.)</t>
  </si>
  <si>
    <t>24793588-f674-4801-985c-9909b9f2e010</t>
  </si>
  <si>
    <t>2023-05-26T12:10:42.000Z</t>
  </si>
  <si>
    <t>2023-05-26T12:16:04.000Z</t>
  </si>
  <si>
    <t>6e8d7ca2-0c98-485a-b506-c80b4c902026</t>
  </si>
  <si>
    <t>2023-05-26T12:10:16.000Z</t>
  </si>
  <si>
    <t>2023-05-26T12:16:03.000Z</t>
  </si>
  <si>
    <t>SYER_(SYMPHYOTRICHUM ERICOIDES)</t>
  </si>
  <si>
    <t>85fa3e35-c1d8-4959-a722-58be91b72174</t>
  </si>
  <si>
    <t>2023-05-26T12:09:52.000Z</t>
  </si>
  <si>
    <t>2023-05-26T12:16:02.000Z</t>
  </si>
  <si>
    <t>eb44883d-d8df-4cda-a314-85f013be5682</t>
  </si>
  <si>
    <t>2023-05-26T12:08:59.000Z</t>
  </si>
  <si>
    <t>2023-05-26T12:16:00.000Z</t>
  </si>
  <si>
    <t>2PLANT_(family)</t>
  </si>
  <si>
    <t>Apacea (thin leaves)</t>
  </si>
  <si>
    <t>98529516-58e8-4db5-b6a1-89f389735867</t>
  </si>
  <si>
    <t>2023-05-26T12:08:44.000Z</t>
  </si>
  <si>
    <t>2023-05-26T12:15:59.000Z</t>
  </si>
  <si>
    <t>Brasicacea</t>
  </si>
  <si>
    <t>32d4bf00-bd63-4e53-b553-3a2d348ebe4e</t>
  </si>
  <si>
    <t>2023-05-26T12:08:29.000Z</t>
  </si>
  <si>
    <t>2023-05-26T12:15:58.000Z</t>
  </si>
  <si>
    <t>7810b51b-20f4-46c1-82c3-5765291a64f0</t>
  </si>
  <si>
    <t>2023-05-26T12:08:01.000Z</t>
  </si>
  <si>
    <t>2023-05-26T12:15:57.000Z</t>
  </si>
  <si>
    <t>74dd4363-c77e-42e9-8c07-bd0f642f7b69</t>
  </si>
  <si>
    <t>2023-05-26T12:06:50.000Z</t>
  </si>
  <si>
    <t>2023-05-26T12:15:56.000Z</t>
  </si>
  <si>
    <t>fa4bba87-a54d-4b40-a48e-21ba3744302d</t>
  </si>
  <si>
    <t>2023-05-26T12:06:31.000Z</t>
  </si>
  <si>
    <t>2023-05-26T12:15:55.000Z</t>
  </si>
  <si>
    <t>eb124d06-f527-48fd-a246-58ff5a8d4552</t>
  </si>
  <si>
    <t>2023-05-26T12:06:13.000Z</t>
  </si>
  <si>
    <t>2023-05-26T12:15:53.000Z</t>
  </si>
  <si>
    <t>4687c2db-4709-4be5-9139-2740b72dfe57</t>
  </si>
  <si>
    <t>2023-05-26T12:05:55.000Z</t>
  </si>
  <si>
    <t>2023-05-26T12:15:52.000Z</t>
  </si>
  <si>
    <t>36b7e039-3463-4d2b-a771-59649bdddf95</t>
  </si>
  <si>
    <t>2023-05-26T12:05:30.000Z</t>
  </si>
  <si>
    <t>2023-05-26T12:15:51.000Z</t>
  </si>
  <si>
    <t>0230f7ea-dae6-469e-af8e-6f350b796c0b</t>
  </si>
  <si>
    <t>2023-05-26T12:05:00.000Z</t>
  </si>
  <si>
    <t>2023-05-26T12:15:50.000Z</t>
  </si>
  <si>
    <t>19c1c981-99bd-4236-8712-c0c13a1781dd</t>
  </si>
  <si>
    <t>2023-05-26T12:04:38.000Z</t>
  </si>
  <si>
    <t>2023-05-26T12:15:49.000Z</t>
  </si>
  <si>
    <t>09cdc7a9-b8ab-4060-a07c-ff6ee237c542</t>
  </si>
  <si>
    <t>2023-05-26T12:04:05.000Z</t>
  </si>
  <si>
    <t>2023-05-26T12:15:47.000Z</t>
  </si>
  <si>
    <t>25e83ebc-50bf-4669-bb11-95911631bfea</t>
  </si>
  <si>
    <t>2023-05-26T12:03:19.000Z</t>
  </si>
  <si>
    <t>2023-05-26T12:15:46.000Z</t>
  </si>
  <si>
    <t>f44699e4-cdaf-45c7-9109-e693539d4ab0</t>
  </si>
  <si>
    <t>2600ba8a-7e19-438b-afc4-e35d1f2102ef</t>
  </si>
  <si>
    <t>2023-05-25T17:37:51.000Z</t>
  </si>
  <si>
    <t>2023-05-25T17:39:07.000Z</t>
  </si>
  <si>
    <t>Asterscae</t>
  </si>
  <si>
    <t>a0c9ca88-74d5-468a-8998-4e2c8b54ecfa</t>
  </si>
  <si>
    <t>2023-05-25T17:37:05.000Z</t>
  </si>
  <si>
    <t>2023-05-25T17:39:06.000Z</t>
  </si>
  <si>
    <t>CIEN_(CIRSIUM ENGELMANNII)</t>
  </si>
  <si>
    <t>25afda02-af1f-4ee6-905a-d6fa44a386ba</t>
  </si>
  <si>
    <t>2023-05-25T17:36:47.000Z</t>
  </si>
  <si>
    <t>2023-05-25T17:39:05.000Z</t>
  </si>
  <si>
    <t>d9432819-7f10-43f1-94e9-2379069c4929</t>
  </si>
  <si>
    <t>2023-05-25T17:36:15.000Z</t>
  </si>
  <si>
    <t>2023-05-25T17:39:03.000Z</t>
  </si>
  <si>
    <t>de826331-16b3-47f3-acdc-70aa1b171e13</t>
  </si>
  <si>
    <t>2023-05-25T17:35:58.000Z</t>
  </si>
  <si>
    <t>2023-05-25T17:39:02.000Z</t>
  </si>
  <si>
    <t>abbc54d5-1e1a-4be5-bc59-c2e72e090401</t>
  </si>
  <si>
    <t>2023-05-25T17:35:00.000Z</t>
  </si>
  <si>
    <t>2023-05-25T17:39:01.000Z</t>
  </si>
  <si>
    <t>BRJA_(BROMUS JAPONICUS)</t>
  </si>
  <si>
    <t>e07e5751-35cd-4f39-82c9-68b05255fe35</t>
  </si>
  <si>
    <t>2023-05-25T17:34:42.000Z</t>
  </si>
  <si>
    <t>2023-05-25T17:39:00.000Z</t>
  </si>
  <si>
    <t>42cf5e0e-7435-48db-8542-379808c7b24b</t>
  </si>
  <si>
    <t>2023-05-25T17:34:21.000Z</t>
  </si>
  <si>
    <t>2023-05-25T17:38:59.000Z</t>
  </si>
  <si>
    <t>89334663-9c9e-4d73-8a62-153ef51dbd7d</t>
  </si>
  <si>
    <t>2023-05-25T17:34:06.000Z</t>
  </si>
  <si>
    <t>2023-05-25T17:38:58.000Z</t>
  </si>
  <si>
    <t>ERTE_(ERODIUM TEXANUM)</t>
  </si>
  <si>
    <t>c04e8c3b-00fc-4884-9062-450782d7890f</t>
  </si>
  <si>
    <t>2023-05-25T17:33:25.000Z</t>
  </si>
  <si>
    <t>2023-05-25T17:38:57.000Z</t>
  </si>
  <si>
    <t>4086d4ff-ef31-4708-b88d-ac4d5eae0e7a</t>
  </si>
  <si>
    <t>2023-05-25T17:33:06.000Z</t>
  </si>
  <si>
    <t>2023-05-25T17:40:29.000Z</t>
  </si>
  <si>
    <t>Pape</t>
  </si>
  <si>
    <t>88afc9cb-3498-4a17-b037-c47c259be639</t>
  </si>
  <si>
    <t>2023-05-25T17:31:45.000Z</t>
  </si>
  <si>
    <t>2023-05-25T17:38:54.000Z</t>
  </si>
  <si>
    <t>f1b6a717-3cc5-43ef-8516-96c7aba24211</t>
  </si>
  <si>
    <t>2023-05-25T17:30:57.000Z</t>
  </si>
  <si>
    <t>2023-05-25T17:38:53.000Z</t>
  </si>
  <si>
    <t>e96fa5e8-8ce9-4a78-b956-cdff765e24ab</t>
  </si>
  <si>
    <t>2023-05-25T17:30:39.000Z</t>
  </si>
  <si>
    <t>2023-05-25T17:38:52.000Z</t>
  </si>
  <si>
    <t>b7bf6ed6-1e71-4a26-9f7e-bb3fa819b8bf</t>
  </si>
  <si>
    <t>2023-05-25T17:30:04.000Z</t>
  </si>
  <si>
    <t>2023-05-25T17:38:51.000Z</t>
  </si>
  <si>
    <t>33cfb7d6-8ed1-44c1-825e-490897acb04a</t>
  </si>
  <si>
    <t>c27ca4e0-bbc6-42b2-8060-43e36fccb7c0</t>
  </si>
  <si>
    <t>2023-05-25T15:01:06.523Z</t>
  </si>
  <si>
    <t>2023-05-25T15:40:56.000Z</t>
  </si>
  <si>
    <t>dcfb6112-058f-4b30-b777-f61ecb5e8dd2</t>
  </si>
  <si>
    <t>2023-05-25T15:00:24.918Z</t>
  </si>
  <si>
    <t>2023-05-25T15:40:54.000Z</t>
  </si>
  <si>
    <t>d626a85f-32ec-48e6-bae2-58362952f707</t>
  </si>
  <si>
    <t>2023-05-25T14:59:44.729Z</t>
  </si>
  <si>
    <t>2023-05-25T15:40:53.000Z</t>
  </si>
  <si>
    <t>65562c49-edfb-4aff-ae90-13af11927f3c</t>
  </si>
  <si>
    <t>2023-05-25T14:59:17.869Z</t>
  </si>
  <si>
    <t>2023-05-25T15:40:52.000Z</t>
  </si>
  <si>
    <t>f09e5001-a317-46b3-8e99-312f1420d198</t>
  </si>
  <si>
    <t>2023-05-25T14:58:33.917Z</t>
  </si>
  <si>
    <t>2023-05-25T15:40:50.000Z</t>
  </si>
  <si>
    <t>SONU_(SORGHASTRUM NUTANS)</t>
  </si>
  <si>
    <t>2419ea46-d91a-4efb-a70f-9dbd408848b9</t>
  </si>
  <si>
    <t>2023-05-25T14:58:16.929Z</t>
  </si>
  <si>
    <t>2023-05-25T15:40:49.000Z</t>
  </si>
  <si>
    <t>RUTR_(RUBUS TRIVIALIS)</t>
  </si>
  <si>
    <t>03f4a17f-be39-4493-9dd6-5b97d042edf2</t>
  </si>
  <si>
    <t>2023-05-25T14:57:24.408Z</t>
  </si>
  <si>
    <t>2023-05-25T15:40:47.000Z</t>
  </si>
  <si>
    <t>a4d3290c-25db-4511-8b47-b81806286d76</t>
  </si>
  <si>
    <t>2023-05-25T14:56:55.321Z</t>
  </si>
  <si>
    <t>2023-05-25T15:40:46.000Z</t>
  </si>
  <si>
    <t>PSTE_(PSORALIDIUM TENUIFLORUM)</t>
  </si>
  <si>
    <t>750238d7-510e-4388-af87-6b02166a6699</t>
  </si>
  <si>
    <t>2023-05-25T14:56:27.437Z</t>
  </si>
  <si>
    <t>2023-05-25T15:40:45.000Z</t>
  </si>
  <si>
    <t>976c60ad-2210-48ef-b96e-4482ac6cccc6</t>
  </si>
  <si>
    <t>2023-05-25T14:55:42.134Z</t>
  </si>
  <si>
    <t>2023-05-25T15:40:43.000Z</t>
  </si>
  <si>
    <t>d8ea5cb4-9fc3-4d4a-8f4e-c17f27c783c5</t>
  </si>
  <si>
    <t>2023-05-25T14:55:21.279Z</t>
  </si>
  <si>
    <t>2023-05-25T15:40:42.000Z</t>
  </si>
  <si>
    <t>2PLANT_(genus)</t>
  </si>
  <si>
    <t>Euphorbia</t>
  </si>
  <si>
    <t>4fae6eac-fad9-4a15-a532-e8e8f4afb295</t>
  </si>
  <si>
    <t>2023-05-25T14:54:56.524Z</t>
  </si>
  <si>
    <t>2023-05-25T15:40:41.000Z</t>
  </si>
  <si>
    <t>89565e56-126f-4ebd-86e8-880c44092de5</t>
  </si>
  <si>
    <t>2023-05-25T14:54:15.400Z</t>
  </si>
  <si>
    <t>2023-05-25T15:40:39.000Z</t>
  </si>
  <si>
    <t>85aae369-88bc-4219-8037-45602bb3b6e3</t>
  </si>
  <si>
    <t>2023-05-25T14:53:49.627Z</t>
  </si>
  <si>
    <t>2023-05-25T15:40:38.000Z</t>
  </si>
  <si>
    <t>6b3e37c2-38cc-41a3-9e9f-4081a089f3a3</t>
  </si>
  <si>
    <t>2023-05-25T14:52:43.120Z</t>
  </si>
  <si>
    <t>2023-05-25T15:40:36.000Z</t>
  </si>
  <si>
    <t>CEME_(CENTAUREA MELITENSIS)</t>
  </si>
  <si>
    <t>1b741bef-1477-489a-a484-7a2fb827e5d3</t>
  </si>
  <si>
    <t>2023-05-25T14:52:10.971Z</t>
  </si>
  <si>
    <t>2023-05-25T15:40:35.000Z</t>
  </si>
  <si>
    <t>a8629cbe-1f18-4ac5-9854-bc56f183ec2d</t>
  </si>
  <si>
    <t>2023-05-25T14:51:48.685Z</t>
  </si>
  <si>
    <t>2023-05-25T15:40:34.000Z</t>
  </si>
  <si>
    <t>0b7e15ca-b231-4103-8509-0e71ecd4ee4c</t>
  </si>
  <si>
    <t>06530430-9c26-4025-8fd9-60b0dff3b101</t>
  </si>
  <si>
    <t>2023-05-25T13:05:40.715Z</t>
  </si>
  <si>
    <t>2023-05-25T13:48:08.000Z</t>
  </si>
  <si>
    <t>OXST_(OXALIS STRICTA)</t>
  </si>
  <si>
    <t>41993b0a-c958-4cb3-8488-9c52392e0fa6</t>
  </si>
  <si>
    <t>2023-05-25T13:05:04.884Z</t>
  </si>
  <si>
    <t>2023-05-25T13:48:07.000Z</t>
  </si>
  <si>
    <t>5980a2b6-a31d-44f6-a472-aa7308a16d72</t>
  </si>
  <si>
    <t>2023-05-25T13:04:36.749Z</t>
  </si>
  <si>
    <t>2023-05-25T13:48:06.000Z</t>
  </si>
  <si>
    <t>Apacea</t>
  </si>
  <si>
    <t>23ad9a39-c353-4076-8609-d21c8651b96e</t>
  </si>
  <si>
    <t>2023-05-25T13:04:01.826Z</t>
  </si>
  <si>
    <t>2023-05-25T13:48:04.000Z</t>
  </si>
  <si>
    <t>51ff82cb-7815-47a9-90fd-a10d401d542c</t>
  </si>
  <si>
    <t>2023-05-25T13:03:25.693Z</t>
  </si>
  <si>
    <t>2023-05-25T13:48:02.000Z</t>
  </si>
  <si>
    <t>0b4821b0-00c4-44f7-9259-a7982676911a</t>
  </si>
  <si>
    <t>2023-05-25T13:02:39.250Z</t>
  </si>
  <si>
    <t>2023-05-25T13:48:01.000Z</t>
  </si>
  <si>
    <t>c5bb103c-d428-47e4-b2f5-1196c58c97fb</t>
  </si>
  <si>
    <t>2023-05-25T13:01:48.507Z</t>
  </si>
  <si>
    <t>2023-05-25T13:48:00.000Z</t>
  </si>
  <si>
    <t>febfc226-604b-462f-a3e9-aa6d6931ead5</t>
  </si>
  <si>
    <t>2023-05-25T13:01:27.970Z</t>
  </si>
  <si>
    <t>2023-05-25T13:47:59.000Z</t>
  </si>
  <si>
    <t>SPCO_(SPOROBOLUS COMPOSITUS)</t>
  </si>
  <si>
    <t>93317b91-eda3-479a-a9f8-4cb56b4beb8d</t>
  </si>
  <si>
    <t>2023-05-25T13:01:10.931Z</t>
  </si>
  <si>
    <t>2023-05-25T13:47:57.000Z</t>
  </si>
  <si>
    <t>5a40670e-7215-4f56-a850-fa8a71be99bb</t>
  </si>
  <si>
    <t>2023-05-25T13:00:42.663Z</t>
  </si>
  <si>
    <t>2023-05-25T13:47:55.000Z</t>
  </si>
  <si>
    <t>35880d8d-d396-4fb8-87a8-4d4a22169ff7</t>
  </si>
  <si>
    <t>2023-05-25T13:00:12.919Z</t>
  </si>
  <si>
    <t>2023-05-25T13:47:54.000Z</t>
  </si>
  <si>
    <t>37d9c5e7-4808-402b-9c60-22f0e536c190</t>
  </si>
  <si>
    <t>2023-05-25T12:59:52.132Z</t>
  </si>
  <si>
    <t>2023-05-25T13:47:53.000Z</t>
  </si>
  <si>
    <t>bc231f3b-aed7-43c2-bfba-faa91b867823</t>
  </si>
  <si>
    <t>2023-05-25T12:59:36.380Z</t>
  </si>
  <si>
    <t>2023-05-25T13:47:51.000Z</t>
  </si>
  <si>
    <t>2222a3e1-6c36-4d24-a258-30b162bdd6bc</t>
  </si>
  <si>
    <t>2023-05-25T12:59:09.805Z</t>
  </si>
  <si>
    <t>2023-05-25T13:47:50.000Z</t>
  </si>
  <si>
    <t>ad906806-2fce-4b1c-97de-1b23bb2bf37c</t>
  </si>
  <si>
    <t>2023-05-25T12:58:35.495Z</t>
  </si>
  <si>
    <t>2023-05-25T13:47:48.000Z</t>
  </si>
  <si>
    <t>b0f9325f-4cf2-4ef5-a74e-3f84c4569ac4</t>
  </si>
  <si>
    <t>e67a936f-8916-46ae-81e4-9c9ea47ba3f9</t>
  </si>
  <si>
    <t>2023-05-24T14:02:23.634Z</t>
  </si>
  <si>
    <t>2023-05-24T14:05:19.000Z</t>
  </si>
  <si>
    <t>6f9a011a-e5df-4ca2-a2a7-bed19c1c4bf3</t>
  </si>
  <si>
    <t>2023-05-24T14:01:40.366Z</t>
  </si>
  <si>
    <t>2023-05-24T14:05:17.000Z</t>
  </si>
  <si>
    <t>14d80fea-ba88-4884-baee-d988644043b3</t>
  </si>
  <si>
    <t>2023-05-24T13:59:15.639Z</t>
  </si>
  <si>
    <t>2023-05-24T14:05:16.000Z</t>
  </si>
  <si>
    <t>fd6750b6-e55d-4894-acf5-9ac83a0c8b77</t>
  </si>
  <si>
    <t>2023-05-24T13:58:55.105Z</t>
  </si>
  <si>
    <t>2023-05-24T14:05:14.000Z</t>
  </si>
  <si>
    <t>0d2b10e8-eca8-482b-8bd1-d70c74fd860c</t>
  </si>
  <si>
    <t>2023-05-24T13:58:35.343Z</t>
  </si>
  <si>
    <t>2023-05-24T14:05:13.000Z</t>
  </si>
  <si>
    <t>Check Species</t>
  </si>
  <si>
    <t>3cc1341f-df34-47ae-9248-bdabaead4e5a</t>
  </si>
  <si>
    <t>2023-05-24T13:56:39.505Z</t>
  </si>
  <si>
    <t>2023-05-24T14:05:10.000Z</t>
  </si>
  <si>
    <t>308e9a88-f1db-4a8a-a0aa-d34d200e7d6c</t>
  </si>
  <si>
    <t>2023-05-24T13:56:22.016Z</t>
  </si>
  <si>
    <t>2023-05-24T14:05:09.000Z</t>
  </si>
  <si>
    <t>Spear Grass poacea</t>
  </si>
  <si>
    <t>b55569a7-ae22-48c8-9644-1e2e086f47e8</t>
  </si>
  <si>
    <t>2023-05-24T13:55:24.418Z</t>
  </si>
  <si>
    <t>2023-05-24T14:05:08.000Z</t>
  </si>
  <si>
    <t>4b80f22a-9309-47d4-9238-4850581bb8a4</t>
  </si>
  <si>
    <t>2023-05-24T13:55:02.777Z</t>
  </si>
  <si>
    <t>2023-05-24T14:05:06.000Z</t>
  </si>
  <si>
    <t>6267179b-3f3c-4bc4-92b0-95ca1ec5aeb8</t>
  </si>
  <si>
    <t>2023-05-24T13:54:09.393Z</t>
  </si>
  <si>
    <t>2023-05-24T14:05:03.000Z</t>
  </si>
  <si>
    <t>“Sticky plant”</t>
  </si>
  <si>
    <t>d1b8be48-9419-4726-9a00-f2101313ce5f</t>
  </si>
  <si>
    <t>2023-05-24T13:53:43.535Z</t>
  </si>
  <si>
    <t>2023-05-24T14:05:01.000Z</t>
  </si>
  <si>
    <t>df3d6a72-b826-4b5d-be95-aab61848b6c1</t>
  </si>
  <si>
    <t>2023-05-24T13:53:18.448Z</t>
  </si>
  <si>
    <t>2023-05-24T14:05:00.000Z</t>
  </si>
  <si>
    <t>TRBR_(TRAGIA BREVISPICA)</t>
  </si>
  <si>
    <t>87de1044-9fc9-43b8-81d7-8fcaa2e64384</t>
  </si>
  <si>
    <t>2023-05-24T13:52:57.780Z</t>
  </si>
  <si>
    <t>2023-05-24T14:04:58.000Z</t>
  </si>
  <si>
    <t>7f274811-b201-4d2d-a758-a50a7073e05e</t>
  </si>
  <si>
    <t>2023-05-24T13:52:35.339Z</t>
  </si>
  <si>
    <t>2023-05-24T14:04:55.000Z</t>
  </si>
  <si>
    <t>030c5b75-981f-4470-a2c8-909329c790ed</t>
  </si>
  <si>
    <t>2023-05-24T13:52:21.998Z</t>
  </si>
  <si>
    <t>2023-05-24T14:04:54.000Z</t>
  </si>
  <si>
    <t>ab68069d-9daf-4980-a2af-92142d2fa693</t>
  </si>
  <si>
    <t>2023-05-24T13:52:10.268Z</t>
  </si>
  <si>
    <t>2023-05-24T14:04:52.000Z</t>
  </si>
  <si>
    <t>bc054f23-e73e-4bd8-8414-b36ba7bc1d77</t>
  </si>
  <si>
    <t>9a8d2ba1-b240-4c11-b766-eaec9a5054fd</t>
  </si>
  <si>
    <t>2023-05-23T13:25:12.712Z</t>
  </si>
  <si>
    <t>2023-05-23T14:07:33.000Z</t>
  </si>
  <si>
    <t>5c0e5cbf-c389-4cd2-90c3-b15a66acd7f9</t>
  </si>
  <si>
    <t>2023-05-23T13:24:07.011Z</t>
  </si>
  <si>
    <t>2023-05-23T14:07:31.000Z</t>
  </si>
  <si>
    <t>cee1d26f-7be7-45ec-8d82-e81a2f877a51</t>
  </si>
  <si>
    <t>2023-05-23T13:23:38.304Z</t>
  </si>
  <si>
    <t>2023-05-23T14:07:29.000Z</t>
  </si>
  <si>
    <t>65c8f859-dc24-43a5-a7a3-fc3225e5b345</t>
  </si>
  <si>
    <t>2023-05-23T13:22:56.836Z</t>
  </si>
  <si>
    <t>2023-05-23T14:07:28.000Z</t>
  </si>
  <si>
    <t>e87d9ab0-f673-450d-a9b9-0559e0e35977</t>
  </si>
  <si>
    <t>2023-05-23T13:22:05.844Z</t>
  </si>
  <si>
    <t>2023-05-23T14:07:26.000Z</t>
  </si>
  <si>
    <t>7c7c22ef-bfb5-402d-8f65-aaf70f9e9653</t>
  </si>
  <si>
    <t>2023-05-23T13:21:26.250Z</t>
  </si>
  <si>
    <t>2023-05-23T14:07:24.000Z</t>
  </si>
  <si>
    <t>c41e942b-e1b4-494c-99cd-c617e9fa4ceb</t>
  </si>
  <si>
    <t>2023-05-23T13:20:52.896Z</t>
  </si>
  <si>
    <t>2023-05-23T14:07:22.000Z</t>
  </si>
  <si>
    <t>9892bea0-ee69-4b46-8eea-87b723cb496a</t>
  </si>
  <si>
    <t>ee47b9d0-8ce7-481b-a394-c6d5714270c0</t>
  </si>
  <si>
    <t>2023-05-23T13:17:40.205Z</t>
  </si>
  <si>
    <t>2023-05-23T14:07:19.000Z</t>
  </si>
  <si>
    <t>ac16782e-8548-4ecd-acbb-68175bf02cbc</t>
  </si>
  <si>
    <t>2023-05-23T13:16:36.747Z</t>
  </si>
  <si>
    <t>2023-05-23T14:07:16.000Z</t>
  </si>
  <si>
    <t>CEAM?</t>
  </si>
  <si>
    <t>be77f6d4-316f-4039-af38-5fb141bfed9e</t>
  </si>
  <si>
    <t>2023-05-23T13:14:48.904Z</t>
  </si>
  <si>
    <t>2023-05-23T14:07:15.000Z</t>
  </si>
  <si>
    <t>eeb6e1a9-d8a3-44c8-85ab-9a3067403199</t>
  </si>
  <si>
    <t>2023-05-23T13:14:03.437Z</t>
  </si>
  <si>
    <t>2023-05-23T14:07:14.000Z</t>
  </si>
  <si>
    <t>c46f3b81-6bc5-46fc-bbac-a86051d432af</t>
  </si>
  <si>
    <t>2023-05-23T13:13:11.389Z</t>
  </si>
  <si>
    <t>2023-05-23T14:07:12.000Z</t>
  </si>
  <si>
    <t>9d71f42b-54f4-445c-aa9d-df1dd45a4ca6</t>
  </si>
  <si>
    <t>2023-05-23T13:12:53.413Z</t>
  </si>
  <si>
    <t>2023-05-23T14:07:10.000Z</t>
  </si>
  <si>
    <t>8403b2ae-6608-4079-8089-2cad824e0722</t>
  </si>
  <si>
    <t>2023-05-23T13:12:18.133Z</t>
  </si>
  <si>
    <t>2023-05-23T14:07:09.000Z</t>
  </si>
  <si>
    <t>e6da9795-f834-407b-ba58-fa5643841669</t>
  </si>
  <si>
    <t>2023-05-23T13:11:18.227Z</t>
  </si>
  <si>
    <t>2023-05-23T14:07:08.000Z</t>
  </si>
  <si>
    <t>c5261ef3-db17-4c4b-ba57-e2ddd9016575</t>
  </si>
  <si>
    <t>1a2eb640-4092-434a-9cd4-1942b8f5a545</t>
  </si>
  <si>
    <t>2023-05-23T13:05:35.583Z</t>
  </si>
  <si>
    <t>2023-05-23T14:07:03.000Z</t>
  </si>
  <si>
    <t>441199bf-f365-44e9-8dab-5326f0bb7623</t>
  </si>
  <si>
    <t>2023-05-23T13:04:43.918Z</t>
  </si>
  <si>
    <t>2023-05-23T14:07:01.000Z</t>
  </si>
  <si>
    <t>7ee39d81-ec41-4af7-9d56-b513adf0a073</t>
  </si>
  <si>
    <t>2023-05-23T13:04:18.430Z</t>
  </si>
  <si>
    <t>2023-05-23T14:07:00.000Z</t>
  </si>
  <si>
    <t>68808c09-8ac2-4869-bbc2-5538846dbc59</t>
  </si>
  <si>
    <t>2023-05-23T13:02:56.471Z</t>
  </si>
  <si>
    <t>2023-05-23T14:06:58.000Z</t>
  </si>
  <si>
    <t>94ccf234-7afe-40d5-a05e-6c58417140a9</t>
  </si>
  <si>
    <t>2023-05-23T13:02:08.409Z</t>
  </si>
  <si>
    <t>2023-05-23T14:06:56.000Z</t>
  </si>
  <si>
    <t>6f0d0847-80b9-4e03-8d6a-ef53fb6167db</t>
  </si>
  <si>
    <t>2023-05-23T12:59:57.930Z</t>
  </si>
  <si>
    <t>2023-05-23T14:06:55.000Z</t>
  </si>
  <si>
    <t>8391b69d-8738-4bb5-938c-596cedd25a2a</t>
  </si>
  <si>
    <t>2023-05-23T12:59:06.553Z</t>
  </si>
  <si>
    <t>2023-05-23T14:06:54.000Z</t>
  </si>
  <si>
    <t>2316375c-bd41-42db-80fe-19ae5c761281</t>
  </si>
  <si>
    <t>1b9c8d2d-c5f4-415b-b882-3506ccbdc21e</t>
  </si>
  <si>
    <t>2023-05-23T12:55:47.410Z</t>
  </si>
  <si>
    <t>2023-05-23T14:06:49.000Z</t>
  </si>
  <si>
    <t>7567f0e9-1deb-49ea-bc1c-249f109e398a</t>
  </si>
  <si>
    <t>2023-05-23T12:54:52.400Z</t>
  </si>
  <si>
    <t>2023-05-23T14:06:48.000Z</t>
  </si>
  <si>
    <t>895222ae-8787-42f2-a917-1d5081e08d3e</t>
  </si>
  <si>
    <t>2023-05-23T12:52:38.733Z</t>
  </si>
  <si>
    <t>2023-05-23T14:06:46.000Z</t>
  </si>
  <si>
    <t>2e6317ea-dbfd-4527-bd68-7af3dd59387f</t>
  </si>
  <si>
    <t>2023-05-23T12:51:06.127Z</t>
  </si>
  <si>
    <t>2023-05-23T14:06:43.000Z</t>
  </si>
  <si>
    <t>d8d72e8c-6f42-4283-b1e1-c5e72cf0b5f5</t>
  </si>
  <si>
    <t>2023-05-23T12:50:08.764Z</t>
  </si>
  <si>
    <t>2023-05-23T14:06:42.000Z</t>
  </si>
  <si>
    <t>9e4d0aa7-c4a2-4830-9ba8-fedb536b1afa</t>
  </si>
  <si>
    <t>2023-05-23T12:49:17.311Z</t>
  </si>
  <si>
    <t>2023-05-23T14:06:41.000Z</t>
  </si>
  <si>
    <t>c7851305-9b4b-4f21-9eaa-86891fa00f95</t>
  </si>
  <si>
    <t>2023-05-23T12:48:04.753Z</t>
  </si>
  <si>
    <t>2023-05-23T14:06:39.000Z</t>
  </si>
  <si>
    <t>2ecb4aba-7775-4f27-8d1a-fa2222cb0e29</t>
  </si>
  <si>
    <t>2023-05-23T12:46:15.193Z</t>
  </si>
  <si>
    <t>2023-05-23T14:06:37.000Z</t>
  </si>
  <si>
    <t>da873470-ee73-4ebe-b328-db886aa6c0b4</t>
  </si>
  <si>
    <t>37dbc5f9-4d5c-4738-94ec-1f52299fd99c</t>
  </si>
  <si>
    <t>2023-05-23T12:42:09.025Z</t>
  </si>
  <si>
    <t>2023-05-23T14:06:34.000Z</t>
  </si>
  <si>
    <t>e3e5d473-800b-48c1-8444-4c6b4eba0044</t>
  </si>
  <si>
    <t>2023-05-23T12:41:49.142Z</t>
  </si>
  <si>
    <t>2023-05-23T14:06:31.000Z</t>
  </si>
  <si>
    <t>cfe32aa8-a01c-4613-a489-ef2a80b5c617</t>
  </si>
  <si>
    <t>2023-05-23T12:39:23.200Z</t>
  </si>
  <si>
    <t>2023-05-23T14:06:30.000Z</t>
  </si>
  <si>
    <t>c93cf5e6-1e8c-40be-96a6-f672e6ec63db</t>
  </si>
  <si>
    <t>2023-05-23T12:38:26.797Z</t>
  </si>
  <si>
    <t>2023-05-23T14:06:29.000Z</t>
  </si>
  <si>
    <t>248b94fd-4c28-4175-a91c-f674657525a8</t>
  </si>
  <si>
    <t>2023-05-23T12:37:07.219Z</t>
  </si>
  <si>
    <t>2023-05-23T14:06:27.000Z</t>
  </si>
  <si>
    <t>b847e95b-45c5-4ca0-828c-da0159e863a6</t>
  </si>
  <si>
    <t>2023-05-23T12:35:55.736Z</t>
  </si>
  <si>
    <t>2023-05-23T14:06:25.000Z</t>
  </si>
  <si>
    <t>a84a549b-e7d5-42c6-8844-7db733f97970</t>
  </si>
  <si>
    <t>2023-05-23T12:34:43.317Z</t>
  </si>
  <si>
    <t>2023-05-23T14:06:23.000Z</t>
  </si>
  <si>
    <t>03fe4870-32f0-473e-a52f-fe92be430de3</t>
  </si>
  <si>
    <t>2023-05-23T12:34:13.329Z</t>
  </si>
  <si>
    <t>2023-05-23T14:06:22.000Z</t>
  </si>
  <si>
    <t>53a6cb93-dadb-48b6-a5e9-0bfbe280b052</t>
  </si>
  <si>
    <t>32948a36-77ee-492b-9f44-b9146a654b93</t>
  </si>
  <si>
    <t>2023-05-23T12:20:39.000Z</t>
  </si>
  <si>
    <t>2023-05-23T12:33:20.000Z</t>
  </si>
  <si>
    <t>8606ae37-8790-421b-ade9-5a3b33755026</t>
  </si>
  <si>
    <t>2023-05-23T12:19:51.000Z</t>
  </si>
  <si>
    <t>2023-05-23T12:33:18.000Z</t>
  </si>
  <si>
    <t>58c2e04b-3237-4dbe-854b-a9c322468b2a</t>
  </si>
  <si>
    <t>2023-05-23T12:17:35.000Z</t>
  </si>
  <si>
    <t>2023-05-23T12:33:16.000Z</t>
  </si>
  <si>
    <t>ab9942bc-f307-4453-a1a0-9fff7078697e</t>
  </si>
  <si>
    <t>2023-05-23T12:17:07.000Z</t>
  </si>
  <si>
    <t>2023-05-23T12:33:10.000Z</t>
  </si>
  <si>
    <t>3f649f22-30fa-4a15-b3e5-46e670338bf6</t>
  </si>
  <si>
    <t>2023-05-23T12:15:56.000Z</t>
  </si>
  <si>
    <t>2023-05-23T12:33:08.000Z</t>
  </si>
  <si>
    <t>SAAZ_(SALVIA AZUREA)</t>
  </si>
  <si>
    <t>ad178aba-e047-40ce-823f-69a28076b564</t>
  </si>
  <si>
    <t>2023-05-23T12:13:08.000Z</t>
  </si>
  <si>
    <t>2023-05-23T12:33:06.000Z</t>
  </si>
  <si>
    <t>72274bef-1f5e-4f69-a64f-d6a8cce0e45b</t>
  </si>
  <si>
    <t>2023-05-23T12:11:43.000Z</t>
  </si>
  <si>
    <t>2023-05-23T12:33:04.000Z</t>
  </si>
  <si>
    <t>fbd0220b-66bb-4a3c-9090-15bba7662883</t>
  </si>
  <si>
    <t>2023-05-23T12:11:19.000Z</t>
  </si>
  <si>
    <t>2023-05-23T12:33:02.000Z</t>
  </si>
  <si>
    <t>1e1da36b-afd6-4b90-bc11-c375745b4e32</t>
  </si>
  <si>
    <t>2023-05-23T12:11:01.000Z</t>
  </si>
  <si>
    <t>2023-05-23T12:33:00.000Z</t>
  </si>
  <si>
    <t>1_woody overstory</t>
  </si>
  <si>
    <t>1.0_woody overstory 0</t>
  </si>
  <si>
    <t>2023-06-05T06:20:41.000Z</t>
  </si>
  <si>
    <t>2023-06-05T06:18:12.000Z</t>
  </si>
  <si>
    <t>10a0f41c-669b-453a-9809-3dc63dd9d5b7</t>
  </si>
  <si>
    <t>0a1302c1-c279-4517-9687-867bc22319fa</t>
  </si>
  <si>
    <t>2_litter</t>
  </si>
  <si>
    <t>1.1_litter 50</t>
  </si>
  <si>
    <t>2023-06-05T06:20:42.000Z</t>
  </si>
  <si>
    <t>2023-06-05T06:18:33.000Z</t>
  </si>
  <si>
    <t>b476fe80-84b4-4f37-bc56-2cf6f80f2d44</t>
  </si>
  <si>
    <t>CHLA10_(chamaesyce lata)</t>
  </si>
  <si>
    <t>CHLA10_(chamaesyce lata) 0.5</t>
  </si>
  <si>
    <t>2023-06-05T06:20:43.000Z</t>
  </si>
  <si>
    <t>2023-06-05T06:19:43.000Z</t>
  </si>
  <si>
    <t>c5298764-4436-45ab-8670-59b31177ef43</t>
  </si>
  <si>
    <t>2023-06-05T13:34:23.000Z</t>
  </si>
  <si>
    <t>2023-06-05T13:08:25.000Z</t>
  </si>
  <si>
    <t>167d7ed9-8a9a-4ff0-b22e-758f9962008c</t>
  </si>
  <si>
    <t>aa27e5d2-43fe-4ac1-97d2-11ebbe548b3e</t>
  </si>
  <si>
    <t>1.1_litter 2</t>
  </si>
  <si>
    <t>2023-06-05T13:34:24.000Z</t>
  </si>
  <si>
    <t>2023-06-05T13:09:02.000Z</t>
  </si>
  <si>
    <t>2084daba-e07b-4681-9983-cd30a2ab2be9</t>
  </si>
  <si>
    <t>3_bare soil</t>
  </si>
  <si>
    <t>1.2_bare soil 0</t>
  </si>
  <si>
    <t>2023-06-05T13:34:25.000Z</t>
  </si>
  <si>
    <t>2023-06-05T13:09:24.000Z</t>
  </si>
  <si>
    <t>ed9af2f8-688d-4c86-8565-850cc2dffbc7</t>
  </si>
  <si>
    <t>4_animal diggings/ disturbance</t>
  </si>
  <si>
    <t>1.3_animal diggings/ disturbance 0</t>
  </si>
  <si>
    <t>2023-06-05T13:34:27.000Z</t>
  </si>
  <si>
    <t>2023-06-05T13:09:46.000Z</t>
  </si>
  <si>
    <t>d894813c-0152-4457-a57f-b9f08a09552c</t>
  </si>
  <si>
    <t>https://five.epicollect.net/api/media/mk-nutnet2023-5dominantplants?type=photo&amp;format=entry_original&amp;name=99c11a85-eaf8-4c51-8b84-e6976429d48b_1685970624.jpg</t>
  </si>
  <si>
    <t>5_rocks</t>
  </si>
  <si>
    <t>1.4_rocks 0</t>
  </si>
  <si>
    <t>2023-06-05T13:34:28.000Z</t>
  </si>
  <si>
    <t>2023-06-05T13:10:30.000Z</t>
  </si>
  <si>
    <t>99c11a85-eaf8-4c51-8b84-e6976429d48b</t>
  </si>
  <si>
    <t>https://five.epicollect.net/api/media/mk-nutnet2023-5dominantplants?type=photo&amp;format=entry_original&amp;name=0960b1f8-bf1a-456c-aa73-9a1195a8277a_1685970736.jpg</t>
  </si>
  <si>
    <t>CHIN2_(chenopodium incanum)</t>
  </si>
  <si>
    <t>CHIN2_(chenopodium incanum) 75</t>
  </si>
  <si>
    <t>2023-06-05T13:34:29.000Z</t>
  </si>
  <si>
    <t>2023-06-05T13:12:30.000Z</t>
  </si>
  <si>
    <t>0960b1f8-bf1a-456c-aa73-9a1195a8277a</t>
  </si>
  <si>
    <t>https://five.epicollect.net/api/media/mk-nutnet2023-5dominantplants?type=photo&amp;format=entry_original&amp;name=a2e79378-96d4-42c4-871d-9248ea021b0c_1685970804.jpg</t>
  </si>
  <si>
    <t>SOEL_(solanum elaeagnifolium)</t>
  </si>
  <si>
    <t>SOEL_(solanum elaeagnifolium) 10</t>
  </si>
  <si>
    <t>2023-06-05T13:34:31.000Z</t>
  </si>
  <si>
    <t>2023-06-05T13:13:29.000Z</t>
  </si>
  <si>
    <t>a2e79378-96d4-42c4-871d-9248ea021b0c</t>
  </si>
  <si>
    <t>https://five.epicollect.net/api/media/mk-nutnet2023-5dominantplants?type=photo&amp;format=entry_original&amp;name=c5e60ad8-ba43-46dd-ba2a-3805354e9de4_1685971321.jpg</t>
  </si>
  <si>
    <t>Need to verify</t>
  </si>
  <si>
    <t>ARHUH_(argythamnia humilis var. humilis)</t>
  </si>
  <si>
    <t>ARHUH_(argythamnia humilis var. humilis) 1</t>
  </si>
  <si>
    <t>2023-06-05T13:34:32.000Z</t>
  </si>
  <si>
    <t>2023-06-05T13:22:05.000Z</t>
  </si>
  <si>
    <t>c5e60ad8-ba43-46dd-ba2a-3805354e9de4</t>
  </si>
  <si>
    <t>https://five.epicollect.net/api/media/mk-nutnet2023-5dominantplants?type=photo&amp;format=entry_original&amp;name=6f5ba534-d130-4f8b-b776-84b4e0256d8e_1685971574.jpg</t>
  </si>
  <si>
    <t>Hymenoxys odorata or Helenium amarum. collect and key</t>
  </si>
  <si>
    <t>2plant_(notes required)</t>
  </si>
  <si>
    <t>2plant_(notes required) 5</t>
  </si>
  <si>
    <t>2023-06-05T13:34:33.000Z</t>
  </si>
  <si>
    <t>2023-06-05T13:26:20.000Z</t>
  </si>
  <si>
    <t>6f5ba534-d130-4f8b-b776-84b4e0256d8e</t>
  </si>
  <si>
    <t>BOGR2_(bouteloua gracilis)</t>
  </si>
  <si>
    <t>BOGR2_(bouteloua gracilis) 3</t>
  </si>
  <si>
    <t>2023-06-05T13:34:34.000Z</t>
  </si>
  <si>
    <t>2023-06-05T13:32:32.000Z</t>
  </si>
  <si>
    <t>ece251c7-c8cf-4972-861e-497827095667</t>
  </si>
  <si>
    <t>https://five.epicollect.net/api/media/mk-nutnet2023-5dominantplants?type=photo&amp;format=entry_original&amp;name=b69086f5-9f7c-45d7-927f-efea5d5a18db_1685971997.jpg</t>
  </si>
  <si>
    <t>2023-06-05T13:34:35.000Z</t>
  </si>
  <si>
    <t>2023-06-05T13:33:22.000Z</t>
  </si>
  <si>
    <t>b69086f5-9f7c-45d7-927f-efea5d5a18db</t>
  </si>
  <si>
    <t>https://five.epicollect.net/api/media/mk-nutnet2023-5dominantplants?type=photo&amp;format=entry_original&amp;name=64ce1308-30ac-44e9-bba6-7fcc8851ae00_1685972611.jpg</t>
  </si>
  <si>
    <t>2023-06-05T13:59:56.000Z</t>
  </si>
  <si>
    <t>2023-06-05T13:43:35.000Z</t>
  </si>
  <si>
    <t>64ce1308-30ac-44e9-bba6-7fcc8851ae00</t>
  </si>
  <si>
    <t>265eccff-9aa3-42ab-bf20-b3cf84d58387</t>
  </si>
  <si>
    <t>Need to verify definition of "litter"</t>
  </si>
  <si>
    <t>https://five.epicollect.net/api/media/mk-nutnet2023-5dominantplants?type=photo&amp;format=entry_original&amp;name=a1c387d0-96e8-4e29-944b-aafe79ca9020_1685972665.jpg</t>
  </si>
  <si>
    <t>1.1_litter 3</t>
  </si>
  <si>
    <t>2023-06-05T14:00:05.000Z</t>
  </si>
  <si>
    <t>2023-06-05T13:44:49.000Z</t>
  </si>
  <si>
    <t>a1c387d0-96e8-4e29-944b-aafe79ca9020</t>
  </si>
  <si>
    <t>2023-06-05T13:59:57.000Z</t>
  </si>
  <si>
    <t>2023-06-05T13:45:36.000Z</t>
  </si>
  <si>
    <t>0469e0be-dbc9-40c4-b220-ad37aa902924</t>
  </si>
  <si>
    <t>2023-06-05T13:59:58.000Z</t>
  </si>
  <si>
    <t>2023-06-05T13:45:52.000Z</t>
  </si>
  <si>
    <t>0ee9fc3e-4b3a-4182-87e9-65099aac1dbe</t>
  </si>
  <si>
    <t>2023-06-05T14:00:00.000Z</t>
  </si>
  <si>
    <t>2023-06-05T13:46:16.000Z</t>
  </si>
  <si>
    <t>a3c26dfb-7893-46c1-a69e-8e6327531ae1</t>
  </si>
  <si>
    <t>https://five.epicollect.net/api/media/mk-nutnet2023-5dominantplants?type=photo&amp;format=entry_original&amp;name=f0f87bb3-ff8b-434c-a886-05e360c2bd87_1685972832.jpg</t>
  </si>
  <si>
    <t>CHIN2_(chenopodium incanum) 92</t>
  </si>
  <si>
    <t>2023-06-05T14:00:01.000Z</t>
  </si>
  <si>
    <t>2023-06-05T13:47:19.000Z</t>
  </si>
  <si>
    <t>f0f87bb3-ff8b-434c-a886-05e360c2bd87</t>
  </si>
  <si>
    <t>SOEL_(solanum elaeagnifolium) 2</t>
  </si>
  <si>
    <t>2023-06-05T14:00:02.000Z</t>
  </si>
  <si>
    <t>2023-06-05T13:55:46.000Z</t>
  </si>
  <si>
    <t>bdd6e709-6c9b-41ea-925e-9eed3efc7381</t>
  </si>
  <si>
    <t>Understory</t>
  </si>
  <si>
    <t>2023-06-05T14:00:03.000Z</t>
  </si>
  <si>
    <t>2023-06-05T13:57:26.000Z</t>
  </si>
  <si>
    <t>4560f9db-595d-4318-9e96-eb9b2def4ff8</t>
  </si>
  <si>
    <t>Mesquite</t>
  </si>
  <si>
    <t>1.0_woody overstory 50</t>
  </si>
  <si>
    <t>2023-06-05T14:14:02.000Z</t>
  </si>
  <si>
    <t>2023-06-05T14:08:46.000Z</t>
  </si>
  <si>
    <t>02680914-0a5a-4e99-bb54-fc86bedcaf56</t>
  </si>
  <si>
    <t>597548d9-ae76-40e6-9d11-3e378c908a8f</t>
  </si>
  <si>
    <t>1.1_litter 5</t>
  </si>
  <si>
    <t>2023-06-05T14:14:04.000Z</t>
  </si>
  <si>
    <t>2023-06-05T14:09:23.000Z</t>
  </si>
  <si>
    <t>1f265027-84cf-4fbb-b968-e8239b6b7974</t>
  </si>
  <si>
    <t>2023-06-05T14:14:05.000Z</t>
  </si>
  <si>
    <t>2023-06-05T14:09:38.000Z</t>
  </si>
  <si>
    <t>40d9e549-9b98-4071-b4fb-60085dc46e4b</t>
  </si>
  <si>
    <t>2023-06-05T14:14:06.000Z</t>
  </si>
  <si>
    <t>2023-06-05T14:09:52.000Z</t>
  </si>
  <si>
    <t>dcf10f2a-1b85-450d-a378-dd76578cbe09</t>
  </si>
  <si>
    <t>https://five.epicollect.net/api/media/mk-nutnet2023-5dominantplants?type=photo&amp;format=entry_original&amp;name=0967e0ae-0e7d-494e-b93b-0877ecc999bd_1685974253.jpg</t>
  </si>
  <si>
    <t>2023-06-05T14:14:07.000Z</t>
  </si>
  <si>
    <t>2023-06-05T14:11:02.000Z</t>
  </si>
  <si>
    <t>0967e0ae-0e7d-494e-b93b-0877ecc999bd</t>
  </si>
  <si>
    <t>https://five.epicollect.net/api/media/mk-nutnet2023-5dominantplants?type=photo&amp;format=entry_original&amp;name=8e87dce5-93e9-4189-85da-3892cef642ba_1685974289.jpg</t>
  </si>
  <si>
    <t>CHIN2_(chenopodium incanum) 95</t>
  </si>
  <si>
    <t>2023-06-05T14:14:08.000Z</t>
  </si>
  <si>
    <t>2023-06-05T14:11:34.000Z</t>
  </si>
  <si>
    <t>8e87dce5-93e9-4189-85da-3892cef642ba</t>
  </si>
  <si>
    <t>Verifyprotocol. Consider underr 300m</t>
  </si>
  <si>
    <t>https://five.epicollect.net/api/media/mk-nutnet2023-5dominantplants?type=photo&amp;format=entry_original&amp;name=e87b690d-7bb9-4c5f-babb-b66630f14a52_1685974368.jpg</t>
  </si>
  <si>
    <t>PRGL2_(prosopis glandulosa)</t>
  </si>
  <si>
    <t>PRGL2_(prosopis glandulosa) 60</t>
  </si>
  <si>
    <t>2023-06-05T14:14:10.000Z</t>
  </si>
  <si>
    <t>2023-06-05T14:13:07.000Z</t>
  </si>
  <si>
    <t>e87b690d-7bb9-4c5f-babb-b66630f14a52</t>
  </si>
  <si>
    <t>2023-06-05T14:29:17.000Z</t>
  </si>
  <si>
    <t>2023-06-05T14:17:29.000Z</t>
  </si>
  <si>
    <t>947f3a3d-e762-446d-bb15-864d9e5c59cf</t>
  </si>
  <si>
    <t>ebd116e4-e8ac-4c4d-9b05-fbcedb49d110</t>
  </si>
  <si>
    <t>1.1_litter 15</t>
  </si>
  <si>
    <t>2023-06-05T14:29:18.000Z</t>
  </si>
  <si>
    <t>2023-06-05T14:17:54.000Z</t>
  </si>
  <si>
    <t>abbb2143-d0ee-4483-8cfa-acdbc76c62bb</t>
  </si>
  <si>
    <t>1.2_bare soil 25</t>
  </si>
  <si>
    <t>2023-06-05T14:29:19.000Z</t>
  </si>
  <si>
    <t>2023-06-05T14:18:24.000Z</t>
  </si>
  <si>
    <t>f57cc3a8-cd83-485e-ba04-10cd4922936b</t>
  </si>
  <si>
    <t>Scat</t>
  </si>
  <si>
    <t>2023-06-05T14:29:20.000Z</t>
  </si>
  <si>
    <t>2023-06-05T14:18:47.000Z</t>
  </si>
  <si>
    <t>d502f915-5d10-4fb0-8f03-c90181fad2f4</t>
  </si>
  <si>
    <t>https://five.epicollect.net/api/media/mk-nutnet2023-5dominantplants?type=photo&amp;format=entry_original&amp;name=27390009-65da-49ab-8741-83ef3da6e3ba_1685974778.jpg</t>
  </si>
  <si>
    <t>2023-06-05T14:29:21.000Z</t>
  </si>
  <si>
    <t>2023-06-05T14:19:45.000Z</t>
  </si>
  <si>
    <t>27390009-65da-49ab-8741-83ef3da6e3ba</t>
  </si>
  <si>
    <t>CHIN2_(chenopodium incanum) 42</t>
  </si>
  <si>
    <t>2023-06-05T14:29:22.000Z</t>
  </si>
  <si>
    <t>2023-06-05T14:20:18.000Z</t>
  </si>
  <si>
    <t>cf53b0fc-70a3-4e45-8d6d-73d09eba67a4</t>
  </si>
  <si>
    <t>PRGL2_(prosopis glandulosa) 5</t>
  </si>
  <si>
    <t>2023-06-05T14:29:23.000Z</t>
  </si>
  <si>
    <t>2023-06-05T14:20:41.000Z</t>
  </si>
  <si>
    <t>00fc820e-c62d-47ff-9e67-407252bd4ae6</t>
  </si>
  <si>
    <t>2023-06-05T14:29:24.000Z</t>
  </si>
  <si>
    <t>2023-06-05T14:21:07.000Z</t>
  </si>
  <si>
    <t>804e95bf-70b7-44fd-b66e-a28d7627297e</t>
  </si>
  <si>
    <t>https://five.epicollect.net/api/media/mk-nutnet2023-5dominantplants?type=photo&amp;format=entry_original&amp;name=ebae7a35-8b8f-4638-861e-eb9c96cbb5e0_1685975098.jpg</t>
  </si>
  <si>
    <t>Hymenoxys odorata, hyod. Keep to key.</t>
  </si>
  <si>
    <t>2plant_(notes required) 3</t>
  </si>
  <si>
    <t>2023-06-05T14:29:26.000Z</t>
  </si>
  <si>
    <t>2023-06-05T14:25:08.000Z</t>
  </si>
  <si>
    <t>ebae7a35-8b8f-4638-861e-eb9c96cbb5e0</t>
  </si>
  <si>
    <t>2023-06-05T14:29:27.000Z</t>
  </si>
  <si>
    <t>2023-06-05T14:27:21.000Z</t>
  </si>
  <si>
    <t>4d320a87-a4b1-4af2-bea5-d6cf15f112b9</t>
  </si>
  <si>
    <t>https://five.epicollect.net/api/media/mk-nutnet2023-5dominantplants?type=photo&amp;format=entry_original&amp;name=dabb3cd6-87bf-467b-aa2c-40745d5d974b_1685975278.jpg</t>
  </si>
  <si>
    <t>2023-06-05T14:29:28.000Z</t>
  </si>
  <si>
    <t>2023-06-05T14:28:03.000Z</t>
  </si>
  <si>
    <t>dabb3cd6-87bf-467b-aa2c-40745d5d974b</t>
  </si>
  <si>
    <t>2023-06-05T14:46:22.000Z</t>
  </si>
  <si>
    <t>2023-06-05T14:39:18.000Z</t>
  </si>
  <si>
    <t>42eccba0-5c96-4f7b-a440-c4be07eb0e53</t>
  </si>
  <si>
    <t>c324e2f7-7efc-4fd4-adc0-7737a2d9da23</t>
  </si>
  <si>
    <t>1.1_litter 7</t>
  </si>
  <si>
    <t>2023-06-05T14:46:24.000Z</t>
  </si>
  <si>
    <t>2023-06-05T14:39:46.000Z</t>
  </si>
  <si>
    <t>bde0fea7-603b-4017-83a4-f5b76cc50f53</t>
  </si>
  <si>
    <t>2023-06-05T14:46:25.000Z</t>
  </si>
  <si>
    <t>2023-06-05T14:40:04.000Z</t>
  </si>
  <si>
    <t>534f4a66-3243-4aee-a3df-56711f438aad</t>
  </si>
  <si>
    <t>2023-06-05T14:46:26.000Z</t>
  </si>
  <si>
    <t>2023-06-05T14:40:26.000Z</t>
  </si>
  <si>
    <t>b38cb1d4-74a3-46f6-a175-6786b7a7593a</t>
  </si>
  <si>
    <t>https://five.epicollect.net/api/media/mk-nutnet2023-5dominantplants?type=photo&amp;format=entry_original&amp;name=fd079b7b-aaf3-41c3-9c01-9da9a48169e1_1685976053.jpg</t>
  </si>
  <si>
    <t>2023-06-05T14:46:27.000Z</t>
  </si>
  <si>
    <t>2023-06-05T14:40:58.000Z</t>
  </si>
  <si>
    <t>fd079b7b-aaf3-41c3-9c01-9da9a48169e1</t>
  </si>
  <si>
    <t>CHIN2_(chenopodium incanum) 50</t>
  </si>
  <si>
    <t>2023-06-05T14:46:28.000Z</t>
  </si>
  <si>
    <t>2023-06-05T14:41:43.000Z</t>
  </si>
  <si>
    <t>2defc147-aa12-4516-b183-5089f897edc9</t>
  </si>
  <si>
    <t>Hyod</t>
  </si>
  <si>
    <t>2plant_(notes required) 27</t>
  </si>
  <si>
    <t>2023-06-05T14:46:29.000Z</t>
  </si>
  <si>
    <t>2023-06-05T14:44:46.000Z</t>
  </si>
  <si>
    <t>cf1b3795-b2a3-48c0-b5f9-22e3124448b4</t>
  </si>
  <si>
    <t>2023-06-05T14:46:30.000Z</t>
  </si>
  <si>
    <t>2023-06-05T14:45:22.000Z</t>
  </si>
  <si>
    <t>93456735-5cad-4b34-989c-92dc66219e89</t>
  </si>
  <si>
    <t>2023-06-05T15:03:34.000Z</t>
  </si>
  <si>
    <t>2023-06-05T14:50:46.000Z</t>
  </si>
  <si>
    <t>00b4bc7d-9679-41d4-a950-569d45006016</t>
  </si>
  <si>
    <t>8ed45400-c325-495a-ab9f-ea1e904eb95a</t>
  </si>
  <si>
    <t>2023-06-05T15:03:36.000Z</t>
  </si>
  <si>
    <t>2023-06-05T14:51:36.000Z</t>
  </si>
  <si>
    <t>282e32fc-7868-4102-bec0-40be489cfd94</t>
  </si>
  <si>
    <t>1.2_bare soil 8</t>
  </si>
  <si>
    <t>2023-06-05T15:03:37.000Z</t>
  </si>
  <si>
    <t>2023-06-05T14:52:04.000Z</t>
  </si>
  <si>
    <t>63ead18b-3306-4e21-835a-9b602f6ecfbd</t>
  </si>
  <si>
    <t>2023-06-05T15:03:38.000Z</t>
  </si>
  <si>
    <t>2023-06-05T14:52:23.000Z</t>
  </si>
  <si>
    <t>87b5a079-b677-41ea-b973-f331cb538678</t>
  </si>
  <si>
    <t>https://five.epicollect.net/api/media/mk-nutnet2023-5dominantplants?type=photo&amp;format=entry_original&amp;name=83d82257-1d8a-4ee8-bb1a-6692eab136bf_1685976780.jpg</t>
  </si>
  <si>
    <t>2023-06-05T15:03:39.000Z</t>
  </si>
  <si>
    <t>2023-06-05T14:53:37.000Z</t>
  </si>
  <si>
    <t>83d82257-1d8a-4ee8-bb1a-6692eab136bf</t>
  </si>
  <si>
    <t>CHIN2_(chenopodium incanum) 85</t>
  </si>
  <si>
    <t>2023-06-05T15:03:40.000Z</t>
  </si>
  <si>
    <t>2023-06-05T14:55:17.000Z</t>
  </si>
  <si>
    <t>bf3b9d8a-7ed4-4a74-bfb6-e5408a1ee586</t>
  </si>
  <si>
    <t>2023-06-05T15:03:42.000Z</t>
  </si>
  <si>
    <t>2023-06-05T14:55:44.000Z</t>
  </si>
  <si>
    <t>7d6bfa5e-c96f-4ee8-9242-d6658463f9ed</t>
  </si>
  <si>
    <t>https://five.epicollect.net/api/media/mk-nutnet2023-5dominantplants?type=photo&amp;format=entry_original&amp;name=938d53fb-3140-4260-a60b-be56f3b9ddd9_1685977106.jpg</t>
  </si>
  <si>
    <t>Teucrium canadense TECA, verify species</t>
  </si>
  <si>
    <t>2plant_(notes required) 1</t>
  </si>
  <si>
    <t>2023-06-05T15:03:43.000Z</t>
  </si>
  <si>
    <t>2023-06-05T14:58:36.000Z</t>
  </si>
  <si>
    <t>938d53fb-3140-4260-a60b-be56f3b9ddd9</t>
  </si>
  <si>
    <t>2023-06-05T15:03:44.000Z</t>
  </si>
  <si>
    <t>2023-06-05T14:59:43.000Z</t>
  </si>
  <si>
    <t>186586f2-6e54-44e5-b98a-47e6c64c9f39</t>
  </si>
  <si>
    <t>Hyod hymenoxys</t>
  </si>
  <si>
    <t>2plant_(notes required) 0.5</t>
  </si>
  <si>
    <t>2023-06-05T15:03:45.000Z</t>
  </si>
  <si>
    <t>2023-06-05T15:00:19.000Z</t>
  </si>
  <si>
    <t>7699b25e-b6d8-40fd-9859-77da4bddbde4</t>
  </si>
  <si>
    <t>2023-06-05T15:03:46.000Z</t>
  </si>
  <si>
    <t>2023-06-05T15:00:57.000Z</t>
  </si>
  <si>
    <t>31bb38f1-22b8-4bdc-988e-d7a83f183d3e</t>
  </si>
  <si>
    <t>https://five.epicollect.net/api/media/mk-nutnet2023-5dominantplants?type=photo&amp;format=entry_original&amp;name=75e98370-e605-43cd-b60f-d4799093e08c_1685977319.jpg</t>
  </si>
  <si>
    <t>Brassicaseae, tiny</t>
  </si>
  <si>
    <t>2023-06-05T15:03:47.000Z</t>
  </si>
  <si>
    <t>2023-06-05T15:02:11.000Z</t>
  </si>
  <si>
    <t>75e98370-e605-43cd-b60f-d4799093e08c</t>
  </si>
  <si>
    <t>https://five.epicollect.net/api/media/mk-nutnet2023-5dominantplants?type=photo&amp;format=entry_original&amp;name=a10e9f1f-dd1f-45e7-98a2-72a8ad850899_1687354537.jpg</t>
  </si>
  <si>
    <t>Opp leaves yellowflowers photo album on phone</t>
  </si>
  <si>
    <t>HYED_(HYPERICUM EDISONIANUM)</t>
  </si>
  <si>
    <t>HYED_(HYPERICUM EDISONIANUM) 15</t>
  </si>
  <si>
    <t>2023-06-21T15:00:15.000Z</t>
  </si>
  <si>
    <t>2023-06-21T13:35:42.000Z</t>
  </si>
  <si>
    <t>a10e9f1f-dd1f-45e7-98a2-72a8ad850899</t>
  </si>
  <si>
    <t>060a5adb-824c-4fbe-a694-6a346bbf3390</t>
  </si>
  <si>
    <t>https://five.epicollect.net/api/media/mk-nutnet2023-5dominantplants?type=photo&amp;format=entry_original&amp;name=cc620c23-69aa-4fa8-9769-452769d1a628_1687354629.jpg</t>
  </si>
  <si>
    <t>Flat culm seems to be dominant species</t>
  </si>
  <si>
    <t>SCRH_(SCHIZACHYRIUM RHIZOMATUM)</t>
  </si>
  <si>
    <t>SCRH_(SCHIZACHYRIUM RHIZOMATUM) 80</t>
  </si>
  <si>
    <t>2023-06-21T15:00:16.000Z</t>
  </si>
  <si>
    <t>2023-06-21T13:37:22.000Z</t>
  </si>
  <si>
    <t>cc620c23-69aa-4fa8-9769-452769d1a628</t>
  </si>
  <si>
    <t>Potentially aquifolia sp.</t>
  </si>
  <si>
    <t>https://five.epicollect.net/api/media/mk-nutnet2023-5dominantplants?type=photo&amp;format=entry_original&amp;name=82be2519-29ed-4f96-8268-5b9d64e45f22_1687354762.jpg</t>
  </si>
  <si>
    <t>QUMI_(QUERCUS MINIMA)</t>
  </si>
  <si>
    <t>QUMI_(QUERCUS MINIMA) 8</t>
  </si>
  <si>
    <t>2023-06-21T15:00:17.000Z</t>
  </si>
  <si>
    <t>2023-06-21T13:39:38.000Z</t>
  </si>
  <si>
    <t>82be2519-29ed-4f96-8268-5b9d64e45f22</t>
  </si>
  <si>
    <t>Rocks</t>
  </si>
  <si>
    <t>2PLANT</t>
  </si>
  <si>
    <t>2PLANT 0</t>
  </si>
  <si>
    <t>2023-06-21T15:00:19.000Z</t>
  </si>
  <si>
    <t>2023-06-21T14:53:08.000Z</t>
  </si>
  <si>
    <t>7ab6c9f1-81af-4c2a-9709-4e31dbae562c</t>
  </si>
  <si>
    <t>Animal digging/ disturbance</t>
  </si>
  <si>
    <t>2023-06-21T15:00:20.000Z</t>
  </si>
  <si>
    <t>2023-06-21T14:53:42.000Z</t>
  </si>
  <si>
    <t>5e66b723-f677-4f04-aa12-da112255a0bb</t>
  </si>
  <si>
    <t>Bare soil</t>
  </si>
  <si>
    <t>2023-06-21T15:00:22.000Z</t>
  </si>
  <si>
    <t>2023-06-21T14:54:10.000Z</t>
  </si>
  <si>
    <t>b413598e-0f65-4da1-a3a0-06c0b76460bb</t>
  </si>
  <si>
    <t>Litter</t>
  </si>
  <si>
    <t>2PLANT 15</t>
  </si>
  <si>
    <t>2023-06-21T15:00:23.000Z</t>
  </si>
  <si>
    <t>2023-06-21T14:54:47.000Z</t>
  </si>
  <si>
    <t>0ce553b2-52bb-4ac6-84c3-a88e3d5ed43e</t>
  </si>
  <si>
    <t>Woody over story</t>
  </si>
  <si>
    <t>2023-06-21T15:00:25.000Z</t>
  </si>
  <si>
    <t>2023-06-21T14:55:07.000Z</t>
  </si>
  <si>
    <t>8f86ca3e-d99c-42bd-96f8-d04f8cbfacb6</t>
  </si>
  <si>
    <t>https://five.epicollect.net/api/media/mk-nutnet2023-5dominantplants?type=photo&amp;format=entry_original&amp;name=2aa9a093-fb0f-4519-aa9b-74ed69841808_1687359414.jpg</t>
  </si>
  <si>
    <t>Asteraceae, turkey_vein_spoon</t>
  </si>
  <si>
    <t>2PLANT 5</t>
  </si>
  <si>
    <t>2023-06-21T15:00:26.000Z</t>
  </si>
  <si>
    <t>2023-06-21T14:56:58.000Z</t>
  </si>
  <si>
    <t>2aa9a093-fb0f-4519-aa9b-74ed69841808</t>
  </si>
  <si>
    <t>https://five.epicollect.net/api/media/mk-nutnet2023-5dominantplants?type=photo&amp;format=entry_original&amp;name=28864a6e-59f0-4d87-b59a-b49aaa40dd42_1687359482.jpg</t>
  </si>
  <si>
    <t>Scrh_hairy</t>
  </si>
  <si>
    <t>POACEA_(POACEAE SP.)</t>
  </si>
  <si>
    <t>POACEA_(POACEAE SP.) 3</t>
  </si>
  <si>
    <t>2023-06-21T15:00:28.000Z</t>
  </si>
  <si>
    <t>2023-06-21T14:58:06.000Z</t>
  </si>
  <si>
    <t>28864a6e-59f0-4d87-b59a-b49aaa40dd42</t>
  </si>
  <si>
    <t>https://five.epicollect.net/api/media/mk-nutnet2023-5dominantplants?type=photo&amp;format=entry_original&amp;name=8f7f3271-7cfd-4aff-a777-a6b838d92631_1687359550.jpg</t>
  </si>
  <si>
    <t>Redline</t>
  </si>
  <si>
    <t>2PLANT 2</t>
  </si>
  <si>
    <t>2023-06-21T15:00:29.000Z</t>
  </si>
  <si>
    <t>2023-06-21T14:59:14.000Z</t>
  </si>
  <si>
    <t>8f7f3271-7cfd-4aff-a777-a6b838d92631</t>
  </si>
  <si>
    <t>https://five.epicollect.net/api/media/mk-nutnet2023-5dominantplants?type=photo&amp;format=entry_original&amp;name=40c3edc0-c007-4ae0-afee-5ebf96a7ceb6_1687359598.jpg</t>
  </si>
  <si>
    <t>Alt_egg</t>
  </si>
  <si>
    <t>2PLANT 0.5</t>
  </si>
  <si>
    <t>2023-06-21T15:00:30.000Z</t>
  </si>
  <si>
    <t>2023-06-21T15:00:03.000Z</t>
  </si>
  <si>
    <t>40c3edc0-c007-4ae0-afee-5ebf96a7ceb6</t>
  </si>
  <si>
    <t>2023-06-21T15:30:24.000Z</t>
  </si>
  <si>
    <t>2023-06-21T15:15:46.000Z</t>
  </si>
  <si>
    <t>b7a61e86-0d86-4b24-8490-c5004a3bf29d</t>
  </si>
  <si>
    <t>78777246-4291-4246-9899-7a4e35f3f758</t>
  </si>
  <si>
    <t>2023-06-21T15:30:25.000Z</t>
  </si>
  <si>
    <t>2023-06-21T15:16:43.000Z</t>
  </si>
  <si>
    <t>b59daeff-fdf0-45bb-b320-94a18f0a89f1</t>
  </si>
  <si>
    <t>2023-06-21T15:30:26.000Z</t>
  </si>
  <si>
    <t>2023-06-21T15:17:05.000Z</t>
  </si>
  <si>
    <t>13c34ebb-59b5-4c56-8766-e2fd0bd7beff</t>
  </si>
  <si>
    <t>2PLANT 18</t>
  </si>
  <si>
    <t>2023-06-21T15:30:28.000Z</t>
  </si>
  <si>
    <t>2023-06-21T15:17:30.000Z</t>
  </si>
  <si>
    <t>da3028d1-431d-49e3-a3bd-f9e5ae0afb67</t>
  </si>
  <si>
    <t>2023-06-21T15:30:29.000Z</t>
  </si>
  <si>
    <t>2023-06-21T15:17:48.000Z</t>
  </si>
  <si>
    <t>f74ea941-4797-426e-b8bc-fec93615ebdb</t>
  </si>
  <si>
    <t>HYED_(HYPERICUM EDISONIANUM) 5</t>
  </si>
  <si>
    <t>2023-06-21T15:30:31.000Z</t>
  </si>
  <si>
    <t>2023-06-21T15:18:22.000Z</t>
  </si>
  <si>
    <t>2f64a2e0-5560-4725-8c7d-1f064f835682</t>
  </si>
  <si>
    <t>SCRH_(SCHIZACHYRIUM RHIZOMATUM) 78</t>
  </si>
  <si>
    <t>2023-06-21T15:30:32.000Z</t>
  </si>
  <si>
    <t>2023-06-21T15:20:22.000Z</t>
  </si>
  <si>
    <t>ea30ca4a-eee1-4b83-87ce-241cd89b4f13</t>
  </si>
  <si>
    <t>https://five.epicollect.net/api/media/mk-nutnet2023-5dominantplants?type=photo&amp;format=entry_original&amp;name=4777a410-5c83-40e2-86e7-92965f23a07a_1687361019.jpg</t>
  </si>
  <si>
    <t>Spiderpoint</t>
  </si>
  <si>
    <t>2PLANT 3</t>
  </si>
  <si>
    <t>2023-06-21T15:30:33.000Z</t>
  </si>
  <si>
    <t>2023-06-21T15:23:43.000Z</t>
  </si>
  <si>
    <t>4777a410-5c83-40e2-86e7-92965f23a07a</t>
  </si>
  <si>
    <t>https://five.epicollect.net/api/media/mk-nutnet2023-5dominantplants?type=photo&amp;format=entry_original&amp;name=2e5f537a-80e1-4679-8743-40f60f51a490_1687362538.jpg</t>
  </si>
  <si>
    <t>2PLANT 1</t>
  </si>
  <si>
    <t>2023-06-21T16:08:18.000Z</t>
  </si>
  <si>
    <t>2023-06-21T15:49:02.000Z</t>
  </si>
  <si>
    <t>2e5f537a-80e1-4679-8743-40f60f51a490</t>
  </si>
  <si>
    <t>https://five.epicollect.net/api/media/mk-nutnet2023-5dominantplants?type=photo&amp;format=entry_original&amp;name=087f71b3-59ed-4224-b561-1f3970dba4aa_1687362722.jpg</t>
  </si>
  <si>
    <t>Dichanthelium photos in phone from similar looking individual</t>
  </si>
  <si>
    <t>2023-06-21T16:08:20.000Z</t>
  </si>
  <si>
    <t>2023-06-21T15:53:06.000Z</t>
  </si>
  <si>
    <t>087f71b3-59ed-4224-b561-1f3970dba4aa</t>
  </si>
  <si>
    <t>https://five.epicollect.net/api/media/mk-nutnet2023-5dominantplants?type=photo&amp;format=entry_original&amp;name=104626dd-2e67-4b30-bb7b-efbe10850ed4_1687362831.jpg</t>
  </si>
  <si>
    <t>Need to verify species, photos in phoneof similar individual</t>
  </si>
  <si>
    <t>PANO_(PASPALUM NOTATUM)</t>
  </si>
  <si>
    <t>PANO_(PASPALUM NOTATUM) 5</t>
  </si>
  <si>
    <t>2023-06-21T16:08:21.000Z</t>
  </si>
  <si>
    <t>2023-06-21T15:54:16.000Z</t>
  </si>
  <si>
    <t>104626dd-2e67-4b30-bb7b-efbe10850ed4</t>
  </si>
  <si>
    <t>https://five.epicollect.net/api/media/mk-nutnet2023-5dominantplants?type=photo&amp;format=entry_original&amp;name=e2535b7f-1a9d-47d1-9c1e-4579cc2bb940_1687362919.jpg</t>
  </si>
  <si>
    <t>Alt_prom_midvein. Need to verify species</t>
  </si>
  <si>
    <t>LUSU_(LUDWIGIA SUFFRUTICOSA)</t>
  </si>
  <si>
    <t>LUSU_(LUDWIGIA SUFFRUTICOSA) 0.5</t>
  </si>
  <si>
    <t>2023-06-21T16:08:23.000Z</t>
  </si>
  <si>
    <t>2023-06-21T15:55:23.000Z</t>
  </si>
  <si>
    <t>e2535b7f-1a9d-47d1-9c1e-4579cc2bb940</t>
  </si>
  <si>
    <t>Rock</t>
  </si>
  <si>
    <t>2023-06-21T17:13:25.000Z</t>
  </si>
  <si>
    <t>2023-06-21T16:52:08.000Z</t>
  </si>
  <si>
    <t>a87b6206-0f91-4096-8f39-eabbdd9ff27e</t>
  </si>
  <si>
    <t>1aad7f56-5111-4bad-904f-c57d81641088</t>
  </si>
  <si>
    <t>2023-06-21T17:13:26.000Z</t>
  </si>
  <si>
    <t>2023-06-21T16:52:47.000Z</t>
  </si>
  <si>
    <t>4763a31e-e210-49d5-99a0-d0b989206e9e</t>
  </si>
  <si>
    <t>https://five.epicollect.net/api/media/mk-nutnet2023-5dominantplants?type=photo&amp;format=entry_original&amp;name=7f5b8c60-d32d-415f-9617-f610fa8f285d_1687366411.jpg</t>
  </si>
  <si>
    <t>2023-06-21T17:13:28.000Z</t>
  </si>
  <si>
    <t>2023-06-21T16:53:37.000Z</t>
  </si>
  <si>
    <t>7f5b8c60-d32d-415f-9617-f610fa8f285d</t>
  </si>
  <si>
    <t>2PLANT 40</t>
  </si>
  <si>
    <t>2023-06-21T17:13:29.000Z</t>
  </si>
  <si>
    <t>2023-06-21T16:54:10.000Z</t>
  </si>
  <si>
    <t>8aaf1704-3df7-418d-bb75-dc5cb0c9ad89</t>
  </si>
  <si>
    <t>2023-06-21T17:13:31.000Z</t>
  </si>
  <si>
    <t>2023-06-21T16:54:46.000Z</t>
  </si>
  <si>
    <t>5f42a922-56d6-4444-b74f-b6be75b8807b</t>
  </si>
  <si>
    <t>HYED_(HYPERICUM EDISONIANUM) 10</t>
  </si>
  <si>
    <t>2023-06-21T17:13:32.000Z</t>
  </si>
  <si>
    <t>2023-06-21T16:57:04.000Z</t>
  </si>
  <si>
    <t>21012ab4-fa3a-4b5f-8ed4-edf86f987cd0</t>
  </si>
  <si>
    <t>QUMI_(QUERCUS MINIMA) 24</t>
  </si>
  <si>
    <t>2023-06-21T17:13:33.000Z</t>
  </si>
  <si>
    <t>2023-06-21T16:57:33.000Z</t>
  </si>
  <si>
    <t>365c015b-efc5-4d86-acd1-60af89155f26</t>
  </si>
  <si>
    <t>SCRH_(SCHIZACHYRIUM RHIZOMATUM) 20</t>
  </si>
  <si>
    <t>2023-06-21T17:13:35.000Z</t>
  </si>
  <si>
    <t>2023-06-21T16:58:23.000Z</t>
  </si>
  <si>
    <t>cd19206e-8dde-4335-a58e-b2c2aa1ed31a</t>
  </si>
  <si>
    <t>https://five.epicollect.net/api/media/mk-nutnet2023-5dominantplants?type=photo&amp;format=entry_original&amp;name=41483aa8-45f3-4955-88da-472db6ef22cd_1687367424.jpg</t>
  </si>
  <si>
    <t>Glaumid</t>
  </si>
  <si>
    <t>2023-06-21T17:13:36.000Z</t>
  </si>
  <si>
    <t>2023-06-21T17:10:27.000Z</t>
  </si>
  <si>
    <t>41483aa8-45f3-4955-88da-472db6ef22cd</t>
  </si>
  <si>
    <t>https://five.epicollect.net/api/media/mk-nutnet2023-5dominantplants?type=photo&amp;format=entry_original&amp;name=18c8e9ca-23f4-4cde-a58b-9769553b7090_1687367511.jpg</t>
  </si>
  <si>
    <t>Turkey_vein_spoon</t>
  </si>
  <si>
    <t>2023-06-21T17:13:37.000Z</t>
  </si>
  <si>
    <t>2023-06-21T17:11:55.000Z</t>
  </si>
  <si>
    <t>18c8e9ca-23f4-4cde-a58b-9769553b7090</t>
  </si>
  <si>
    <t>PANO_(PASPALUM NOTATUM) 1</t>
  </si>
  <si>
    <t>2023-06-21T17:13:39.000Z</t>
  </si>
  <si>
    <t>2023-06-21T17:12:35.000Z</t>
  </si>
  <si>
    <t>d5cc8255-53ef-4b46-b00c-b57b784de6e7</t>
  </si>
  <si>
    <t>2023-06-21T17:51:15.000Z</t>
  </si>
  <si>
    <t>2023-06-21T17:27:00.000Z</t>
  </si>
  <si>
    <t>c33abf25-0bec-41ee-a3ab-9573d59a338e</t>
  </si>
  <si>
    <t>1e2c6339-bd80-4d6c-996c-89b24fceac41</t>
  </si>
  <si>
    <t>2023-06-21T17:51:16.000Z</t>
  </si>
  <si>
    <t>2023-06-21T17:27:37.000Z</t>
  </si>
  <si>
    <t>a3dfe76b-d357-499a-ab49-b4355e9168e6</t>
  </si>
  <si>
    <t>2023-06-21T17:51:18.000Z</t>
  </si>
  <si>
    <t>2023-06-21T17:28:04.000Z</t>
  </si>
  <si>
    <t>546bd99c-31f5-4e19-8da3-4142c0cd5f1f</t>
  </si>
  <si>
    <t>2PLANT 42</t>
  </si>
  <si>
    <t>2023-06-21T17:51:19.000Z</t>
  </si>
  <si>
    <t>2023-06-21T17:28:38.000Z</t>
  </si>
  <si>
    <t>cd73c243-a097-4e50-9407-a8624c51fda5</t>
  </si>
  <si>
    <t>2023-06-21T17:51:20.000Z</t>
  </si>
  <si>
    <t>2023-06-21T17:28:55.000Z</t>
  </si>
  <si>
    <t>fbf8832d-0b3e-4343-9f3e-769cdc2a20e6</t>
  </si>
  <si>
    <t>2023-06-21T17:51:21.000Z</t>
  </si>
  <si>
    <t>2023-06-21T17:29:37.000Z</t>
  </si>
  <si>
    <t>92900a5b-cfe8-46d8-ac5f-cc30014b860e</t>
  </si>
  <si>
    <t>QUMI_(QUERCUS MINIMA) 5</t>
  </si>
  <si>
    <t>2023-06-21T17:51:23.000Z</t>
  </si>
  <si>
    <t>2023-06-21T17:30:04.000Z</t>
  </si>
  <si>
    <t>ad592c16-4533-4664-936d-881016603379</t>
  </si>
  <si>
    <t>https://five.epicollect.net/api/media/mk-nutnet2023-5dominantplants?type=photo&amp;format=entry_original&amp;name=0b69461b-9e3b-4459-8af5-d789d4e25f29_1687368706.jpg</t>
  </si>
  <si>
    <t>PTPY_(PTEROCAULON PYCNOSTACHYUM)</t>
  </si>
  <si>
    <t>PTPY_(PTEROCAULON PYCNOSTACHYUM) 5</t>
  </si>
  <si>
    <t>2023-06-21T17:51:24.000Z</t>
  </si>
  <si>
    <t>2023-06-21T17:31:53.000Z</t>
  </si>
  <si>
    <t>0b69461b-9e3b-4459-8af5-d789d4e25f29</t>
  </si>
  <si>
    <t>https://five.epicollect.net/api/media/mk-nutnet2023-5dominantplants?type=photo&amp;format=entry_original&amp;name=7da8a46e-37de-43b4-81ee-89476746d0dd_1687368874.jpg</t>
  </si>
  <si>
    <t>Glaumid, growing out of base of Hyde??</t>
  </si>
  <si>
    <t>2023-06-21T17:51:25.000Z</t>
  </si>
  <si>
    <t>2023-06-21T17:35:13.000Z</t>
  </si>
  <si>
    <t>7da8a46e-37de-43b4-81ee-89476746d0dd</t>
  </si>
  <si>
    <t>https://five.epicollect.net/api/media/mk-nutnet2023-5dominantplants?type=photo&amp;format=entry_original&amp;name=cd157757-add4-4246-b03f-baf48467288e_1687369649.jpg</t>
  </si>
  <si>
    <t>PANO_(PASPALUM NOTATUM) 3</t>
  </si>
  <si>
    <t>2023-06-21T17:51:27.000Z</t>
  </si>
  <si>
    <t>2023-06-21T17:47:36.000Z</t>
  </si>
  <si>
    <t>cd157757-add4-4246-b03f-baf48467288e</t>
  </si>
  <si>
    <t>https://five.epicollect.net/api/media/mk-nutnet2023-5dominantplants?type=photo&amp;format=entry_original&amp;name=3a445f23-fd35-4b39-a01a-11d9fd343192_1687369683.jpg</t>
  </si>
  <si>
    <t>Lia_solid</t>
  </si>
  <si>
    <t>2023-06-21T17:51:28.000Z</t>
  </si>
  <si>
    <t>2023-06-21T17:48:08.000Z</t>
  </si>
  <si>
    <t>3a445f23-fd35-4b39-a01a-11d9fd343192</t>
  </si>
  <si>
    <t>SCRH_(SCHIZACHYRIUM RHIZOMATUM) 1</t>
  </si>
  <si>
    <t>2023-06-21T17:51:29.000Z</t>
  </si>
  <si>
    <t>2023-06-21T17:48:37.000Z</t>
  </si>
  <si>
    <t>841a9383-6a30-4f1a-8819-4a0f81297a15</t>
  </si>
  <si>
    <t>https://five.epicollect.net/api/media/mk-nutnet2023-5dominantplants?type=photo&amp;format=entry_original&amp;name=95ad6726-b5ba-4054-964c-7a0f6e5be46d_1687369750.jpg</t>
  </si>
  <si>
    <t>ILGL_(ILEX GLABRA)</t>
  </si>
  <si>
    <t>ILGL_(ILEX GLABRA) 14</t>
  </si>
  <si>
    <t>2023-06-21T17:51:31.000Z</t>
  </si>
  <si>
    <t>2023-06-21T17:49:13.000Z</t>
  </si>
  <si>
    <t>95ad6726-b5ba-4054-964c-7a0f6e5be46d</t>
  </si>
  <si>
    <t>https://five.epicollect.net/api/media/mk-nutnet2023-5dominantplants?type=photo&amp;format=entry_original&amp;name=1513b228-4be8-41be-9e2c-7571ea59eaf3_1687369822.jpg</t>
  </si>
  <si>
    <t>Dichanthelium</t>
  </si>
  <si>
    <t>2023-06-21T17:51:32.000Z</t>
  </si>
  <si>
    <t>2023-06-21T17:50:25.000Z</t>
  </si>
  <si>
    <t>1513b228-4be8-41be-9e2c-7571ea59eaf3</t>
  </si>
  <si>
    <t>2023-06-21T18:07:49.000Z</t>
  </si>
  <si>
    <t>2023-06-21T17:59:15.000Z</t>
  </si>
  <si>
    <t>f6a5dde5-bcc2-4c02-821f-c8d41f222446</t>
  </si>
  <si>
    <t>17a0bd21-d17f-49a0-b181-eea16e6102bf</t>
  </si>
  <si>
    <t>2023-06-21T18:07:50.000Z</t>
  </si>
  <si>
    <t>2023-06-21T17:59:51.000Z</t>
  </si>
  <si>
    <t>c06b65fd-cd42-4c12-8a5b-6f1b7d8e6c4c</t>
  </si>
  <si>
    <t>2023-06-21T18:07:51.000Z</t>
  </si>
  <si>
    <t>2023-06-21T18:00:15.000Z</t>
  </si>
  <si>
    <t>0c7761af-486f-425f-8c27-b7c541d40736</t>
  </si>
  <si>
    <t>2023-06-21T18:07:53.000Z</t>
  </si>
  <si>
    <t>2023-06-21T18:00:46.000Z</t>
  </si>
  <si>
    <t>e81e81de-94e8-4ac5-b833-f0f03de61b8c</t>
  </si>
  <si>
    <t>2023-06-21T18:07:54.000Z</t>
  </si>
  <si>
    <t>2023-06-21T18:01:07.000Z</t>
  </si>
  <si>
    <t>e84024f2-1b1e-48de-8a88-0e3928ed7471</t>
  </si>
  <si>
    <t>HYED_(HYPERICUM EDISONIANUM) 28</t>
  </si>
  <si>
    <t>2023-06-21T18:07:56.000Z</t>
  </si>
  <si>
    <t>2023-06-21T18:01:55.000Z</t>
  </si>
  <si>
    <t>0360bcd7-6a95-4863-9fa1-808b51a181d5</t>
  </si>
  <si>
    <t>SCRH_(SCHIZACHYRIUM RHIZOMATUM) 60</t>
  </si>
  <si>
    <t>2023-06-21T18:07:57.000Z</t>
  </si>
  <si>
    <t>2023-06-21T18:02:36.000Z</t>
  </si>
  <si>
    <t>6567f726-2f2f-430e-a501-71fd549e5e9d</t>
  </si>
  <si>
    <t>2023-06-21T18:08:01.000Z</t>
  </si>
  <si>
    <t>2023-06-21T18:03:39.000Z</t>
  </si>
  <si>
    <t>1bfaebe5-a418-4350-9a47-ee9530a4e81d</t>
  </si>
  <si>
    <t>https://five.epicollect.net/api/media/mk-nutnet2023-5dominantplants?type=photo&amp;format=entry_original&amp;name=45fb2fab-4d0f-4bbd-a82b-df682515e833_1687370707.jpg</t>
  </si>
  <si>
    <t>Altegg.Maybe</t>
  </si>
  <si>
    <t>2023-06-21T18:07:59.000Z</t>
  </si>
  <si>
    <t>2023-06-21T18:05:22.000Z</t>
  </si>
  <si>
    <t>45fb2fab-4d0f-4bbd-a82b-df682515e833</t>
  </si>
  <si>
    <t>https://five.epicollect.net/api/media/mk-nutnet2023-5dominantplants?type=photo&amp;format=entry_original&amp;name=0b4d0cb1-ee52-45b9-ad3c-f80d958fbd1d_1687370798.jpg</t>
  </si>
  <si>
    <t>Glamid</t>
  </si>
  <si>
    <t>2PLANT 4</t>
  </si>
  <si>
    <t>2023-06-21T18:08:00.000Z</t>
  </si>
  <si>
    <t>2023-06-21T18:06:43.000Z</t>
  </si>
  <si>
    <t>0b4d0cb1-ee52-45b9-ad3c-f80d958fbd1d</t>
  </si>
  <si>
    <t>https://five.epicollect.net/api/media/mk-nutnet2023-5dominantplants?type=photo&amp;format=entry_original&amp;name=94007317-b7d0-4157-9a44-800bf867d9f7_1687371028.jpg</t>
  </si>
  <si>
    <t>PANO_(PASPALUM NOTATUM) 8</t>
  </si>
  <si>
    <t>2023-06-21T18:11:10.000Z</t>
  </si>
  <si>
    <t>2023-06-21T18:10:31.000Z</t>
  </si>
  <si>
    <t>94007317-b7d0-4157-9a44-800bf867d9f7</t>
  </si>
  <si>
    <t>2023-06-21T18:39:04.000Z</t>
  </si>
  <si>
    <t>2023-06-21T18:32:09.000Z</t>
  </si>
  <si>
    <t>31572ce0-04ed-439d-9dbc-fbca385781aa</t>
  </si>
  <si>
    <t>f1174a2c-c9a2-4dde-bf7f-96e2b08a403c</t>
  </si>
  <si>
    <t>2023-06-21T18:39:06.000Z</t>
  </si>
  <si>
    <t>2023-06-21T18:32:37.000Z</t>
  </si>
  <si>
    <t>69a0f514-d5a7-406c-9748-ad84dbc933e5</t>
  </si>
  <si>
    <t>2023-06-21T18:39:07.000Z</t>
  </si>
  <si>
    <t>2023-06-21T18:32:57.000Z</t>
  </si>
  <si>
    <t>7ac25b07-484b-4258-b407-a6421d64b50c</t>
  </si>
  <si>
    <t>2023-06-21T18:39:09.000Z</t>
  </si>
  <si>
    <t>2023-06-21T18:33:18.000Z</t>
  </si>
  <si>
    <t>7f0e40de-92c7-4b4c-a208-3c580a8adc42</t>
  </si>
  <si>
    <t>2023-06-21T18:39:10.000Z</t>
  </si>
  <si>
    <t>2023-06-21T18:33:46.000Z</t>
  </si>
  <si>
    <t>a6b34c17-4de1-4c2a-9885-26804e90721c</t>
  </si>
  <si>
    <t>HYED_(HYPERICUM EDISONIANUM) 20</t>
  </si>
  <si>
    <t>2023-06-21T18:39:12.000Z</t>
  </si>
  <si>
    <t>2023-06-21T18:34:31.000Z</t>
  </si>
  <si>
    <t>e35e700b-0f6b-4d26-8094-67776c889ae3</t>
  </si>
  <si>
    <t>SCRH_(SCHIZACHYRIUM RHIZOMATUM) 83</t>
  </si>
  <si>
    <t>2023-06-21T18:39:13.000Z</t>
  </si>
  <si>
    <t>2023-06-21T18:35:15.000Z</t>
  </si>
  <si>
    <t>b7f6ac64-ebec-4374-bb90-de7243745aa3</t>
  </si>
  <si>
    <t>https://five.epicollect.net/api/media/mk-nutnet2023-5dominantplants?type=photo&amp;format=entry_original&amp;name=13ef8d25-3294-47f3-94d0-9c771ababcca_1687372571.jpg</t>
  </si>
  <si>
    <t>Verify species</t>
  </si>
  <si>
    <t>HYRE_(HYPERICUM REDUCTUM)</t>
  </si>
  <si>
    <t>HYRE_(HYPERICUM REDUCTUM) 1</t>
  </si>
  <si>
    <t>2023-06-21T18:39:14.000Z</t>
  </si>
  <si>
    <t>2023-06-21T18:36:26.000Z</t>
  </si>
  <si>
    <t>13ef8d25-3294-47f3-94d0-9c771ababcca</t>
  </si>
  <si>
    <t>QUMI_(QUERCUS MINIMA) 4</t>
  </si>
  <si>
    <t>2023-06-21T18:39:16.000Z</t>
  </si>
  <si>
    <t>2023-06-21T18:37:07.000Z</t>
  </si>
  <si>
    <t>6bc4c2a7-e849-4726-8360-730adc8fe0d6</t>
  </si>
  <si>
    <t>https://five.epicollect.net/api/media/mk-nutnet2023-5dominantplants?type=photo&amp;format=entry_original&amp;name=2aaf240c-6865-4d50-a2dc-091589f831c0_1687372663.jpg</t>
  </si>
  <si>
    <t>2023-06-21T18:39:17.000Z</t>
  </si>
  <si>
    <t>2023-06-21T18:37:47.000Z</t>
  </si>
  <si>
    <t>2aaf240c-6865-4d50-a2dc-091589f831c0</t>
  </si>
  <si>
    <t>https://five.epicollect.net/api/media/mk-nutnet2023-5dominantplants?type=photo&amp;format=entry_original&amp;name=8218427d-7d8a-4ffc-8172-584b31103f13_1687372722.jpg</t>
  </si>
  <si>
    <t>PTPY_(PTEROCAULON PYCNOSTACHYUM) 2</t>
  </si>
  <si>
    <t>2023-06-21T18:39:18.000Z</t>
  </si>
  <si>
    <t>2023-06-21T18:38:45.000Z</t>
  </si>
  <si>
    <t>8218427d-7d8a-4ffc-8172-584b31103f13</t>
  </si>
  <si>
    <t>temple</t>
  </si>
  <si>
    <t>SW corner</t>
  </si>
  <si>
    <t>D</t>
  </si>
  <si>
    <t>temple_control_21</t>
  </si>
  <si>
    <t>2023-05-23T12:32:59.000Z</t>
  </si>
  <si>
    <t>2023-05-23T12:20:56.000Z</t>
  </si>
  <si>
    <t>temple_control_11</t>
  </si>
  <si>
    <t>2023-05-23T14:06:21.000Z</t>
  </si>
  <si>
    <t>2023-05-23T12:42:39.231Z</t>
  </si>
  <si>
    <t>SE corner</t>
  </si>
  <si>
    <t>B</t>
  </si>
  <si>
    <t>temple_control_01</t>
  </si>
  <si>
    <t>2023-05-23T14:06:36.000Z</t>
  </si>
  <si>
    <t>2023-05-23T12:55:51.372Z</t>
  </si>
  <si>
    <t>SW Corner</t>
  </si>
  <si>
    <t>temple_NPK_08</t>
  </si>
  <si>
    <t>2023-05-23T14:06:52.000Z</t>
  </si>
  <si>
    <t>2023-05-23T13:06:00.680Z</t>
  </si>
  <si>
    <t>SE (2)</t>
  </si>
  <si>
    <t>A</t>
  </si>
  <si>
    <t>temple_NPK_18</t>
  </si>
  <si>
    <t>2023-05-23T14:07:06.000Z</t>
  </si>
  <si>
    <t>2023-05-23T13:18:10.426Z</t>
  </si>
  <si>
    <t>SW Corner (4)</t>
  </si>
  <si>
    <t>C</t>
  </si>
  <si>
    <t>temple_NPK_28</t>
  </si>
  <si>
    <t>2023-05-23T14:07:21.000Z</t>
  </si>
  <si>
    <t>2023-05-23T13:25:59.564Z</t>
  </si>
  <si>
    <t>B2</t>
  </si>
  <si>
    <t>2023-05-24T14:04:51.000Z</t>
  </si>
  <si>
    <t>2023-05-24T14:04:38.933Z</t>
  </si>
  <si>
    <t>D4</t>
  </si>
  <si>
    <t>2023-05-25T14:49:32.000Z</t>
  </si>
  <si>
    <t>2023-05-25T13:47:40.274Z</t>
  </si>
  <si>
    <t>2023-05-25T15:40:32.000Z</t>
  </si>
  <si>
    <t>2023-05-25T15:40:28.901Z</t>
  </si>
  <si>
    <t>A1</t>
  </si>
  <si>
    <t>2023-05-26T12:15:43.000Z</t>
  </si>
  <si>
    <t>2023-05-25T17:38:15.000Z</t>
  </si>
  <si>
    <t>Subplot D, nested 4</t>
  </si>
  <si>
    <t>2023-05-26T12:15:45.000Z</t>
  </si>
  <si>
    <t>2023-05-26T12:12:27.000Z</t>
  </si>
  <si>
    <t>C3</t>
  </si>
  <si>
    <t>2023-05-26T13:56:06.000Z</t>
  </si>
  <si>
    <t>2023-05-26T13:52:50.000Z</t>
  </si>
  <si>
    <t>lubb</t>
  </si>
  <si>
    <t>Testing</t>
  </si>
  <si>
    <t>lubb_control_08</t>
  </si>
  <si>
    <t>2023-06-05T06:20:40.000Z</t>
  </si>
  <si>
    <t>2023-06-05T06:19:52.000Z</t>
  </si>
  <si>
    <t>2023-06-05T13:34:22.000Z</t>
  </si>
  <si>
    <t>2023-06-05T13:34:15.000Z</t>
  </si>
  <si>
    <t>lubb_NPK_05</t>
  </si>
  <si>
    <t>2023-06-05T13:59:55.000Z</t>
  </si>
  <si>
    <t>2023-06-05T13:45:55.000Z</t>
  </si>
  <si>
    <t>Mesquite (established) in centerof subplot</t>
  </si>
  <si>
    <t>lubb_control_28</t>
  </si>
  <si>
    <t>2023-06-05T14:14:01.000Z</t>
  </si>
  <si>
    <t>2023-06-05T14:13:52.000Z</t>
  </si>
  <si>
    <t>lubb_NPK_27</t>
  </si>
  <si>
    <t>2023-06-05T14:29:15.000Z</t>
  </si>
  <si>
    <t>2023-06-05T14:29:01.000Z</t>
  </si>
  <si>
    <t>lubb_NPK_29</t>
  </si>
  <si>
    <t>2023-06-21T01:46:21.000Z</t>
  </si>
  <si>
    <t>2023-06-05T14:46:03.000Z</t>
  </si>
  <si>
    <t>lubb_control_37</t>
  </si>
  <si>
    <t>2023-06-05T15:03:33.000Z</t>
  </si>
  <si>
    <t>2023-06-05T14:53:46.000Z</t>
  </si>
  <si>
    <t>arch</t>
  </si>
  <si>
    <t>https://five.epicollect.net/api/media/mk-nutnet2023-5dominantplants?type=photo&amp;format=entry_original&amp;name=060a5adb-824c-4fbe-a694-6a346bbf3390_1687354305.jpg</t>
  </si>
  <si>
    <t>arch_control_21</t>
  </si>
  <si>
    <t>2023-08-21T03:46:09.000Z</t>
  </si>
  <si>
    <t>2023-06-21T13:39:41.000Z</t>
  </si>
  <si>
    <t>https://five.epicollect.net/api/media/mk-nutnet2023-5dominantplants?type=photo&amp;format=entry_original&amp;name=78777246-4291-4246-9899-7a4e35f3f758_1687360462.jpg</t>
  </si>
  <si>
    <t>arch_NPK_28</t>
  </si>
  <si>
    <t>2023-06-21T16:08:17.000Z</t>
  </si>
  <si>
    <t>2023-06-21T15:15:49.000Z</t>
  </si>
  <si>
    <t>https://five.epicollect.net/api/media/mk-nutnet2023-5dominantplants?type=photo&amp;format=entry_original&amp;name=1aad7f56-5111-4bad-904f-c57d81641088_1687366229.jpg</t>
  </si>
  <si>
    <t>arch_control_11</t>
  </si>
  <si>
    <t>2023-08-21T03:46:07.000Z</t>
  </si>
  <si>
    <t>2023-06-21T17:08:54.000Z</t>
  </si>
  <si>
    <t>https://five.epicollect.net/api/media/mk-nutnet2023-5dominantplants?type=photo&amp;format=entry_original&amp;name=1e2c6339-bd80-4d6c-996c-89b24fceac41_1687368394.jpg</t>
  </si>
  <si>
    <t>arch_NPK_18</t>
  </si>
  <si>
    <t>2023-06-21T17:51:14.000Z</t>
  </si>
  <si>
    <t>2023-06-21T17:27:03.000Z</t>
  </si>
  <si>
    <t>https://five.epicollect.net/api/media/mk-nutnet2023-5dominantplants?type=photo&amp;format=entry_original&amp;name=17a0bd21-d17f-49a0-b181-eea16e6102bf_1687370308.jpg</t>
  </si>
  <si>
    <t>arch_NPK_08</t>
  </si>
  <si>
    <t>2023-06-21T18:11:09.000Z</t>
  </si>
  <si>
    <t>2023-06-21T18:05:29.000Z</t>
  </si>
  <si>
    <t>https://five.epicollect.net/api/media/mk-nutnet2023-5dominantplants?type=photo&amp;format=entry_original&amp;name=f1174a2c-c9a2-4dde-bf7f-96e2b08a403c_1687372294.jpg</t>
  </si>
  <si>
    <t>arch_control_01</t>
  </si>
  <si>
    <t>2023-08-21T03:46:05.000Z</t>
  </si>
  <si>
    <t>2023-06-21T18:36:30.000Z</t>
  </si>
  <si>
    <t>22_species_compositi</t>
  </si>
  <si>
    <t>16_species_compositi</t>
  </si>
  <si>
    <t>10_species_compositi</t>
  </si>
  <si>
    <t>9_species_list_site</t>
  </si>
  <si>
    <t>8_notes</t>
  </si>
  <si>
    <t>7_Photo_of_1x1</t>
  </si>
  <si>
    <t>6_nested_subplot</t>
  </si>
  <si>
    <t>5_subplot</t>
  </si>
  <si>
    <t>4_plot__treatment</t>
  </si>
  <si>
    <t>3_site</t>
  </si>
  <si>
    <t>2_time_started</t>
  </si>
  <si>
    <t>1_date_measured</t>
  </si>
  <si>
    <t>matching?</t>
  </si>
  <si>
    <t>NPK</t>
  </si>
  <si>
    <t>control</t>
  </si>
  <si>
    <t>Site</t>
  </si>
  <si>
    <t>Treatment</t>
  </si>
  <si>
    <t>Plot</t>
  </si>
  <si>
    <t>EUDE</t>
  </si>
  <si>
    <t>ELCA</t>
  </si>
  <si>
    <t>TRPE</t>
  </si>
  <si>
    <t>PHMO</t>
  </si>
  <si>
    <t>PONU</t>
  </si>
  <si>
    <t>MOCI</t>
  </si>
  <si>
    <t>MIPL</t>
  </si>
  <si>
    <t>GATE</t>
  </si>
  <si>
    <t>COER</t>
  </si>
  <si>
    <t>GAPU</t>
  </si>
  <si>
    <t>SODI</t>
  </si>
  <si>
    <t>COCA</t>
  </si>
  <si>
    <t>SCSC</t>
  </si>
  <si>
    <t>TOAR</t>
  </si>
  <si>
    <t>AMTR</t>
  </si>
  <si>
    <t>SOHA</t>
  </si>
  <si>
    <t>SISYR</t>
  </si>
  <si>
    <t>SYER</t>
  </si>
  <si>
    <t>CIEN</t>
  </si>
  <si>
    <t>BRJA</t>
  </si>
  <si>
    <t>ERTE</t>
  </si>
  <si>
    <t>SONU</t>
  </si>
  <si>
    <t>RUTR</t>
  </si>
  <si>
    <t>PSTE</t>
  </si>
  <si>
    <t>CEME</t>
  </si>
  <si>
    <t>OXST</t>
  </si>
  <si>
    <t>SPCO</t>
  </si>
  <si>
    <t>TRBR</t>
  </si>
  <si>
    <t>SAAZ</t>
  </si>
  <si>
    <t>2plant</t>
  </si>
  <si>
    <t>ARHUH</t>
  </si>
  <si>
    <t>BOGR2</t>
  </si>
  <si>
    <t>SOEL</t>
  </si>
  <si>
    <t>CHIN2</t>
  </si>
  <si>
    <t>rocks</t>
  </si>
  <si>
    <t>animal diggings/ disturbance</t>
  </si>
  <si>
    <t>bare soil</t>
  </si>
  <si>
    <t>litter</t>
  </si>
  <si>
    <t>woody overstory</t>
  </si>
  <si>
    <t>CHLA10</t>
  </si>
  <si>
    <t>PRGL2</t>
  </si>
  <si>
    <t>PTPY</t>
  </si>
  <si>
    <t>QUMI</t>
  </si>
  <si>
    <t>HYRE</t>
  </si>
  <si>
    <t>SCRH</t>
  </si>
  <si>
    <t>HYED</t>
  </si>
  <si>
    <t>PANO</t>
  </si>
  <si>
    <t>ILGL</t>
  </si>
  <si>
    <t>LUSU</t>
  </si>
  <si>
    <t>POACEA</t>
  </si>
  <si>
    <t>taxon code</t>
  </si>
  <si>
    <t>taxon</t>
  </si>
  <si>
    <t>EUPHORBIA DENTATA</t>
  </si>
  <si>
    <t>ELYMUS CANADENSIS</t>
  </si>
  <si>
    <t>TRIODANIS PERFOLIATA</t>
  </si>
  <si>
    <t>PHYSALIS MOLLIS</t>
  </si>
  <si>
    <t>POLYTAENIA NUTTALLII</t>
  </si>
  <si>
    <t>MONARDA CITRIODORA</t>
  </si>
  <si>
    <t>MIMOSA QUADRIVALVIS var. PLATYCARPA</t>
  </si>
  <si>
    <t>unknown</t>
  </si>
  <si>
    <t>GALIUM TEXENSE</t>
  </si>
  <si>
    <t>COMMELINA ERECTA</t>
  </si>
  <si>
    <t>GAILLARDIA PULCHELLA</t>
  </si>
  <si>
    <t>SOLANUM DIMIDIATUM</t>
  </si>
  <si>
    <t>COCCULUS CAROLINUS</t>
  </si>
  <si>
    <t>SCHIZACHYRIUM SCOPARIUM</t>
  </si>
  <si>
    <t>TORILIS ARVENSIS</t>
  </si>
  <si>
    <t>AMBROSIA TRIFIDA</t>
  </si>
  <si>
    <t>SORGHUM HALEPENSE</t>
  </si>
  <si>
    <t>SISYRINCHIUM SP.</t>
  </si>
  <si>
    <t>SYMPHYOTRICHUM ERICOIDES</t>
  </si>
  <si>
    <t>family</t>
  </si>
  <si>
    <t>CIRSIUM ENGELMANNII</t>
  </si>
  <si>
    <t>BROMUS JAPONICUS</t>
  </si>
  <si>
    <t>ERODIUM TEXANUM</t>
  </si>
  <si>
    <t>SORGHASTRUM NUTANS</t>
  </si>
  <si>
    <t>RUBUS TRIVIALIS</t>
  </si>
  <si>
    <t>PSORALIDIUM TENUIFLORUM</t>
  </si>
  <si>
    <t>genus</t>
  </si>
  <si>
    <t>CENTAUREA MELITENSIS</t>
  </si>
  <si>
    <t>OXALIS STRICTA</t>
  </si>
  <si>
    <t>SPOROBOLUS COMPOSITUS</t>
  </si>
  <si>
    <t>TRAGIA BREVISPICA</t>
  </si>
  <si>
    <t>SALVIA AZUREA</t>
  </si>
  <si>
    <t>notes required</t>
  </si>
  <si>
    <t>argythamnia humilis var. humilis</t>
  </si>
  <si>
    <t>bouteloua gracilis</t>
  </si>
  <si>
    <t>solanum elaeagnifolium</t>
  </si>
  <si>
    <t>chenopodium incanum</t>
  </si>
  <si>
    <t>chamaesyce lata</t>
  </si>
  <si>
    <t>prosopis glandulosa</t>
  </si>
  <si>
    <t>PTEROCAULON PYCNOSTACHYUM</t>
  </si>
  <si>
    <t>QUERCUS MINIMA</t>
  </si>
  <si>
    <t>HYPERICUM REDUCTUM</t>
  </si>
  <si>
    <t>SCHIZACHYRIUM RHIZOMATUM</t>
  </si>
  <si>
    <t>HYPERICUM EDISONIANUM</t>
  </si>
  <si>
    <t>PASPALUM NOTATUM</t>
  </si>
  <si>
    <t>ILEX GLABRA</t>
  </si>
  <si>
    <t>LUDWIGIA SUFFRUTICOSA</t>
  </si>
  <si>
    <t>POACEAE SP.</t>
  </si>
  <si>
    <t xml:space="preserve">unknown aster. 1.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</si>
</sst>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yyyy\-mm\-dd;@"/>
    <numFmt numFmtId="168" formatCode="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1" fontId="0" fillId="0" borderId="0" xfId="0" applyNumberFormat="1"/>
    <xf numFmtId="20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34" borderId="0" xfId="0" applyFill="1"/>
    <xf numFmtId="0" fontId="7" fillId="3" borderId="0" xfId="7"/>
    <xf numFmtId="165" fontId="0" fillId="0" borderId="0" xfId="0" applyNumberFormat="1"/>
    <xf numFmtId="168" fontId="0" fillId="0" borderId="0" xfId="0" applyNumberFormat="1"/>
    <xf numFmtId="0" fontId="0" fillId="35" borderId="0" xfId="0" applyFill="1" applyAlignment="1">
      <alignment horizontal="left"/>
    </xf>
    <xf numFmtId="165" fontId="0" fillId="35" borderId="0" xfId="0" applyNumberFormat="1" applyFill="1" applyAlignment="1">
      <alignment horizontal="left"/>
    </xf>
    <xf numFmtId="168" fontId="0" fillId="35" borderId="0" xfId="0" applyNumberFormat="1" applyFill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68" fontId="0" fillId="0" borderId="0" xfId="0" applyNumberFormat="1" applyAlignment="1">
      <alignment horizontal="left"/>
    </xf>
    <xf numFmtId="0" fontId="14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activeCell="H26" sqref="H26"/>
    </sheetView>
  </sheetViews>
  <sheetFormatPr defaultRowHeight="14.4" x14ac:dyDescent="0.3"/>
  <cols>
    <col min="5" max="5" width="9.88671875" customWidth="1"/>
    <col min="12" max="12" width="16.44140625" customWidth="1"/>
    <col min="16" max="16" width="25.5546875" customWidth="1"/>
  </cols>
  <sheetData>
    <row r="1" spans="1:16" x14ac:dyDescent="0.3">
      <c r="A1" s="5" t="s">
        <v>0</v>
      </c>
      <c r="B1" t="s">
        <v>2</v>
      </c>
      <c r="C1" t="s">
        <v>3</v>
      </c>
      <c r="D1" t="s">
        <v>4</v>
      </c>
      <c r="E1" t="s">
        <v>1179</v>
      </c>
      <c r="F1" t="s">
        <v>1178</v>
      </c>
      <c r="G1" t="s">
        <v>1177</v>
      </c>
      <c r="H1" t="s">
        <v>1176</v>
      </c>
      <c r="I1" t="s">
        <v>1175</v>
      </c>
      <c r="J1" t="s">
        <v>1174</v>
      </c>
      <c r="K1" t="s">
        <v>1173</v>
      </c>
      <c r="L1" t="s">
        <v>1172</v>
      </c>
      <c r="M1" t="s">
        <v>1171</v>
      </c>
      <c r="N1" t="s">
        <v>1170</v>
      </c>
      <c r="O1" t="s">
        <v>1169</v>
      </c>
      <c r="P1" t="s">
        <v>1168</v>
      </c>
    </row>
    <row r="2" spans="1:16" x14ac:dyDescent="0.3">
      <c r="A2" t="s">
        <v>1034</v>
      </c>
      <c r="B2" t="s">
        <v>1167</v>
      </c>
      <c r="C2" t="s">
        <v>1166</v>
      </c>
      <c r="D2" t="s">
        <v>1165</v>
      </c>
      <c r="E2" s="3">
        <v>45098</v>
      </c>
      <c r="F2" s="2">
        <v>0.60416666666666663</v>
      </c>
      <c r="G2" t="s">
        <v>1143</v>
      </c>
      <c r="H2" t="s">
        <v>1165</v>
      </c>
      <c r="I2" t="s">
        <v>1094</v>
      </c>
      <c r="J2">
        <v>1</v>
      </c>
      <c r="K2" t="s">
        <v>1164</v>
      </c>
      <c r="M2" t="s">
        <v>1143</v>
      </c>
      <c r="N2">
        <v>0</v>
      </c>
      <c r="O2">
        <v>0</v>
      </c>
      <c r="P2">
        <v>11</v>
      </c>
    </row>
    <row r="3" spans="1:16" x14ac:dyDescent="0.3">
      <c r="A3" t="s">
        <v>991</v>
      </c>
      <c r="B3" t="s">
        <v>1163</v>
      </c>
      <c r="C3" t="s">
        <v>1162</v>
      </c>
      <c r="D3" t="s">
        <v>1161</v>
      </c>
      <c r="E3" s="3">
        <v>45098</v>
      </c>
      <c r="F3" s="2">
        <v>0.58124999999999993</v>
      </c>
      <c r="G3" t="s">
        <v>1143</v>
      </c>
      <c r="H3" t="s">
        <v>1161</v>
      </c>
      <c r="I3" t="s">
        <v>1085</v>
      </c>
      <c r="J3">
        <v>2</v>
      </c>
      <c r="K3" t="s">
        <v>1160</v>
      </c>
      <c r="M3" t="s">
        <v>1143</v>
      </c>
      <c r="N3">
        <v>0</v>
      </c>
      <c r="O3">
        <v>0</v>
      </c>
      <c r="P3">
        <v>11</v>
      </c>
    </row>
    <row r="4" spans="1:16" x14ac:dyDescent="0.3">
      <c r="A4" t="s">
        <v>931</v>
      </c>
      <c r="B4" t="s">
        <v>1159</v>
      </c>
      <c r="C4" t="s">
        <v>1158</v>
      </c>
      <c r="D4" t="s">
        <v>1157</v>
      </c>
      <c r="E4" s="3">
        <v>45098</v>
      </c>
      <c r="F4" s="2">
        <v>0.55902777777777779</v>
      </c>
      <c r="G4" t="s">
        <v>1143</v>
      </c>
      <c r="H4" t="s">
        <v>1157</v>
      </c>
      <c r="I4" t="s">
        <v>1099</v>
      </c>
      <c r="J4">
        <v>3</v>
      </c>
      <c r="K4" t="s">
        <v>1156</v>
      </c>
      <c r="M4" t="s">
        <v>1143</v>
      </c>
      <c r="N4">
        <v>0</v>
      </c>
      <c r="O4">
        <v>0</v>
      </c>
      <c r="P4">
        <v>14</v>
      </c>
    </row>
    <row r="5" spans="1:16" x14ac:dyDescent="0.3">
      <c r="A5" t="s">
        <v>887</v>
      </c>
      <c r="B5" t="s">
        <v>1155</v>
      </c>
      <c r="C5" t="s">
        <v>1154</v>
      </c>
      <c r="D5" t="s">
        <v>1153</v>
      </c>
      <c r="E5" s="3">
        <v>45098</v>
      </c>
      <c r="F5" s="2">
        <v>0.53402777777777777</v>
      </c>
      <c r="G5" t="s">
        <v>1143</v>
      </c>
      <c r="H5" t="s">
        <v>1153</v>
      </c>
      <c r="I5" t="s">
        <v>1085</v>
      </c>
      <c r="J5">
        <v>2</v>
      </c>
      <c r="K5" t="s">
        <v>1152</v>
      </c>
      <c r="M5" t="s">
        <v>1143</v>
      </c>
      <c r="N5">
        <v>0</v>
      </c>
      <c r="O5">
        <v>0</v>
      </c>
      <c r="P5">
        <v>11</v>
      </c>
    </row>
    <row r="6" spans="1:16" x14ac:dyDescent="0.3">
      <c r="A6" t="s">
        <v>831</v>
      </c>
      <c r="B6" t="s">
        <v>1151</v>
      </c>
      <c r="C6" t="s">
        <v>1150</v>
      </c>
      <c r="D6" t="s">
        <v>1149</v>
      </c>
      <c r="E6" s="3">
        <v>45098</v>
      </c>
      <c r="F6" s="2">
        <v>0.46736111111111112</v>
      </c>
      <c r="G6" t="s">
        <v>1143</v>
      </c>
      <c r="H6" t="s">
        <v>1149</v>
      </c>
      <c r="I6" t="s">
        <v>1094</v>
      </c>
      <c r="J6">
        <v>1</v>
      </c>
      <c r="K6" t="s">
        <v>1148</v>
      </c>
      <c r="M6" t="s">
        <v>1143</v>
      </c>
      <c r="N6">
        <v>0</v>
      </c>
      <c r="O6">
        <v>0</v>
      </c>
      <c r="P6">
        <v>12</v>
      </c>
    </row>
    <row r="7" spans="1:16" x14ac:dyDescent="0.3">
      <c r="A7" t="s">
        <v>765</v>
      </c>
      <c r="B7" t="s">
        <v>1147</v>
      </c>
      <c r="C7" t="s">
        <v>1146</v>
      </c>
      <c r="D7" t="s">
        <v>1145</v>
      </c>
      <c r="E7" s="3">
        <v>45098</v>
      </c>
      <c r="F7" s="2">
        <v>0.39652777777777781</v>
      </c>
      <c r="G7" t="s">
        <v>1143</v>
      </c>
      <c r="H7" t="s">
        <v>1145</v>
      </c>
      <c r="I7" t="s">
        <v>1085</v>
      </c>
      <c r="J7">
        <v>2</v>
      </c>
      <c r="K7" t="s">
        <v>1144</v>
      </c>
      <c r="M7" t="s">
        <v>1143</v>
      </c>
      <c r="N7">
        <v>0</v>
      </c>
      <c r="O7">
        <v>0</v>
      </c>
      <c r="P7">
        <v>12</v>
      </c>
    </row>
    <row r="8" spans="1:16" x14ac:dyDescent="0.3">
      <c r="A8" t="s">
        <v>714</v>
      </c>
      <c r="B8" t="s">
        <v>1142</v>
      </c>
      <c r="C8" t="s">
        <v>1141</v>
      </c>
      <c r="D8" t="s">
        <v>1140</v>
      </c>
      <c r="E8" s="3">
        <v>45082</v>
      </c>
      <c r="F8" s="2">
        <v>0.40902777777777777</v>
      </c>
      <c r="G8" t="s">
        <v>1120</v>
      </c>
      <c r="H8" t="s">
        <v>1140</v>
      </c>
      <c r="I8" t="s">
        <v>1085</v>
      </c>
      <c r="J8">
        <v>2</v>
      </c>
      <c r="M8" t="s">
        <v>1120</v>
      </c>
      <c r="N8">
        <v>0</v>
      </c>
      <c r="O8">
        <v>12</v>
      </c>
      <c r="P8">
        <v>0</v>
      </c>
    </row>
    <row r="9" spans="1:16" x14ac:dyDescent="0.3">
      <c r="A9" t="s">
        <v>684</v>
      </c>
      <c r="B9" t="s">
        <v>1139</v>
      </c>
      <c r="C9" t="s">
        <v>1138</v>
      </c>
      <c r="D9" t="s">
        <v>1137</v>
      </c>
      <c r="E9" s="3">
        <v>45082</v>
      </c>
      <c r="F9" s="2">
        <v>0.40069444444444446</v>
      </c>
      <c r="G9" t="s">
        <v>1120</v>
      </c>
      <c r="H9" t="s">
        <v>1137</v>
      </c>
      <c r="I9" t="s">
        <v>1077</v>
      </c>
      <c r="J9">
        <v>4</v>
      </c>
      <c r="M9" t="s">
        <v>1120</v>
      </c>
      <c r="N9">
        <v>0</v>
      </c>
      <c r="O9">
        <v>8</v>
      </c>
      <c r="P9">
        <v>0</v>
      </c>
    </row>
    <row r="10" spans="1:16" x14ac:dyDescent="0.3">
      <c r="A10" t="s">
        <v>640</v>
      </c>
      <c r="B10" t="s">
        <v>1136</v>
      </c>
      <c r="C10" t="s">
        <v>1135</v>
      </c>
      <c r="D10" t="s">
        <v>1134</v>
      </c>
      <c r="E10" s="3">
        <v>45082</v>
      </c>
      <c r="F10" s="2">
        <v>0.38611111111111113</v>
      </c>
      <c r="G10" t="s">
        <v>1120</v>
      </c>
      <c r="H10" t="s">
        <v>1134</v>
      </c>
      <c r="I10" t="s">
        <v>1085</v>
      </c>
      <c r="J10">
        <v>2</v>
      </c>
      <c r="M10" t="s">
        <v>1120</v>
      </c>
      <c r="N10">
        <v>0</v>
      </c>
      <c r="O10">
        <v>11</v>
      </c>
      <c r="P10">
        <v>0</v>
      </c>
    </row>
    <row r="11" spans="1:16" x14ac:dyDescent="0.3">
      <c r="A11" t="s">
        <v>610</v>
      </c>
      <c r="B11" t="s">
        <v>1133</v>
      </c>
      <c r="C11" t="s">
        <v>1132</v>
      </c>
      <c r="D11" t="s">
        <v>1131</v>
      </c>
      <c r="E11" s="3">
        <v>45082</v>
      </c>
      <c r="F11" s="2">
        <v>0.37916666666666665</v>
      </c>
      <c r="G11" t="s">
        <v>1120</v>
      </c>
      <c r="H11" t="s">
        <v>1131</v>
      </c>
      <c r="I11" t="s">
        <v>1085</v>
      </c>
      <c r="J11">
        <v>2</v>
      </c>
      <c r="L11" t="s">
        <v>1130</v>
      </c>
      <c r="M11" t="s">
        <v>1120</v>
      </c>
      <c r="N11">
        <v>0</v>
      </c>
      <c r="O11">
        <v>7</v>
      </c>
      <c r="P11">
        <v>0</v>
      </c>
    </row>
    <row r="12" spans="1:16" x14ac:dyDescent="0.3">
      <c r="A12" t="s">
        <v>576</v>
      </c>
      <c r="B12" t="s">
        <v>1129</v>
      </c>
      <c r="C12" t="s">
        <v>1128</v>
      </c>
      <c r="D12" t="s">
        <v>1127</v>
      </c>
      <c r="E12" s="3">
        <v>45082</v>
      </c>
      <c r="F12" s="2">
        <v>0.36249999999999999</v>
      </c>
      <c r="G12" t="s">
        <v>1120</v>
      </c>
      <c r="H12" t="s">
        <v>1127</v>
      </c>
      <c r="I12" t="s">
        <v>1085</v>
      </c>
      <c r="J12">
        <v>2</v>
      </c>
      <c r="M12" t="s">
        <v>1120</v>
      </c>
      <c r="N12">
        <v>0</v>
      </c>
      <c r="O12">
        <v>8</v>
      </c>
      <c r="P12">
        <v>0</v>
      </c>
    </row>
    <row r="13" spans="1:16" x14ac:dyDescent="0.3">
      <c r="A13" t="s">
        <v>516</v>
      </c>
      <c r="B13" t="s">
        <v>1126</v>
      </c>
      <c r="C13" t="s">
        <v>1125</v>
      </c>
      <c r="D13" t="s">
        <v>1122</v>
      </c>
      <c r="E13" s="3">
        <v>45082</v>
      </c>
      <c r="F13" s="2">
        <v>0.33819444444444446</v>
      </c>
      <c r="G13" t="s">
        <v>1120</v>
      </c>
      <c r="H13" t="s">
        <v>1122</v>
      </c>
      <c r="I13" t="s">
        <v>1099</v>
      </c>
      <c r="J13">
        <v>3</v>
      </c>
      <c r="M13" t="s">
        <v>1120</v>
      </c>
      <c r="N13">
        <v>0</v>
      </c>
      <c r="O13">
        <v>11</v>
      </c>
      <c r="P13">
        <v>0</v>
      </c>
    </row>
    <row r="14" spans="1:16" x14ac:dyDescent="0.3">
      <c r="A14" t="s">
        <v>502</v>
      </c>
      <c r="B14" t="s">
        <v>1124</v>
      </c>
      <c r="C14" t="s">
        <v>1123</v>
      </c>
      <c r="D14" t="s">
        <v>1122</v>
      </c>
      <c r="E14" s="3">
        <v>45082</v>
      </c>
      <c r="F14" s="2">
        <v>5.347222222222222E-2</v>
      </c>
      <c r="G14" t="s">
        <v>1120</v>
      </c>
      <c r="H14" t="s">
        <v>1122</v>
      </c>
      <c r="I14" t="s">
        <v>1094</v>
      </c>
      <c r="J14">
        <v>1</v>
      </c>
      <c r="L14" t="s">
        <v>1121</v>
      </c>
      <c r="M14" t="s">
        <v>1120</v>
      </c>
      <c r="N14">
        <v>0</v>
      </c>
      <c r="O14">
        <v>3</v>
      </c>
      <c r="P14">
        <v>0</v>
      </c>
    </row>
    <row r="15" spans="1:16" x14ac:dyDescent="0.3">
      <c r="A15" t="s">
        <v>10</v>
      </c>
      <c r="B15" t="s">
        <v>1119</v>
      </c>
      <c r="C15" t="s">
        <v>1118</v>
      </c>
      <c r="D15" t="s">
        <v>1100</v>
      </c>
      <c r="E15" s="3">
        <v>45072</v>
      </c>
      <c r="F15" s="2">
        <v>0.36319444444444443</v>
      </c>
      <c r="H15" t="s">
        <v>1100</v>
      </c>
      <c r="I15" t="s">
        <v>1099</v>
      </c>
      <c r="L15" t="s">
        <v>1117</v>
      </c>
      <c r="M15" t="s">
        <v>1075</v>
      </c>
      <c r="N15">
        <v>0</v>
      </c>
      <c r="O15">
        <v>0</v>
      </c>
      <c r="P15">
        <v>0</v>
      </c>
    </row>
    <row r="16" spans="1:16" x14ac:dyDescent="0.3">
      <c r="A16" t="s">
        <v>80</v>
      </c>
      <c r="B16" t="s">
        <v>1116</v>
      </c>
      <c r="C16" t="s">
        <v>1115</v>
      </c>
      <c r="D16" t="s">
        <v>1078</v>
      </c>
      <c r="E16" s="3">
        <v>45072</v>
      </c>
      <c r="F16" s="2">
        <v>0.29305555555555557</v>
      </c>
      <c r="H16" t="s">
        <v>1078</v>
      </c>
      <c r="I16" t="s">
        <v>1077</v>
      </c>
      <c r="L16" t="s">
        <v>1114</v>
      </c>
      <c r="M16" t="s">
        <v>1075</v>
      </c>
      <c r="N16">
        <v>17</v>
      </c>
      <c r="O16">
        <v>0</v>
      </c>
      <c r="P16">
        <v>0</v>
      </c>
    </row>
    <row r="17" spans="1:16" x14ac:dyDescent="0.3">
      <c r="A17" t="s">
        <v>137</v>
      </c>
      <c r="B17" t="s">
        <v>1113</v>
      </c>
      <c r="C17" t="s">
        <v>1112</v>
      </c>
      <c r="D17" t="s">
        <v>1095</v>
      </c>
      <c r="E17" s="3">
        <v>45071</v>
      </c>
      <c r="F17" s="2">
        <v>0.51944444444444449</v>
      </c>
      <c r="H17" t="s">
        <v>1095</v>
      </c>
      <c r="I17" t="s">
        <v>1094</v>
      </c>
      <c r="L17" t="s">
        <v>1111</v>
      </c>
      <c r="M17" t="s">
        <v>1075</v>
      </c>
      <c r="N17">
        <v>0</v>
      </c>
      <c r="O17">
        <v>0</v>
      </c>
      <c r="P17">
        <v>0</v>
      </c>
    </row>
    <row r="18" spans="1:16" x14ac:dyDescent="0.3">
      <c r="A18" t="s">
        <v>188</v>
      </c>
      <c r="B18" t="s">
        <v>1110</v>
      </c>
      <c r="C18" t="s">
        <v>1109</v>
      </c>
      <c r="D18" t="s">
        <v>1081</v>
      </c>
      <c r="E18" s="3">
        <v>45071</v>
      </c>
      <c r="F18" s="2">
        <v>0.40902777777777777</v>
      </c>
      <c r="H18" t="s">
        <v>1081</v>
      </c>
      <c r="I18" t="s">
        <v>1077</v>
      </c>
      <c r="L18" t="s">
        <v>1106</v>
      </c>
      <c r="M18" t="s">
        <v>1075</v>
      </c>
      <c r="N18">
        <v>17</v>
      </c>
      <c r="O18">
        <v>0</v>
      </c>
      <c r="P18">
        <v>0</v>
      </c>
    </row>
    <row r="19" spans="1:16" x14ac:dyDescent="0.3">
      <c r="A19" t="s">
        <v>246</v>
      </c>
      <c r="B19" t="s">
        <v>1108</v>
      </c>
      <c r="C19" t="s">
        <v>1107</v>
      </c>
      <c r="D19" t="s">
        <v>1090</v>
      </c>
      <c r="E19" s="3">
        <v>45071</v>
      </c>
      <c r="F19" s="2">
        <v>0.33194444444444443</v>
      </c>
      <c r="H19" t="s">
        <v>1090</v>
      </c>
      <c r="I19" t="s">
        <v>1077</v>
      </c>
      <c r="L19" t="s">
        <v>1106</v>
      </c>
      <c r="M19" t="s">
        <v>1075</v>
      </c>
      <c r="N19">
        <v>0</v>
      </c>
      <c r="O19">
        <v>0</v>
      </c>
      <c r="P19">
        <v>0</v>
      </c>
    </row>
    <row r="20" spans="1:16" x14ac:dyDescent="0.3">
      <c r="A20" t="s">
        <v>295</v>
      </c>
      <c r="B20" t="s">
        <v>1105</v>
      </c>
      <c r="C20" t="s">
        <v>1104</v>
      </c>
      <c r="D20" t="s">
        <v>1086</v>
      </c>
      <c r="E20" s="3">
        <v>45070</v>
      </c>
      <c r="F20" s="2">
        <v>0.36874999999999997</v>
      </c>
      <c r="H20" t="s">
        <v>1086</v>
      </c>
      <c r="I20" t="s">
        <v>1085</v>
      </c>
      <c r="L20" t="s">
        <v>1103</v>
      </c>
      <c r="M20" t="s">
        <v>1075</v>
      </c>
      <c r="N20">
        <v>16</v>
      </c>
      <c r="O20">
        <v>0</v>
      </c>
      <c r="P20">
        <v>0</v>
      </c>
    </row>
    <row r="21" spans="1:16" x14ac:dyDescent="0.3">
      <c r="A21" t="s">
        <v>348</v>
      </c>
      <c r="B21" t="s">
        <v>1102</v>
      </c>
      <c r="C21" t="s">
        <v>1101</v>
      </c>
      <c r="D21" t="s">
        <v>1100</v>
      </c>
      <c r="E21" s="3">
        <v>45069</v>
      </c>
      <c r="F21" s="2">
        <v>0.34583333333333338</v>
      </c>
      <c r="H21" t="s">
        <v>1100</v>
      </c>
      <c r="I21" t="s">
        <v>1099</v>
      </c>
      <c r="L21" t="s">
        <v>1098</v>
      </c>
      <c r="M21" t="s">
        <v>1075</v>
      </c>
      <c r="N21">
        <v>7</v>
      </c>
      <c r="O21">
        <v>0</v>
      </c>
      <c r="P21">
        <v>0</v>
      </c>
    </row>
    <row r="22" spans="1:16" x14ac:dyDescent="0.3">
      <c r="A22" t="s">
        <v>370</v>
      </c>
      <c r="B22" t="s">
        <v>1097</v>
      </c>
      <c r="C22" t="s">
        <v>1096</v>
      </c>
      <c r="D22" t="s">
        <v>1095</v>
      </c>
      <c r="E22" s="3">
        <v>45069</v>
      </c>
      <c r="F22" s="2">
        <v>0.33888888888888885</v>
      </c>
      <c r="H22" t="s">
        <v>1095</v>
      </c>
      <c r="I22" t="s">
        <v>1094</v>
      </c>
      <c r="L22" t="s">
        <v>1093</v>
      </c>
      <c r="M22" t="s">
        <v>1075</v>
      </c>
      <c r="N22">
        <v>8</v>
      </c>
      <c r="O22">
        <v>0</v>
      </c>
      <c r="P22">
        <v>0</v>
      </c>
    </row>
    <row r="23" spans="1:16" x14ac:dyDescent="0.3">
      <c r="A23" t="s">
        <v>396</v>
      </c>
      <c r="B23" t="s">
        <v>1092</v>
      </c>
      <c r="C23" t="s">
        <v>1091</v>
      </c>
      <c r="D23" t="s">
        <v>1090</v>
      </c>
      <c r="E23" s="3">
        <v>45069</v>
      </c>
      <c r="F23" s="2">
        <v>0.33124999999999999</v>
      </c>
      <c r="H23" t="s">
        <v>1090</v>
      </c>
      <c r="I23" t="s">
        <v>1077</v>
      </c>
      <c r="L23" t="s">
        <v>1089</v>
      </c>
      <c r="M23" t="s">
        <v>1075</v>
      </c>
      <c r="N23">
        <v>7</v>
      </c>
      <c r="O23">
        <v>0</v>
      </c>
      <c r="P23">
        <v>0</v>
      </c>
    </row>
    <row r="24" spans="1:16" x14ac:dyDescent="0.3">
      <c r="A24" t="s">
        <v>418</v>
      </c>
      <c r="B24" t="s">
        <v>1088</v>
      </c>
      <c r="C24" t="s">
        <v>1087</v>
      </c>
      <c r="D24" t="s">
        <v>1086</v>
      </c>
      <c r="E24" s="3">
        <v>45069</v>
      </c>
      <c r="F24" s="2">
        <v>0.32083333333333336</v>
      </c>
      <c r="H24" t="s">
        <v>1086</v>
      </c>
      <c r="I24" t="s">
        <v>1085</v>
      </c>
      <c r="L24" t="s">
        <v>1084</v>
      </c>
      <c r="M24" t="s">
        <v>1075</v>
      </c>
      <c r="N24">
        <v>8</v>
      </c>
      <c r="O24">
        <v>0</v>
      </c>
      <c r="P24">
        <v>0</v>
      </c>
    </row>
    <row r="25" spans="1:16" x14ac:dyDescent="0.3">
      <c r="A25" t="s">
        <v>443</v>
      </c>
      <c r="B25" t="s">
        <v>1083</v>
      </c>
      <c r="C25" t="s">
        <v>1082</v>
      </c>
      <c r="D25" t="s">
        <v>1081</v>
      </c>
      <c r="E25" s="3">
        <v>45069</v>
      </c>
      <c r="F25" s="2">
        <v>0.31388888888888888</v>
      </c>
      <c r="H25" t="s">
        <v>1081</v>
      </c>
      <c r="I25" t="s">
        <v>1077</v>
      </c>
      <c r="L25" t="s">
        <v>1076</v>
      </c>
      <c r="M25" t="s">
        <v>1075</v>
      </c>
      <c r="N25">
        <v>8</v>
      </c>
      <c r="O25">
        <v>0</v>
      </c>
      <c r="P25">
        <v>0</v>
      </c>
    </row>
    <row r="26" spans="1:16" x14ac:dyDescent="0.3">
      <c r="A26" t="s">
        <v>468</v>
      </c>
      <c r="B26" t="s">
        <v>1080</v>
      </c>
      <c r="C26" t="s">
        <v>1079</v>
      </c>
      <c r="D26" t="s">
        <v>1078</v>
      </c>
      <c r="E26" s="3">
        <v>45069</v>
      </c>
      <c r="F26" s="2">
        <v>0.29791666666666666</v>
      </c>
      <c r="H26" t="s">
        <v>1078</v>
      </c>
      <c r="I26" t="s">
        <v>1077</v>
      </c>
      <c r="L26" t="s">
        <v>1076</v>
      </c>
      <c r="M26" t="s">
        <v>1075</v>
      </c>
      <c r="N26">
        <v>9</v>
      </c>
      <c r="O26">
        <v>0</v>
      </c>
      <c r="P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6"/>
  <sheetViews>
    <sheetView workbookViewId="0">
      <pane ySplit="1" topLeftCell="A2" activePane="bottomLeft" state="frozen"/>
      <selection pane="bottomLeft" activeCell="E19" sqref="E19"/>
    </sheetView>
  </sheetViews>
  <sheetFormatPr defaultRowHeight="14.4" x14ac:dyDescent="0.3"/>
  <cols>
    <col min="7" max="7" width="24.6640625" customWidth="1"/>
    <col min="10" max="10" width="18" customWidth="1"/>
    <col min="11" max="11" width="9.109375" customWidth="1"/>
    <col min="16" max="16" width="10.33203125" style="7" bestFit="1" customWidth="1"/>
    <col min="17" max="17" width="8.88671875" style="8"/>
    <col min="27" max="27" width="20.21875" customWidth="1"/>
  </cols>
  <sheetData>
    <row r="1" spans="1:27" x14ac:dyDescent="0.3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6" t="s">
        <v>1180</v>
      </c>
      <c r="L1" s="5" t="s">
        <v>0</v>
      </c>
      <c r="M1" t="s">
        <v>2</v>
      </c>
      <c r="N1" t="s">
        <v>3</v>
      </c>
      <c r="O1" t="s">
        <v>4</v>
      </c>
      <c r="P1" s="7" t="s">
        <v>1179</v>
      </c>
      <c r="Q1" s="8" t="s">
        <v>1178</v>
      </c>
      <c r="R1" t="s">
        <v>1177</v>
      </c>
      <c r="S1" t="s">
        <v>1176</v>
      </c>
      <c r="T1" t="s">
        <v>1175</v>
      </c>
      <c r="U1" t="s">
        <v>1174</v>
      </c>
      <c r="V1" t="s">
        <v>1173</v>
      </c>
      <c r="W1" t="s">
        <v>1172</v>
      </c>
      <c r="X1" t="s">
        <v>1171</v>
      </c>
      <c r="Y1" t="s">
        <v>1170</v>
      </c>
      <c r="Z1" t="s">
        <v>1169</v>
      </c>
      <c r="AA1" t="s">
        <v>1168</v>
      </c>
    </row>
    <row r="2" spans="1:27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H2">
        <v>1</v>
      </c>
      <c r="K2" t="b">
        <f>A2=L2</f>
        <v>1</v>
      </c>
      <c r="L2" t="str">
        <f>VLOOKUP(A2,metadata!A$2:P$26,1,FALSE)</f>
        <v>214a5043-7444-41f6-9a1e-d783c3cb10f8</v>
      </c>
      <c r="M2" t="str">
        <f>VLOOKUP(A2,metadata!A$2:P$26,2,FALSE)</f>
        <v>2023-05-26T13:52:50.000Z</v>
      </c>
      <c r="N2" t="str">
        <f>VLOOKUP(A2,metadata!A$2:P$26,3,FALSE)</f>
        <v>2023-05-26T13:56:06.000Z</v>
      </c>
      <c r="O2" t="str">
        <f>VLOOKUP(A2,metadata!A$2:P$26,4,FALSE)</f>
        <v>temple_NPK_28</v>
      </c>
      <c r="P2" s="7">
        <f>VLOOKUP(A2,metadata!A$2:P$26,5,FALSE)</f>
        <v>45072</v>
      </c>
      <c r="Q2" s="8">
        <f>VLOOKUP(A2,metadata!A$2:P$26,6,FALSE)</f>
        <v>0.36319444444444443</v>
      </c>
      <c r="R2">
        <f>VLOOKUP(A2,metadata!A$2:P$26,7,FALSE)</f>
        <v>0</v>
      </c>
      <c r="S2" t="str">
        <f>VLOOKUP(A2,metadata!A$2:P$26,8,FALSE)</f>
        <v>temple_NPK_28</v>
      </c>
      <c r="T2" t="str">
        <f>VLOOKUP(A2,metadata!A$2:P$26,9,FALSE)</f>
        <v>C</v>
      </c>
      <c r="U2">
        <f>VLOOKUP(A2,metadata!A$2:P$26,10,FALSE)</f>
        <v>0</v>
      </c>
      <c r="V2">
        <f>VLOOKUP(A2,metadata!A$2:P$26,11,FALSE)</f>
        <v>0</v>
      </c>
      <c r="W2" t="str">
        <f>VLOOKUP(A2,metadata!A$2:P$26,12,FALSE)</f>
        <v>C3</v>
      </c>
      <c r="X2" t="str">
        <f>VLOOKUP(A2,metadata!A$2:P$26,13,FALSE)</f>
        <v>temple</v>
      </c>
      <c r="Y2">
        <f>VLOOKUP(A2,metadata!A$2:P$26,14,FALSE)</f>
        <v>0</v>
      </c>
      <c r="Z2">
        <f>VLOOKUP(A2,metadata!A$2:P$26,15,FALSE)</f>
        <v>0</v>
      </c>
      <c r="AA2">
        <f>VLOOKUP(A2,metadata!A$2:P$26,16,FALSE)</f>
        <v>0</v>
      </c>
    </row>
    <row r="3" spans="1:27" x14ac:dyDescent="0.3">
      <c r="A3" t="s">
        <v>10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H3">
        <v>0.5</v>
      </c>
      <c r="K3" t="b">
        <f t="shared" ref="K3:K66" si="0">A3=L3</f>
        <v>1</v>
      </c>
      <c r="L3" t="str">
        <f>VLOOKUP(A3,metadata!A$2:P$26,1,FALSE)</f>
        <v>214a5043-7444-41f6-9a1e-d783c3cb10f8</v>
      </c>
      <c r="M3" t="str">
        <f>VLOOKUP(A3,metadata!A$2:P$26,2,FALSE)</f>
        <v>2023-05-26T13:52:50.000Z</v>
      </c>
      <c r="N3" t="str">
        <f>VLOOKUP(A3,metadata!A$2:P$26,3,FALSE)</f>
        <v>2023-05-26T13:56:06.000Z</v>
      </c>
      <c r="O3" t="str">
        <f>VLOOKUP(A3,metadata!A$2:P$26,4,FALSE)</f>
        <v>temple_NPK_28</v>
      </c>
      <c r="P3" s="7">
        <f>VLOOKUP(A3,metadata!A$2:P$26,5,FALSE)</f>
        <v>45072</v>
      </c>
      <c r="Q3" s="8">
        <f>VLOOKUP(A3,metadata!A$2:P$26,6,FALSE)</f>
        <v>0.36319444444444443</v>
      </c>
      <c r="R3">
        <f>VLOOKUP(A3,metadata!A$2:P$26,7,FALSE)</f>
        <v>0</v>
      </c>
      <c r="S3" t="str">
        <f>VLOOKUP(A3,metadata!A$2:P$26,8,FALSE)</f>
        <v>temple_NPK_28</v>
      </c>
      <c r="T3" t="str">
        <f>VLOOKUP(A3,metadata!A$2:P$26,9,FALSE)</f>
        <v>C</v>
      </c>
      <c r="U3">
        <f>VLOOKUP(A3,metadata!A$2:P$26,10,FALSE)</f>
        <v>0</v>
      </c>
      <c r="V3">
        <f>VLOOKUP(A3,metadata!A$2:P$26,11,FALSE)</f>
        <v>0</v>
      </c>
      <c r="W3" t="str">
        <f>VLOOKUP(A3,metadata!A$2:P$26,12,FALSE)</f>
        <v>C3</v>
      </c>
      <c r="X3" t="str">
        <f>VLOOKUP(A3,metadata!A$2:P$26,13,FALSE)</f>
        <v>temple</v>
      </c>
      <c r="Y3">
        <f>VLOOKUP(A3,metadata!A$2:P$26,14,FALSE)</f>
        <v>0</v>
      </c>
      <c r="Z3">
        <f>VLOOKUP(A3,metadata!A$2:P$26,15,FALSE)</f>
        <v>0</v>
      </c>
      <c r="AA3">
        <f>VLOOKUP(A3,metadata!A$2:P$26,16,FALSE)</f>
        <v>0</v>
      </c>
    </row>
    <row r="4" spans="1:27" x14ac:dyDescent="0.3">
      <c r="A4" t="s">
        <v>10</v>
      </c>
      <c r="B4" t="s">
        <v>19</v>
      </c>
      <c r="C4" t="s">
        <v>20</v>
      </c>
      <c r="D4" t="s">
        <v>21</v>
      </c>
      <c r="E4" t="s">
        <v>22</v>
      </c>
      <c r="F4" t="s">
        <v>22</v>
      </c>
      <c r="H4">
        <v>0.5</v>
      </c>
      <c r="K4" t="b">
        <f t="shared" si="0"/>
        <v>1</v>
      </c>
      <c r="L4" t="str">
        <f>VLOOKUP(A4,metadata!A$2:P$26,1,FALSE)</f>
        <v>214a5043-7444-41f6-9a1e-d783c3cb10f8</v>
      </c>
      <c r="M4" t="str">
        <f>VLOOKUP(A4,metadata!A$2:P$26,2,FALSE)</f>
        <v>2023-05-26T13:52:50.000Z</v>
      </c>
      <c r="N4" t="str">
        <f>VLOOKUP(A4,metadata!A$2:P$26,3,FALSE)</f>
        <v>2023-05-26T13:56:06.000Z</v>
      </c>
      <c r="O4" t="str">
        <f>VLOOKUP(A4,metadata!A$2:P$26,4,FALSE)</f>
        <v>temple_NPK_28</v>
      </c>
      <c r="P4" s="7">
        <f>VLOOKUP(A4,metadata!A$2:P$26,5,FALSE)</f>
        <v>45072</v>
      </c>
      <c r="Q4" s="8">
        <f>VLOOKUP(A4,metadata!A$2:P$26,6,FALSE)</f>
        <v>0.36319444444444443</v>
      </c>
      <c r="R4">
        <f>VLOOKUP(A4,metadata!A$2:P$26,7,FALSE)</f>
        <v>0</v>
      </c>
      <c r="S4" t="str">
        <f>VLOOKUP(A4,metadata!A$2:P$26,8,FALSE)</f>
        <v>temple_NPK_28</v>
      </c>
      <c r="T4" t="str">
        <f>VLOOKUP(A4,metadata!A$2:P$26,9,FALSE)</f>
        <v>C</v>
      </c>
      <c r="U4">
        <f>VLOOKUP(A4,metadata!A$2:P$26,10,FALSE)</f>
        <v>0</v>
      </c>
      <c r="V4">
        <f>VLOOKUP(A4,metadata!A$2:P$26,11,FALSE)</f>
        <v>0</v>
      </c>
      <c r="W4" t="str">
        <f>VLOOKUP(A4,metadata!A$2:P$26,12,FALSE)</f>
        <v>C3</v>
      </c>
      <c r="X4" t="str">
        <f>VLOOKUP(A4,metadata!A$2:P$26,13,FALSE)</f>
        <v>temple</v>
      </c>
      <c r="Y4">
        <f>VLOOKUP(A4,metadata!A$2:P$26,14,FALSE)</f>
        <v>0</v>
      </c>
      <c r="Z4">
        <f>VLOOKUP(A4,metadata!A$2:P$26,15,FALSE)</f>
        <v>0</v>
      </c>
      <c r="AA4">
        <f>VLOOKUP(A4,metadata!A$2:P$26,16,FALSE)</f>
        <v>0</v>
      </c>
    </row>
    <row r="5" spans="1:27" x14ac:dyDescent="0.3">
      <c r="A5" t="s">
        <v>10</v>
      </c>
      <c r="B5" t="s">
        <v>23</v>
      </c>
      <c r="C5" t="s">
        <v>24</v>
      </c>
      <c r="D5" t="s">
        <v>25</v>
      </c>
      <c r="E5" t="s">
        <v>26</v>
      </c>
      <c r="F5" t="s">
        <v>26</v>
      </c>
      <c r="H5">
        <v>2</v>
      </c>
      <c r="K5" t="b">
        <f t="shared" si="0"/>
        <v>1</v>
      </c>
      <c r="L5" t="str">
        <f>VLOOKUP(A5,metadata!A$2:P$26,1,FALSE)</f>
        <v>214a5043-7444-41f6-9a1e-d783c3cb10f8</v>
      </c>
      <c r="M5" t="str">
        <f>VLOOKUP(A5,metadata!A$2:P$26,2,FALSE)</f>
        <v>2023-05-26T13:52:50.000Z</v>
      </c>
      <c r="N5" t="str">
        <f>VLOOKUP(A5,metadata!A$2:P$26,3,FALSE)</f>
        <v>2023-05-26T13:56:06.000Z</v>
      </c>
      <c r="O5" t="str">
        <f>VLOOKUP(A5,metadata!A$2:P$26,4,FALSE)</f>
        <v>temple_NPK_28</v>
      </c>
      <c r="P5" s="7">
        <f>VLOOKUP(A5,metadata!A$2:P$26,5,FALSE)</f>
        <v>45072</v>
      </c>
      <c r="Q5" s="8">
        <f>VLOOKUP(A5,metadata!A$2:P$26,6,FALSE)</f>
        <v>0.36319444444444443</v>
      </c>
      <c r="R5">
        <f>VLOOKUP(A5,metadata!A$2:P$26,7,FALSE)</f>
        <v>0</v>
      </c>
      <c r="S5" t="str">
        <f>VLOOKUP(A5,metadata!A$2:P$26,8,FALSE)</f>
        <v>temple_NPK_28</v>
      </c>
      <c r="T5" t="str">
        <f>VLOOKUP(A5,metadata!A$2:P$26,9,FALSE)</f>
        <v>C</v>
      </c>
      <c r="U5">
        <f>VLOOKUP(A5,metadata!A$2:P$26,10,FALSE)</f>
        <v>0</v>
      </c>
      <c r="V5">
        <f>VLOOKUP(A5,metadata!A$2:P$26,11,FALSE)</f>
        <v>0</v>
      </c>
      <c r="W5" t="str">
        <f>VLOOKUP(A5,metadata!A$2:P$26,12,FALSE)</f>
        <v>C3</v>
      </c>
      <c r="X5" t="str">
        <f>VLOOKUP(A5,metadata!A$2:P$26,13,FALSE)</f>
        <v>temple</v>
      </c>
      <c r="Y5">
        <f>VLOOKUP(A5,metadata!A$2:P$26,14,FALSE)</f>
        <v>0</v>
      </c>
      <c r="Z5">
        <f>VLOOKUP(A5,metadata!A$2:P$26,15,FALSE)</f>
        <v>0</v>
      </c>
      <c r="AA5">
        <f>VLOOKUP(A5,metadata!A$2:P$26,16,FALSE)</f>
        <v>0</v>
      </c>
    </row>
    <row r="6" spans="1:27" x14ac:dyDescent="0.3">
      <c r="A6" t="s">
        <v>10</v>
      </c>
      <c r="B6" t="s">
        <v>27</v>
      </c>
      <c r="C6" t="s">
        <v>28</v>
      </c>
      <c r="D6" t="s">
        <v>29</v>
      </c>
      <c r="E6" t="s">
        <v>30</v>
      </c>
      <c r="F6" t="s">
        <v>30</v>
      </c>
      <c r="H6">
        <v>1</v>
      </c>
      <c r="K6" t="b">
        <f t="shared" si="0"/>
        <v>1</v>
      </c>
      <c r="L6" t="str">
        <f>VLOOKUP(A6,metadata!A$2:P$26,1,FALSE)</f>
        <v>214a5043-7444-41f6-9a1e-d783c3cb10f8</v>
      </c>
      <c r="M6" t="str">
        <f>VLOOKUP(A6,metadata!A$2:P$26,2,FALSE)</f>
        <v>2023-05-26T13:52:50.000Z</v>
      </c>
      <c r="N6" t="str">
        <f>VLOOKUP(A6,metadata!A$2:P$26,3,FALSE)</f>
        <v>2023-05-26T13:56:06.000Z</v>
      </c>
      <c r="O6" t="str">
        <f>VLOOKUP(A6,metadata!A$2:P$26,4,FALSE)</f>
        <v>temple_NPK_28</v>
      </c>
      <c r="P6" s="7">
        <f>VLOOKUP(A6,metadata!A$2:P$26,5,FALSE)</f>
        <v>45072</v>
      </c>
      <c r="Q6" s="8">
        <f>VLOOKUP(A6,metadata!A$2:P$26,6,FALSE)</f>
        <v>0.36319444444444443</v>
      </c>
      <c r="R6">
        <f>VLOOKUP(A6,metadata!A$2:P$26,7,FALSE)</f>
        <v>0</v>
      </c>
      <c r="S6" t="str">
        <f>VLOOKUP(A6,metadata!A$2:P$26,8,FALSE)</f>
        <v>temple_NPK_28</v>
      </c>
      <c r="T6" t="str">
        <f>VLOOKUP(A6,metadata!A$2:P$26,9,FALSE)</f>
        <v>C</v>
      </c>
      <c r="U6">
        <f>VLOOKUP(A6,metadata!A$2:P$26,10,FALSE)</f>
        <v>0</v>
      </c>
      <c r="V6">
        <f>VLOOKUP(A6,metadata!A$2:P$26,11,FALSE)</f>
        <v>0</v>
      </c>
      <c r="W6" t="str">
        <f>VLOOKUP(A6,metadata!A$2:P$26,12,FALSE)</f>
        <v>C3</v>
      </c>
      <c r="X6" t="str">
        <f>VLOOKUP(A6,metadata!A$2:P$26,13,FALSE)</f>
        <v>temple</v>
      </c>
      <c r="Y6">
        <f>VLOOKUP(A6,metadata!A$2:P$26,14,FALSE)</f>
        <v>0</v>
      </c>
      <c r="Z6">
        <f>VLOOKUP(A6,metadata!A$2:P$26,15,FALSE)</f>
        <v>0</v>
      </c>
      <c r="AA6">
        <f>VLOOKUP(A6,metadata!A$2:P$26,16,FALSE)</f>
        <v>0</v>
      </c>
    </row>
    <row r="7" spans="1:27" x14ac:dyDescent="0.3">
      <c r="A7" t="s">
        <v>10</v>
      </c>
      <c r="B7" t="s">
        <v>31</v>
      </c>
      <c r="C7" t="s">
        <v>32</v>
      </c>
      <c r="D7" t="s">
        <v>33</v>
      </c>
      <c r="E7" t="s">
        <v>34</v>
      </c>
      <c r="F7" t="s">
        <v>34</v>
      </c>
      <c r="H7">
        <v>1</v>
      </c>
      <c r="K7" t="b">
        <f t="shared" si="0"/>
        <v>1</v>
      </c>
      <c r="L7" t="str">
        <f>VLOOKUP(A7,metadata!A$2:P$26,1,FALSE)</f>
        <v>214a5043-7444-41f6-9a1e-d783c3cb10f8</v>
      </c>
      <c r="M7" t="str">
        <f>VLOOKUP(A7,metadata!A$2:P$26,2,FALSE)</f>
        <v>2023-05-26T13:52:50.000Z</v>
      </c>
      <c r="N7" t="str">
        <f>VLOOKUP(A7,metadata!A$2:P$26,3,FALSE)</f>
        <v>2023-05-26T13:56:06.000Z</v>
      </c>
      <c r="O7" t="str">
        <f>VLOOKUP(A7,metadata!A$2:P$26,4,FALSE)</f>
        <v>temple_NPK_28</v>
      </c>
      <c r="P7" s="7">
        <f>VLOOKUP(A7,metadata!A$2:P$26,5,FALSE)</f>
        <v>45072</v>
      </c>
      <c r="Q7" s="8">
        <f>VLOOKUP(A7,metadata!A$2:P$26,6,FALSE)</f>
        <v>0.36319444444444443</v>
      </c>
      <c r="R7">
        <f>VLOOKUP(A7,metadata!A$2:P$26,7,FALSE)</f>
        <v>0</v>
      </c>
      <c r="S7" t="str">
        <f>VLOOKUP(A7,metadata!A$2:P$26,8,FALSE)</f>
        <v>temple_NPK_28</v>
      </c>
      <c r="T7" t="str">
        <f>VLOOKUP(A7,metadata!A$2:P$26,9,FALSE)</f>
        <v>C</v>
      </c>
      <c r="U7">
        <f>VLOOKUP(A7,metadata!A$2:P$26,10,FALSE)</f>
        <v>0</v>
      </c>
      <c r="V7">
        <f>VLOOKUP(A7,metadata!A$2:P$26,11,FALSE)</f>
        <v>0</v>
      </c>
      <c r="W7" t="str">
        <f>VLOOKUP(A7,metadata!A$2:P$26,12,FALSE)</f>
        <v>C3</v>
      </c>
      <c r="X7" t="str">
        <f>VLOOKUP(A7,metadata!A$2:P$26,13,FALSE)</f>
        <v>temple</v>
      </c>
      <c r="Y7">
        <f>VLOOKUP(A7,metadata!A$2:P$26,14,FALSE)</f>
        <v>0</v>
      </c>
      <c r="Z7">
        <f>VLOOKUP(A7,metadata!A$2:P$26,15,FALSE)</f>
        <v>0</v>
      </c>
      <c r="AA7">
        <f>VLOOKUP(A7,metadata!A$2:P$26,16,FALSE)</f>
        <v>0</v>
      </c>
    </row>
    <row r="8" spans="1:27" x14ac:dyDescent="0.3">
      <c r="A8" t="s">
        <v>10</v>
      </c>
      <c r="B8" s="1" t="s">
        <v>35</v>
      </c>
      <c r="C8" t="s">
        <v>36</v>
      </c>
      <c r="D8" t="s">
        <v>37</v>
      </c>
      <c r="E8" t="s">
        <v>38</v>
      </c>
      <c r="F8" t="s">
        <v>38</v>
      </c>
      <c r="H8">
        <v>5</v>
      </c>
      <c r="K8" t="b">
        <f t="shared" si="0"/>
        <v>1</v>
      </c>
      <c r="L8" t="str">
        <f>VLOOKUP(A8,metadata!A$2:P$26,1,FALSE)</f>
        <v>214a5043-7444-41f6-9a1e-d783c3cb10f8</v>
      </c>
      <c r="M8" t="str">
        <f>VLOOKUP(A8,metadata!A$2:P$26,2,FALSE)</f>
        <v>2023-05-26T13:52:50.000Z</v>
      </c>
      <c r="N8" t="str">
        <f>VLOOKUP(A8,metadata!A$2:P$26,3,FALSE)</f>
        <v>2023-05-26T13:56:06.000Z</v>
      </c>
      <c r="O8" t="str">
        <f>VLOOKUP(A8,metadata!A$2:P$26,4,FALSE)</f>
        <v>temple_NPK_28</v>
      </c>
      <c r="P8" s="7">
        <f>VLOOKUP(A8,metadata!A$2:P$26,5,FALSE)</f>
        <v>45072</v>
      </c>
      <c r="Q8" s="8">
        <f>VLOOKUP(A8,metadata!A$2:P$26,6,FALSE)</f>
        <v>0.36319444444444443</v>
      </c>
      <c r="R8">
        <f>VLOOKUP(A8,metadata!A$2:P$26,7,FALSE)</f>
        <v>0</v>
      </c>
      <c r="S8" t="str">
        <f>VLOOKUP(A8,metadata!A$2:P$26,8,FALSE)</f>
        <v>temple_NPK_28</v>
      </c>
      <c r="T8" t="str">
        <f>VLOOKUP(A8,metadata!A$2:P$26,9,FALSE)</f>
        <v>C</v>
      </c>
      <c r="U8">
        <f>VLOOKUP(A8,metadata!A$2:P$26,10,FALSE)</f>
        <v>0</v>
      </c>
      <c r="V8">
        <f>VLOOKUP(A8,metadata!A$2:P$26,11,FALSE)</f>
        <v>0</v>
      </c>
      <c r="W8" t="str">
        <f>VLOOKUP(A8,metadata!A$2:P$26,12,FALSE)</f>
        <v>C3</v>
      </c>
      <c r="X8" t="str">
        <f>VLOOKUP(A8,metadata!A$2:P$26,13,FALSE)</f>
        <v>temple</v>
      </c>
      <c r="Y8">
        <f>VLOOKUP(A8,metadata!A$2:P$26,14,FALSE)</f>
        <v>0</v>
      </c>
      <c r="Z8">
        <f>VLOOKUP(A8,metadata!A$2:P$26,15,FALSE)</f>
        <v>0</v>
      </c>
      <c r="AA8">
        <f>VLOOKUP(A8,metadata!A$2:P$26,16,FALSE)</f>
        <v>0</v>
      </c>
    </row>
    <row r="9" spans="1:27" x14ac:dyDescent="0.3">
      <c r="A9" t="s">
        <v>10</v>
      </c>
      <c r="B9" t="s">
        <v>39</v>
      </c>
      <c r="C9" t="s">
        <v>40</v>
      </c>
      <c r="D9" t="s">
        <v>41</v>
      </c>
      <c r="E9" t="s">
        <v>42</v>
      </c>
      <c r="F9" t="s">
        <v>42</v>
      </c>
      <c r="H9">
        <v>2</v>
      </c>
      <c r="J9" t="s">
        <v>43</v>
      </c>
      <c r="K9" t="b">
        <f t="shared" si="0"/>
        <v>1</v>
      </c>
      <c r="L9" t="str">
        <f>VLOOKUP(A9,metadata!A$2:P$26,1,FALSE)</f>
        <v>214a5043-7444-41f6-9a1e-d783c3cb10f8</v>
      </c>
      <c r="M9" t="str">
        <f>VLOOKUP(A9,metadata!A$2:P$26,2,FALSE)</f>
        <v>2023-05-26T13:52:50.000Z</v>
      </c>
      <c r="N9" t="str">
        <f>VLOOKUP(A9,metadata!A$2:P$26,3,FALSE)</f>
        <v>2023-05-26T13:56:06.000Z</v>
      </c>
      <c r="O9" t="str">
        <f>VLOOKUP(A9,metadata!A$2:P$26,4,FALSE)</f>
        <v>temple_NPK_28</v>
      </c>
      <c r="P9" s="7">
        <f>VLOOKUP(A9,metadata!A$2:P$26,5,FALSE)</f>
        <v>45072</v>
      </c>
      <c r="Q9" s="8">
        <f>VLOOKUP(A9,metadata!A$2:P$26,6,FALSE)</f>
        <v>0.36319444444444443</v>
      </c>
      <c r="R9">
        <f>VLOOKUP(A9,metadata!A$2:P$26,7,FALSE)</f>
        <v>0</v>
      </c>
      <c r="S9" t="str">
        <f>VLOOKUP(A9,metadata!A$2:P$26,8,FALSE)</f>
        <v>temple_NPK_28</v>
      </c>
      <c r="T9" t="str">
        <f>VLOOKUP(A9,metadata!A$2:P$26,9,FALSE)</f>
        <v>C</v>
      </c>
      <c r="U9">
        <f>VLOOKUP(A9,metadata!A$2:P$26,10,FALSE)</f>
        <v>0</v>
      </c>
      <c r="V9">
        <f>VLOOKUP(A9,metadata!A$2:P$26,11,FALSE)</f>
        <v>0</v>
      </c>
      <c r="W9" t="str">
        <f>VLOOKUP(A9,metadata!A$2:P$26,12,FALSE)</f>
        <v>C3</v>
      </c>
      <c r="X9" t="str">
        <f>VLOOKUP(A9,metadata!A$2:P$26,13,FALSE)</f>
        <v>temple</v>
      </c>
      <c r="Y9">
        <f>VLOOKUP(A9,metadata!A$2:P$26,14,FALSE)</f>
        <v>0</v>
      </c>
      <c r="Z9">
        <f>VLOOKUP(A9,metadata!A$2:P$26,15,FALSE)</f>
        <v>0</v>
      </c>
      <c r="AA9">
        <f>VLOOKUP(A9,metadata!A$2:P$26,16,FALSE)</f>
        <v>0</v>
      </c>
    </row>
    <row r="10" spans="1:27" x14ac:dyDescent="0.3">
      <c r="A10" t="s">
        <v>10</v>
      </c>
      <c r="B10" t="s">
        <v>44</v>
      </c>
      <c r="C10" t="s">
        <v>45</v>
      </c>
      <c r="D10" t="s">
        <v>46</v>
      </c>
      <c r="E10" t="s">
        <v>47</v>
      </c>
      <c r="F10" t="s">
        <v>47</v>
      </c>
      <c r="H10">
        <v>6</v>
      </c>
      <c r="K10" t="b">
        <f t="shared" si="0"/>
        <v>1</v>
      </c>
      <c r="L10" t="str">
        <f>VLOOKUP(A10,metadata!A$2:P$26,1,FALSE)</f>
        <v>214a5043-7444-41f6-9a1e-d783c3cb10f8</v>
      </c>
      <c r="M10" t="str">
        <f>VLOOKUP(A10,metadata!A$2:P$26,2,FALSE)</f>
        <v>2023-05-26T13:52:50.000Z</v>
      </c>
      <c r="N10" t="str">
        <f>VLOOKUP(A10,metadata!A$2:P$26,3,FALSE)</f>
        <v>2023-05-26T13:56:06.000Z</v>
      </c>
      <c r="O10" t="str">
        <f>VLOOKUP(A10,metadata!A$2:P$26,4,FALSE)</f>
        <v>temple_NPK_28</v>
      </c>
      <c r="P10" s="7">
        <f>VLOOKUP(A10,metadata!A$2:P$26,5,FALSE)</f>
        <v>45072</v>
      </c>
      <c r="Q10" s="8">
        <f>VLOOKUP(A10,metadata!A$2:P$26,6,FALSE)</f>
        <v>0.36319444444444443</v>
      </c>
      <c r="R10">
        <f>VLOOKUP(A10,metadata!A$2:P$26,7,FALSE)</f>
        <v>0</v>
      </c>
      <c r="S10" t="str">
        <f>VLOOKUP(A10,metadata!A$2:P$26,8,FALSE)</f>
        <v>temple_NPK_28</v>
      </c>
      <c r="T10" t="str">
        <f>VLOOKUP(A10,metadata!A$2:P$26,9,FALSE)</f>
        <v>C</v>
      </c>
      <c r="U10">
        <f>VLOOKUP(A10,metadata!A$2:P$26,10,FALSE)</f>
        <v>0</v>
      </c>
      <c r="V10">
        <f>VLOOKUP(A10,metadata!A$2:P$26,11,FALSE)</f>
        <v>0</v>
      </c>
      <c r="W10" t="str">
        <f>VLOOKUP(A10,metadata!A$2:P$26,12,FALSE)</f>
        <v>C3</v>
      </c>
      <c r="X10" t="str">
        <f>VLOOKUP(A10,metadata!A$2:P$26,13,FALSE)</f>
        <v>temple</v>
      </c>
      <c r="Y10">
        <f>VLOOKUP(A10,metadata!A$2:P$26,14,FALSE)</f>
        <v>0</v>
      </c>
      <c r="Z10">
        <f>VLOOKUP(A10,metadata!A$2:P$26,15,FALSE)</f>
        <v>0</v>
      </c>
      <c r="AA10">
        <f>VLOOKUP(A10,metadata!A$2:P$26,16,FALSE)</f>
        <v>0</v>
      </c>
    </row>
    <row r="11" spans="1:27" x14ac:dyDescent="0.3">
      <c r="A11" t="s">
        <v>10</v>
      </c>
      <c r="B11" t="s">
        <v>48</v>
      </c>
      <c r="C11" t="s">
        <v>49</v>
      </c>
      <c r="D11" t="s">
        <v>50</v>
      </c>
      <c r="E11" t="s">
        <v>51</v>
      </c>
      <c r="F11" t="s">
        <v>51</v>
      </c>
      <c r="H11">
        <v>2</v>
      </c>
      <c r="K11" t="b">
        <f t="shared" si="0"/>
        <v>1</v>
      </c>
      <c r="L11" t="str">
        <f>VLOOKUP(A11,metadata!A$2:P$26,1,FALSE)</f>
        <v>214a5043-7444-41f6-9a1e-d783c3cb10f8</v>
      </c>
      <c r="M11" t="str">
        <f>VLOOKUP(A11,metadata!A$2:P$26,2,FALSE)</f>
        <v>2023-05-26T13:52:50.000Z</v>
      </c>
      <c r="N11" t="str">
        <f>VLOOKUP(A11,metadata!A$2:P$26,3,FALSE)</f>
        <v>2023-05-26T13:56:06.000Z</v>
      </c>
      <c r="O11" t="str">
        <f>VLOOKUP(A11,metadata!A$2:P$26,4,FALSE)</f>
        <v>temple_NPK_28</v>
      </c>
      <c r="P11" s="7">
        <f>VLOOKUP(A11,metadata!A$2:P$26,5,FALSE)</f>
        <v>45072</v>
      </c>
      <c r="Q11" s="8">
        <f>VLOOKUP(A11,metadata!A$2:P$26,6,FALSE)</f>
        <v>0.36319444444444443</v>
      </c>
      <c r="R11">
        <f>VLOOKUP(A11,metadata!A$2:P$26,7,FALSE)</f>
        <v>0</v>
      </c>
      <c r="S11" t="str">
        <f>VLOOKUP(A11,metadata!A$2:P$26,8,FALSE)</f>
        <v>temple_NPK_28</v>
      </c>
      <c r="T11" t="str">
        <f>VLOOKUP(A11,metadata!A$2:P$26,9,FALSE)</f>
        <v>C</v>
      </c>
      <c r="U11">
        <f>VLOOKUP(A11,metadata!A$2:P$26,10,FALSE)</f>
        <v>0</v>
      </c>
      <c r="V11">
        <f>VLOOKUP(A11,metadata!A$2:P$26,11,FALSE)</f>
        <v>0</v>
      </c>
      <c r="W11" t="str">
        <f>VLOOKUP(A11,metadata!A$2:P$26,12,FALSE)</f>
        <v>C3</v>
      </c>
      <c r="X11" t="str">
        <f>VLOOKUP(A11,metadata!A$2:P$26,13,FALSE)</f>
        <v>temple</v>
      </c>
      <c r="Y11">
        <f>VLOOKUP(A11,metadata!A$2:P$26,14,FALSE)</f>
        <v>0</v>
      </c>
      <c r="Z11">
        <f>VLOOKUP(A11,metadata!A$2:P$26,15,FALSE)</f>
        <v>0</v>
      </c>
      <c r="AA11">
        <f>VLOOKUP(A11,metadata!A$2:P$26,16,FALSE)</f>
        <v>0</v>
      </c>
    </row>
    <row r="12" spans="1:27" x14ac:dyDescent="0.3">
      <c r="A12" t="s">
        <v>10</v>
      </c>
      <c r="B12" t="s">
        <v>52</v>
      </c>
      <c r="C12" t="s">
        <v>53</v>
      </c>
      <c r="D12" t="s">
        <v>54</v>
      </c>
      <c r="E12" t="s">
        <v>55</v>
      </c>
      <c r="F12" t="s">
        <v>55</v>
      </c>
      <c r="H12">
        <v>4</v>
      </c>
      <c r="K12" t="b">
        <f t="shared" si="0"/>
        <v>1</v>
      </c>
      <c r="L12" t="str">
        <f>VLOOKUP(A12,metadata!A$2:P$26,1,FALSE)</f>
        <v>214a5043-7444-41f6-9a1e-d783c3cb10f8</v>
      </c>
      <c r="M12" t="str">
        <f>VLOOKUP(A12,metadata!A$2:P$26,2,FALSE)</f>
        <v>2023-05-26T13:52:50.000Z</v>
      </c>
      <c r="N12" t="str">
        <f>VLOOKUP(A12,metadata!A$2:P$26,3,FALSE)</f>
        <v>2023-05-26T13:56:06.000Z</v>
      </c>
      <c r="O12" t="str">
        <f>VLOOKUP(A12,metadata!A$2:P$26,4,FALSE)</f>
        <v>temple_NPK_28</v>
      </c>
      <c r="P12" s="7">
        <f>VLOOKUP(A12,metadata!A$2:P$26,5,FALSE)</f>
        <v>45072</v>
      </c>
      <c r="Q12" s="8">
        <f>VLOOKUP(A12,metadata!A$2:P$26,6,FALSE)</f>
        <v>0.36319444444444443</v>
      </c>
      <c r="R12">
        <f>VLOOKUP(A12,metadata!A$2:P$26,7,FALSE)</f>
        <v>0</v>
      </c>
      <c r="S12" t="str">
        <f>VLOOKUP(A12,metadata!A$2:P$26,8,FALSE)</f>
        <v>temple_NPK_28</v>
      </c>
      <c r="T12" t="str">
        <f>VLOOKUP(A12,metadata!A$2:P$26,9,FALSE)</f>
        <v>C</v>
      </c>
      <c r="U12">
        <f>VLOOKUP(A12,metadata!A$2:P$26,10,FALSE)</f>
        <v>0</v>
      </c>
      <c r="V12">
        <f>VLOOKUP(A12,metadata!A$2:P$26,11,FALSE)</f>
        <v>0</v>
      </c>
      <c r="W12" t="str">
        <f>VLOOKUP(A12,metadata!A$2:P$26,12,FALSE)</f>
        <v>C3</v>
      </c>
      <c r="X12" t="str">
        <f>VLOOKUP(A12,metadata!A$2:P$26,13,FALSE)</f>
        <v>temple</v>
      </c>
      <c r="Y12">
        <f>VLOOKUP(A12,metadata!A$2:P$26,14,FALSE)</f>
        <v>0</v>
      </c>
      <c r="Z12">
        <f>VLOOKUP(A12,metadata!A$2:P$26,15,FALSE)</f>
        <v>0</v>
      </c>
      <c r="AA12">
        <f>VLOOKUP(A12,metadata!A$2:P$26,16,FALSE)</f>
        <v>0</v>
      </c>
    </row>
    <row r="13" spans="1:27" x14ac:dyDescent="0.3">
      <c r="A13" t="s">
        <v>10</v>
      </c>
      <c r="B13" t="s">
        <v>56</v>
      </c>
      <c r="C13" t="s">
        <v>57</v>
      </c>
      <c r="D13" t="s">
        <v>58</v>
      </c>
      <c r="E13" t="s">
        <v>59</v>
      </c>
      <c r="F13" t="s">
        <v>59</v>
      </c>
      <c r="H13">
        <v>1</v>
      </c>
      <c r="K13" t="b">
        <f t="shared" si="0"/>
        <v>1</v>
      </c>
      <c r="L13" t="str">
        <f>VLOOKUP(A13,metadata!A$2:P$26,1,FALSE)</f>
        <v>214a5043-7444-41f6-9a1e-d783c3cb10f8</v>
      </c>
      <c r="M13" t="str">
        <f>VLOOKUP(A13,metadata!A$2:P$26,2,FALSE)</f>
        <v>2023-05-26T13:52:50.000Z</v>
      </c>
      <c r="N13" t="str">
        <f>VLOOKUP(A13,metadata!A$2:P$26,3,FALSE)</f>
        <v>2023-05-26T13:56:06.000Z</v>
      </c>
      <c r="O13" t="str">
        <f>VLOOKUP(A13,metadata!A$2:P$26,4,FALSE)</f>
        <v>temple_NPK_28</v>
      </c>
      <c r="P13" s="7">
        <f>VLOOKUP(A13,metadata!A$2:P$26,5,FALSE)</f>
        <v>45072</v>
      </c>
      <c r="Q13" s="8">
        <f>VLOOKUP(A13,metadata!A$2:P$26,6,FALSE)</f>
        <v>0.36319444444444443</v>
      </c>
      <c r="R13">
        <f>VLOOKUP(A13,metadata!A$2:P$26,7,FALSE)</f>
        <v>0</v>
      </c>
      <c r="S13" t="str">
        <f>VLOOKUP(A13,metadata!A$2:P$26,8,FALSE)</f>
        <v>temple_NPK_28</v>
      </c>
      <c r="T13" t="str">
        <f>VLOOKUP(A13,metadata!A$2:P$26,9,FALSE)</f>
        <v>C</v>
      </c>
      <c r="U13">
        <f>VLOOKUP(A13,metadata!A$2:P$26,10,FALSE)</f>
        <v>0</v>
      </c>
      <c r="V13">
        <f>VLOOKUP(A13,metadata!A$2:P$26,11,FALSE)</f>
        <v>0</v>
      </c>
      <c r="W13" t="str">
        <f>VLOOKUP(A13,metadata!A$2:P$26,12,FALSE)</f>
        <v>C3</v>
      </c>
      <c r="X13" t="str">
        <f>VLOOKUP(A13,metadata!A$2:P$26,13,FALSE)</f>
        <v>temple</v>
      </c>
      <c r="Y13">
        <f>VLOOKUP(A13,metadata!A$2:P$26,14,FALSE)</f>
        <v>0</v>
      </c>
      <c r="Z13">
        <f>VLOOKUP(A13,metadata!A$2:P$26,15,FALSE)</f>
        <v>0</v>
      </c>
      <c r="AA13">
        <f>VLOOKUP(A13,metadata!A$2:P$26,16,FALSE)</f>
        <v>0</v>
      </c>
    </row>
    <row r="14" spans="1:27" x14ac:dyDescent="0.3">
      <c r="A14" t="s">
        <v>10</v>
      </c>
      <c r="B14" t="s">
        <v>60</v>
      </c>
      <c r="C14" t="s">
        <v>61</v>
      </c>
      <c r="D14" t="s">
        <v>62</v>
      </c>
      <c r="E14" t="s">
        <v>63</v>
      </c>
      <c r="F14" t="s">
        <v>63</v>
      </c>
      <c r="H14">
        <v>7</v>
      </c>
      <c r="K14" t="b">
        <f t="shared" si="0"/>
        <v>1</v>
      </c>
      <c r="L14" t="str">
        <f>VLOOKUP(A14,metadata!A$2:P$26,1,FALSE)</f>
        <v>214a5043-7444-41f6-9a1e-d783c3cb10f8</v>
      </c>
      <c r="M14" t="str">
        <f>VLOOKUP(A14,metadata!A$2:P$26,2,FALSE)</f>
        <v>2023-05-26T13:52:50.000Z</v>
      </c>
      <c r="N14" t="str">
        <f>VLOOKUP(A14,metadata!A$2:P$26,3,FALSE)</f>
        <v>2023-05-26T13:56:06.000Z</v>
      </c>
      <c r="O14" t="str">
        <f>VLOOKUP(A14,metadata!A$2:P$26,4,FALSE)</f>
        <v>temple_NPK_28</v>
      </c>
      <c r="P14" s="7">
        <f>VLOOKUP(A14,metadata!A$2:P$26,5,FALSE)</f>
        <v>45072</v>
      </c>
      <c r="Q14" s="8">
        <f>VLOOKUP(A14,metadata!A$2:P$26,6,FALSE)</f>
        <v>0.36319444444444443</v>
      </c>
      <c r="R14">
        <f>VLOOKUP(A14,metadata!A$2:P$26,7,FALSE)</f>
        <v>0</v>
      </c>
      <c r="S14" t="str">
        <f>VLOOKUP(A14,metadata!A$2:P$26,8,FALSE)</f>
        <v>temple_NPK_28</v>
      </c>
      <c r="T14" t="str">
        <f>VLOOKUP(A14,metadata!A$2:P$26,9,FALSE)</f>
        <v>C</v>
      </c>
      <c r="U14">
        <f>VLOOKUP(A14,metadata!A$2:P$26,10,FALSE)</f>
        <v>0</v>
      </c>
      <c r="V14">
        <f>VLOOKUP(A14,metadata!A$2:P$26,11,FALSE)</f>
        <v>0</v>
      </c>
      <c r="W14" t="str">
        <f>VLOOKUP(A14,metadata!A$2:P$26,12,FALSE)</f>
        <v>C3</v>
      </c>
      <c r="X14" t="str">
        <f>VLOOKUP(A14,metadata!A$2:P$26,13,FALSE)</f>
        <v>temple</v>
      </c>
      <c r="Y14">
        <f>VLOOKUP(A14,metadata!A$2:P$26,14,FALSE)</f>
        <v>0</v>
      </c>
      <c r="Z14">
        <f>VLOOKUP(A14,metadata!A$2:P$26,15,FALSE)</f>
        <v>0</v>
      </c>
      <c r="AA14">
        <f>VLOOKUP(A14,metadata!A$2:P$26,16,FALSE)</f>
        <v>0</v>
      </c>
    </row>
    <row r="15" spans="1:27" x14ac:dyDescent="0.3">
      <c r="A15" t="s">
        <v>10</v>
      </c>
      <c r="B15" t="s">
        <v>64</v>
      </c>
      <c r="C15" t="s">
        <v>65</v>
      </c>
      <c r="D15" t="s">
        <v>66</v>
      </c>
      <c r="E15" t="s">
        <v>67</v>
      </c>
      <c r="F15" t="s">
        <v>67</v>
      </c>
      <c r="H15">
        <v>1</v>
      </c>
      <c r="K15" t="b">
        <f t="shared" si="0"/>
        <v>1</v>
      </c>
      <c r="L15" t="str">
        <f>VLOOKUP(A15,metadata!A$2:P$26,1,FALSE)</f>
        <v>214a5043-7444-41f6-9a1e-d783c3cb10f8</v>
      </c>
      <c r="M15" t="str">
        <f>VLOOKUP(A15,metadata!A$2:P$26,2,FALSE)</f>
        <v>2023-05-26T13:52:50.000Z</v>
      </c>
      <c r="N15" t="str">
        <f>VLOOKUP(A15,metadata!A$2:P$26,3,FALSE)</f>
        <v>2023-05-26T13:56:06.000Z</v>
      </c>
      <c r="O15" t="str">
        <f>VLOOKUP(A15,metadata!A$2:P$26,4,FALSE)</f>
        <v>temple_NPK_28</v>
      </c>
      <c r="P15" s="7">
        <f>VLOOKUP(A15,metadata!A$2:P$26,5,FALSE)</f>
        <v>45072</v>
      </c>
      <c r="Q15" s="8">
        <f>VLOOKUP(A15,metadata!A$2:P$26,6,FALSE)</f>
        <v>0.36319444444444443</v>
      </c>
      <c r="R15">
        <f>VLOOKUP(A15,metadata!A$2:P$26,7,FALSE)</f>
        <v>0</v>
      </c>
      <c r="S15" t="str">
        <f>VLOOKUP(A15,metadata!A$2:P$26,8,FALSE)</f>
        <v>temple_NPK_28</v>
      </c>
      <c r="T15" t="str">
        <f>VLOOKUP(A15,metadata!A$2:P$26,9,FALSE)</f>
        <v>C</v>
      </c>
      <c r="U15">
        <f>VLOOKUP(A15,metadata!A$2:P$26,10,FALSE)</f>
        <v>0</v>
      </c>
      <c r="V15">
        <f>VLOOKUP(A15,metadata!A$2:P$26,11,FALSE)</f>
        <v>0</v>
      </c>
      <c r="W15" t="str">
        <f>VLOOKUP(A15,metadata!A$2:P$26,12,FALSE)</f>
        <v>C3</v>
      </c>
      <c r="X15" t="str">
        <f>VLOOKUP(A15,metadata!A$2:P$26,13,FALSE)</f>
        <v>temple</v>
      </c>
      <c r="Y15">
        <f>VLOOKUP(A15,metadata!A$2:P$26,14,FALSE)</f>
        <v>0</v>
      </c>
      <c r="Z15">
        <f>VLOOKUP(A15,metadata!A$2:P$26,15,FALSE)</f>
        <v>0</v>
      </c>
      <c r="AA15">
        <f>VLOOKUP(A15,metadata!A$2:P$26,16,FALSE)</f>
        <v>0</v>
      </c>
    </row>
    <row r="16" spans="1:27" x14ac:dyDescent="0.3">
      <c r="A16" t="s">
        <v>10</v>
      </c>
      <c r="B16" t="s">
        <v>68</v>
      </c>
      <c r="C16" t="s">
        <v>69</v>
      </c>
      <c r="D16" t="s">
        <v>70</v>
      </c>
      <c r="E16" t="s">
        <v>71</v>
      </c>
      <c r="F16" t="s">
        <v>71</v>
      </c>
      <c r="H16">
        <v>4</v>
      </c>
      <c r="K16" t="b">
        <f t="shared" si="0"/>
        <v>1</v>
      </c>
      <c r="L16" t="str">
        <f>VLOOKUP(A16,metadata!A$2:P$26,1,FALSE)</f>
        <v>214a5043-7444-41f6-9a1e-d783c3cb10f8</v>
      </c>
      <c r="M16" t="str">
        <f>VLOOKUP(A16,metadata!A$2:P$26,2,FALSE)</f>
        <v>2023-05-26T13:52:50.000Z</v>
      </c>
      <c r="N16" t="str">
        <f>VLOOKUP(A16,metadata!A$2:P$26,3,FALSE)</f>
        <v>2023-05-26T13:56:06.000Z</v>
      </c>
      <c r="O16" t="str">
        <f>VLOOKUP(A16,metadata!A$2:P$26,4,FALSE)</f>
        <v>temple_NPK_28</v>
      </c>
      <c r="P16" s="7">
        <f>VLOOKUP(A16,metadata!A$2:P$26,5,FALSE)</f>
        <v>45072</v>
      </c>
      <c r="Q16" s="8">
        <f>VLOOKUP(A16,metadata!A$2:P$26,6,FALSE)</f>
        <v>0.36319444444444443</v>
      </c>
      <c r="R16">
        <f>VLOOKUP(A16,metadata!A$2:P$26,7,FALSE)</f>
        <v>0</v>
      </c>
      <c r="S16" t="str">
        <f>VLOOKUP(A16,metadata!A$2:P$26,8,FALSE)</f>
        <v>temple_NPK_28</v>
      </c>
      <c r="T16" t="str">
        <f>VLOOKUP(A16,metadata!A$2:P$26,9,FALSE)</f>
        <v>C</v>
      </c>
      <c r="U16">
        <f>VLOOKUP(A16,metadata!A$2:P$26,10,FALSE)</f>
        <v>0</v>
      </c>
      <c r="V16">
        <f>VLOOKUP(A16,metadata!A$2:P$26,11,FALSE)</f>
        <v>0</v>
      </c>
      <c r="W16" t="str">
        <f>VLOOKUP(A16,metadata!A$2:P$26,12,FALSE)</f>
        <v>C3</v>
      </c>
      <c r="X16" t="str">
        <f>VLOOKUP(A16,metadata!A$2:P$26,13,FALSE)</f>
        <v>temple</v>
      </c>
      <c r="Y16">
        <f>VLOOKUP(A16,metadata!A$2:P$26,14,FALSE)</f>
        <v>0</v>
      </c>
      <c r="Z16">
        <f>VLOOKUP(A16,metadata!A$2:P$26,15,FALSE)</f>
        <v>0</v>
      </c>
      <c r="AA16">
        <f>VLOOKUP(A16,metadata!A$2:P$26,16,FALSE)</f>
        <v>0</v>
      </c>
    </row>
    <row r="17" spans="1:27" x14ac:dyDescent="0.3">
      <c r="A17" t="s">
        <v>10</v>
      </c>
      <c r="B17" t="s">
        <v>72</v>
      </c>
      <c r="C17" t="s">
        <v>73</v>
      </c>
      <c r="D17" t="s">
        <v>74</v>
      </c>
      <c r="E17" t="s">
        <v>75</v>
      </c>
      <c r="F17" t="s">
        <v>75</v>
      </c>
      <c r="H17">
        <v>30</v>
      </c>
      <c r="K17" t="b">
        <f t="shared" si="0"/>
        <v>1</v>
      </c>
      <c r="L17" t="str">
        <f>VLOOKUP(A17,metadata!A$2:P$26,1,FALSE)</f>
        <v>214a5043-7444-41f6-9a1e-d783c3cb10f8</v>
      </c>
      <c r="M17" t="str">
        <f>VLOOKUP(A17,metadata!A$2:P$26,2,FALSE)</f>
        <v>2023-05-26T13:52:50.000Z</v>
      </c>
      <c r="N17" t="str">
        <f>VLOOKUP(A17,metadata!A$2:P$26,3,FALSE)</f>
        <v>2023-05-26T13:56:06.000Z</v>
      </c>
      <c r="O17" t="str">
        <f>VLOOKUP(A17,metadata!A$2:P$26,4,FALSE)</f>
        <v>temple_NPK_28</v>
      </c>
      <c r="P17" s="7">
        <f>VLOOKUP(A17,metadata!A$2:P$26,5,FALSE)</f>
        <v>45072</v>
      </c>
      <c r="Q17" s="8">
        <f>VLOOKUP(A17,metadata!A$2:P$26,6,FALSE)</f>
        <v>0.36319444444444443</v>
      </c>
      <c r="R17">
        <f>VLOOKUP(A17,metadata!A$2:P$26,7,FALSE)</f>
        <v>0</v>
      </c>
      <c r="S17" t="str">
        <f>VLOOKUP(A17,metadata!A$2:P$26,8,FALSE)</f>
        <v>temple_NPK_28</v>
      </c>
      <c r="T17" t="str">
        <f>VLOOKUP(A17,metadata!A$2:P$26,9,FALSE)</f>
        <v>C</v>
      </c>
      <c r="U17">
        <f>VLOOKUP(A17,metadata!A$2:P$26,10,FALSE)</f>
        <v>0</v>
      </c>
      <c r="V17">
        <f>VLOOKUP(A17,metadata!A$2:P$26,11,FALSE)</f>
        <v>0</v>
      </c>
      <c r="W17" t="str">
        <f>VLOOKUP(A17,metadata!A$2:P$26,12,FALSE)</f>
        <v>C3</v>
      </c>
      <c r="X17" t="str">
        <f>VLOOKUP(A17,metadata!A$2:P$26,13,FALSE)</f>
        <v>temple</v>
      </c>
      <c r="Y17">
        <f>VLOOKUP(A17,metadata!A$2:P$26,14,FALSE)</f>
        <v>0</v>
      </c>
      <c r="Z17">
        <f>VLOOKUP(A17,metadata!A$2:P$26,15,FALSE)</f>
        <v>0</v>
      </c>
      <c r="AA17">
        <f>VLOOKUP(A17,metadata!A$2:P$26,16,FALSE)</f>
        <v>0</v>
      </c>
    </row>
    <row r="18" spans="1:27" x14ac:dyDescent="0.3">
      <c r="A18" t="s">
        <v>10</v>
      </c>
      <c r="B18" t="s">
        <v>76</v>
      </c>
      <c r="C18" t="s">
        <v>77</v>
      </c>
      <c r="D18" t="s">
        <v>78</v>
      </c>
      <c r="E18" t="s">
        <v>79</v>
      </c>
      <c r="F18" t="s">
        <v>79</v>
      </c>
      <c r="H18">
        <v>70</v>
      </c>
      <c r="K18" t="b">
        <f t="shared" si="0"/>
        <v>1</v>
      </c>
      <c r="L18" t="str">
        <f>VLOOKUP(A18,metadata!A$2:P$26,1,FALSE)</f>
        <v>214a5043-7444-41f6-9a1e-d783c3cb10f8</v>
      </c>
      <c r="M18" t="str">
        <f>VLOOKUP(A18,metadata!A$2:P$26,2,FALSE)</f>
        <v>2023-05-26T13:52:50.000Z</v>
      </c>
      <c r="N18" t="str">
        <f>VLOOKUP(A18,metadata!A$2:P$26,3,FALSE)</f>
        <v>2023-05-26T13:56:06.000Z</v>
      </c>
      <c r="O18" t="str">
        <f>VLOOKUP(A18,metadata!A$2:P$26,4,FALSE)</f>
        <v>temple_NPK_28</v>
      </c>
      <c r="P18" s="7">
        <f>VLOOKUP(A18,metadata!A$2:P$26,5,FALSE)</f>
        <v>45072</v>
      </c>
      <c r="Q18" s="8">
        <f>VLOOKUP(A18,metadata!A$2:P$26,6,FALSE)</f>
        <v>0.36319444444444443</v>
      </c>
      <c r="R18">
        <f>VLOOKUP(A18,metadata!A$2:P$26,7,FALSE)</f>
        <v>0</v>
      </c>
      <c r="S18" t="str">
        <f>VLOOKUP(A18,metadata!A$2:P$26,8,FALSE)</f>
        <v>temple_NPK_28</v>
      </c>
      <c r="T18" t="str">
        <f>VLOOKUP(A18,metadata!A$2:P$26,9,FALSE)</f>
        <v>C</v>
      </c>
      <c r="U18">
        <f>VLOOKUP(A18,metadata!A$2:P$26,10,FALSE)</f>
        <v>0</v>
      </c>
      <c r="V18">
        <f>VLOOKUP(A18,metadata!A$2:P$26,11,FALSE)</f>
        <v>0</v>
      </c>
      <c r="W18" t="str">
        <f>VLOOKUP(A18,metadata!A$2:P$26,12,FALSE)</f>
        <v>C3</v>
      </c>
      <c r="X18" t="str">
        <f>VLOOKUP(A18,metadata!A$2:P$26,13,FALSE)</f>
        <v>temple</v>
      </c>
      <c r="Y18">
        <f>VLOOKUP(A18,metadata!A$2:P$26,14,FALSE)</f>
        <v>0</v>
      </c>
      <c r="Z18">
        <f>VLOOKUP(A18,metadata!A$2:P$26,15,FALSE)</f>
        <v>0</v>
      </c>
      <c r="AA18">
        <f>VLOOKUP(A18,metadata!A$2:P$26,16,FALSE)</f>
        <v>0</v>
      </c>
    </row>
    <row r="19" spans="1:27" x14ac:dyDescent="0.3">
      <c r="A19" t="s">
        <v>80</v>
      </c>
      <c r="B19" t="s">
        <v>81</v>
      </c>
      <c r="C19" t="s">
        <v>82</v>
      </c>
      <c r="D19" t="s">
        <v>83</v>
      </c>
      <c r="E19" t="s">
        <v>84</v>
      </c>
      <c r="F19" t="s">
        <v>84</v>
      </c>
      <c r="H19">
        <v>0.5</v>
      </c>
      <c r="K19" t="b">
        <f t="shared" si="0"/>
        <v>1</v>
      </c>
      <c r="L19" t="str">
        <f>VLOOKUP(A19,metadata!A$2:P$26,1,FALSE)</f>
        <v>d0a2745c-b269-4c71-b5d8-c8b8df4ddf25</v>
      </c>
      <c r="M19" t="str">
        <f>VLOOKUP(A19,metadata!A$2:P$26,2,FALSE)</f>
        <v>2023-05-26T12:12:27.000Z</v>
      </c>
      <c r="N19" t="str">
        <f>VLOOKUP(A19,metadata!A$2:P$26,3,FALSE)</f>
        <v>2023-05-26T12:15:45.000Z</v>
      </c>
      <c r="O19" t="str">
        <f>VLOOKUP(A19,metadata!A$2:P$26,4,FALSE)</f>
        <v>temple_control_21</v>
      </c>
      <c r="P19" s="7">
        <f>VLOOKUP(A19,metadata!A$2:P$26,5,FALSE)</f>
        <v>45072</v>
      </c>
      <c r="Q19" s="8">
        <f>VLOOKUP(A19,metadata!A$2:P$26,6,FALSE)</f>
        <v>0.29305555555555557</v>
      </c>
      <c r="R19">
        <f>VLOOKUP(A19,metadata!A$2:P$26,7,FALSE)</f>
        <v>0</v>
      </c>
      <c r="S19" t="str">
        <f>VLOOKUP(A19,metadata!A$2:P$26,8,FALSE)</f>
        <v>temple_control_21</v>
      </c>
      <c r="T19" t="str">
        <f>VLOOKUP(A19,metadata!A$2:P$26,9,FALSE)</f>
        <v>D</v>
      </c>
      <c r="U19">
        <f>VLOOKUP(A19,metadata!A$2:P$26,10,FALSE)</f>
        <v>0</v>
      </c>
      <c r="V19">
        <f>VLOOKUP(A19,metadata!A$2:P$26,11,FALSE)</f>
        <v>0</v>
      </c>
      <c r="W19" t="str">
        <f>VLOOKUP(A19,metadata!A$2:P$26,12,FALSE)</f>
        <v>Subplot D, nested 4</v>
      </c>
      <c r="X19" t="str">
        <f>VLOOKUP(A19,metadata!A$2:P$26,13,FALSE)</f>
        <v>temple</v>
      </c>
      <c r="Y19">
        <f>VLOOKUP(A19,metadata!A$2:P$26,14,FALSE)</f>
        <v>17</v>
      </c>
      <c r="Z19">
        <f>VLOOKUP(A19,metadata!A$2:P$26,15,FALSE)</f>
        <v>0</v>
      </c>
      <c r="AA19">
        <f>VLOOKUP(A19,metadata!A$2:P$26,16,FALSE)</f>
        <v>0</v>
      </c>
    </row>
    <row r="20" spans="1:27" x14ac:dyDescent="0.3">
      <c r="A20" t="s">
        <v>80</v>
      </c>
      <c r="B20" t="s">
        <v>85</v>
      </c>
      <c r="C20" t="s">
        <v>86</v>
      </c>
      <c r="D20" t="s">
        <v>87</v>
      </c>
      <c r="E20" t="s">
        <v>22</v>
      </c>
      <c r="F20" t="s">
        <v>22</v>
      </c>
      <c r="H20">
        <v>0.5</v>
      </c>
      <c r="K20" t="b">
        <f t="shared" si="0"/>
        <v>1</v>
      </c>
      <c r="L20" t="str">
        <f>VLOOKUP(A20,metadata!A$2:P$26,1,FALSE)</f>
        <v>d0a2745c-b269-4c71-b5d8-c8b8df4ddf25</v>
      </c>
      <c r="M20" t="str">
        <f>VLOOKUP(A20,metadata!A$2:P$26,2,FALSE)</f>
        <v>2023-05-26T12:12:27.000Z</v>
      </c>
      <c r="N20" t="str">
        <f>VLOOKUP(A20,metadata!A$2:P$26,3,FALSE)</f>
        <v>2023-05-26T12:15:45.000Z</v>
      </c>
      <c r="O20" t="str">
        <f>VLOOKUP(A20,metadata!A$2:P$26,4,FALSE)</f>
        <v>temple_control_21</v>
      </c>
      <c r="P20" s="7">
        <f>VLOOKUP(A20,metadata!A$2:P$26,5,FALSE)</f>
        <v>45072</v>
      </c>
      <c r="Q20" s="8">
        <f>VLOOKUP(A20,metadata!A$2:P$26,6,FALSE)</f>
        <v>0.29305555555555557</v>
      </c>
      <c r="R20">
        <f>VLOOKUP(A20,metadata!A$2:P$26,7,FALSE)</f>
        <v>0</v>
      </c>
      <c r="S20" t="str">
        <f>VLOOKUP(A20,metadata!A$2:P$26,8,FALSE)</f>
        <v>temple_control_21</v>
      </c>
      <c r="T20" t="str">
        <f>VLOOKUP(A20,metadata!A$2:P$26,9,FALSE)</f>
        <v>D</v>
      </c>
      <c r="U20">
        <f>VLOOKUP(A20,metadata!A$2:P$26,10,FALSE)</f>
        <v>0</v>
      </c>
      <c r="V20">
        <f>VLOOKUP(A20,metadata!A$2:P$26,11,FALSE)</f>
        <v>0</v>
      </c>
      <c r="W20" t="str">
        <f>VLOOKUP(A20,metadata!A$2:P$26,12,FALSE)</f>
        <v>Subplot D, nested 4</v>
      </c>
      <c r="X20" t="str">
        <f>VLOOKUP(A20,metadata!A$2:P$26,13,FALSE)</f>
        <v>temple</v>
      </c>
      <c r="Y20">
        <f>VLOOKUP(A20,metadata!A$2:P$26,14,FALSE)</f>
        <v>17</v>
      </c>
      <c r="Z20">
        <f>VLOOKUP(A20,metadata!A$2:P$26,15,FALSE)</f>
        <v>0</v>
      </c>
      <c r="AA20">
        <f>VLOOKUP(A20,metadata!A$2:P$26,16,FALSE)</f>
        <v>0</v>
      </c>
    </row>
    <row r="21" spans="1:27" x14ac:dyDescent="0.3">
      <c r="A21" t="s">
        <v>80</v>
      </c>
      <c r="B21" t="s">
        <v>88</v>
      </c>
      <c r="C21" t="s">
        <v>89</v>
      </c>
      <c r="D21" t="s">
        <v>90</v>
      </c>
      <c r="E21" t="s">
        <v>91</v>
      </c>
      <c r="F21" t="s">
        <v>91</v>
      </c>
      <c r="H21">
        <v>1</v>
      </c>
      <c r="K21" t="b">
        <f t="shared" si="0"/>
        <v>1</v>
      </c>
      <c r="L21" t="str">
        <f>VLOOKUP(A21,metadata!A$2:P$26,1,FALSE)</f>
        <v>d0a2745c-b269-4c71-b5d8-c8b8df4ddf25</v>
      </c>
      <c r="M21" t="str">
        <f>VLOOKUP(A21,metadata!A$2:P$26,2,FALSE)</f>
        <v>2023-05-26T12:12:27.000Z</v>
      </c>
      <c r="N21" t="str">
        <f>VLOOKUP(A21,metadata!A$2:P$26,3,FALSE)</f>
        <v>2023-05-26T12:15:45.000Z</v>
      </c>
      <c r="O21" t="str">
        <f>VLOOKUP(A21,metadata!A$2:P$26,4,FALSE)</f>
        <v>temple_control_21</v>
      </c>
      <c r="P21" s="7">
        <f>VLOOKUP(A21,metadata!A$2:P$26,5,FALSE)</f>
        <v>45072</v>
      </c>
      <c r="Q21" s="8">
        <f>VLOOKUP(A21,metadata!A$2:P$26,6,FALSE)</f>
        <v>0.29305555555555557</v>
      </c>
      <c r="R21">
        <f>VLOOKUP(A21,metadata!A$2:P$26,7,FALSE)</f>
        <v>0</v>
      </c>
      <c r="S21" t="str">
        <f>VLOOKUP(A21,metadata!A$2:P$26,8,FALSE)</f>
        <v>temple_control_21</v>
      </c>
      <c r="T21" t="str">
        <f>VLOOKUP(A21,metadata!A$2:P$26,9,FALSE)</f>
        <v>D</v>
      </c>
      <c r="U21">
        <f>VLOOKUP(A21,metadata!A$2:P$26,10,FALSE)</f>
        <v>0</v>
      </c>
      <c r="V21">
        <f>VLOOKUP(A21,metadata!A$2:P$26,11,FALSE)</f>
        <v>0</v>
      </c>
      <c r="W21" t="str">
        <f>VLOOKUP(A21,metadata!A$2:P$26,12,FALSE)</f>
        <v>Subplot D, nested 4</v>
      </c>
      <c r="X21" t="str">
        <f>VLOOKUP(A21,metadata!A$2:P$26,13,FALSE)</f>
        <v>temple</v>
      </c>
      <c r="Y21">
        <f>VLOOKUP(A21,metadata!A$2:P$26,14,FALSE)</f>
        <v>17</v>
      </c>
      <c r="Z21">
        <f>VLOOKUP(A21,metadata!A$2:P$26,15,FALSE)</f>
        <v>0</v>
      </c>
      <c r="AA21">
        <f>VLOOKUP(A21,metadata!A$2:P$26,16,FALSE)</f>
        <v>0</v>
      </c>
    </row>
    <row r="22" spans="1:27" x14ac:dyDescent="0.3">
      <c r="A22" t="s">
        <v>80</v>
      </c>
      <c r="B22" t="s">
        <v>92</v>
      </c>
      <c r="C22" t="s">
        <v>93</v>
      </c>
      <c r="D22" t="s">
        <v>94</v>
      </c>
      <c r="E22" t="s">
        <v>38</v>
      </c>
      <c r="F22" t="s">
        <v>38</v>
      </c>
      <c r="H22">
        <v>8</v>
      </c>
      <c r="K22" t="b">
        <f t="shared" si="0"/>
        <v>1</v>
      </c>
      <c r="L22" t="str">
        <f>VLOOKUP(A22,metadata!A$2:P$26,1,FALSE)</f>
        <v>d0a2745c-b269-4c71-b5d8-c8b8df4ddf25</v>
      </c>
      <c r="M22" t="str">
        <f>VLOOKUP(A22,metadata!A$2:P$26,2,FALSE)</f>
        <v>2023-05-26T12:12:27.000Z</v>
      </c>
      <c r="N22" t="str">
        <f>VLOOKUP(A22,metadata!A$2:P$26,3,FALSE)</f>
        <v>2023-05-26T12:15:45.000Z</v>
      </c>
      <c r="O22" t="str">
        <f>VLOOKUP(A22,metadata!A$2:P$26,4,FALSE)</f>
        <v>temple_control_21</v>
      </c>
      <c r="P22" s="7">
        <f>VLOOKUP(A22,metadata!A$2:P$26,5,FALSE)</f>
        <v>45072</v>
      </c>
      <c r="Q22" s="8">
        <f>VLOOKUP(A22,metadata!A$2:P$26,6,FALSE)</f>
        <v>0.29305555555555557</v>
      </c>
      <c r="R22">
        <f>VLOOKUP(A22,metadata!A$2:P$26,7,FALSE)</f>
        <v>0</v>
      </c>
      <c r="S22" t="str">
        <f>VLOOKUP(A22,metadata!A$2:P$26,8,FALSE)</f>
        <v>temple_control_21</v>
      </c>
      <c r="T22" t="str">
        <f>VLOOKUP(A22,metadata!A$2:P$26,9,FALSE)</f>
        <v>D</v>
      </c>
      <c r="U22">
        <f>VLOOKUP(A22,metadata!A$2:P$26,10,FALSE)</f>
        <v>0</v>
      </c>
      <c r="V22">
        <f>VLOOKUP(A22,metadata!A$2:P$26,11,FALSE)</f>
        <v>0</v>
      </c>
      <c r="W22" t="str">
        <f>VLOOKUP(A22,metadata!A$2:P$26,12,FALSE)</f>
        <v>Subplot D, nested 4</v>
      </c>
      <c r="X22" t="str">
        <f>VLOOKUP(A22,metadata!A$2:P$26,13,FALSE)</f>
        <v>temple</v>
      </c>
      <c r="Y22">
        <f>VLOOKUP(A22,metadata!A$2:P$26,14,FALSE)</f>
        <v>17</v>
      </c>
      <c r="Z22">
        <f>VLOOKUP(A22,metadata!A$2:P$26,15,FALSE)</f>
        <v>0</v>
      </c>
      <c r="AA22">
        <f>VLOOKUP(A22,metadata!A$2:P$26,16,FALSE)</f>
        <v>0</v>
      </c>
    </row>
    <row r="23" spans="1:27" x14ac:dyDescent="0.3">
      <c r="A23" t="s">
        <v>80</v>
      </c>
      <c r="B23" t="s">
        <v>95</v>
      </c>
      <c r="C23" t="s">
        <v>96</v>
      </c>
      <c r="D23" t="s">
        <v>97</v>
      </c>
      <c r="E23" t="s">
        <v>98</v>
      </c>
      <c r="F23" t="s">
        <v>98</v>
      </c>
      <c r="H23">
        <v>3</v>
      </c>
      <c r="J23" t="s">
        <v>99</v>
      </c>
      <c r="K23" t="b">
        <f t="shared" si="0"/>
        <v>1</v>
      </c>
      <c r="L23" t="str">
        <f>VLOOKUP(A23,metadata!A$2:P$26,1,FALSE)</f>
        <v>d0a2745c-b269-4c71-b5d8-c8b8df4ddf25</v>
      </c>
      <c r="M23" t="str">
        <f>VLOOKUP(A23,metadata!A$2:P$26,2,FALSE)</f>
        <v>2023-05-26T12:12:27.000Z</v>
      </c>
      <c r="N23" t="str">
        <f>VLOOKUP(A23,metadata!A$2:P$26,3,FALSE)</f>
        <v>2023-05-26T12:15:45.000Z</v>
      </c>
      <c r="O23" t="str">
        <f>VLOOKUP(A23,metadata!A$2:P$26,4,FALSE)</f>
        <v>temple_control_21</v>
      </c>
      <c r="P23" s="7">
        <f>VLOOKUP(A23,metadata!A$2:P$26,5,FALSE)</f>
        <v>45072</v>
      </c>
      <c r="Q23" s="8">
        <f>VLOOKUP(A23,metadata!A$2:P$26,6,FALSE)</f>
        <v>0.29305555555555557</v>
      </c>
      <c r="R23">
        <f>VLOOKUP(A23,metadata!A$2:P$26,7,FALSE)</f>
        <v>0</v>
      </c>
      <c r="S23" t="str">
        <f>VLOOKUP(A23,metadata!A$2:P$26,8,FALSE)</f>
        <v>temple_control_21</v>
      </c>
      <c r="T23" t="str">
        <f>VLOOKUP(A23,metadata!A$2:P$26,9,FALSE)</f>
        <v>D</v>
      </c>
      <c r="U23">
        <f>VLOOKUP(A23,metadata!A$2:P$26,10,FALSE)</f>
        <v>0</v>
      </c>
      <c r="V23">
        <f>VLOOKUP(A23,metadata!A$2:P$26,11,FALSE)</f>
        <v>0</v>
      </c>
      <c r="W23" t="str">
        <f>VLOOKUP(A23,metadata!A$2:P$26,12,FALSE)</f>
        <v>Subplot D, nested 4</v>
      </c>
      <c r="X23" t="str">
        <f>VLOOKUP(A23,metadata!A$2:P$26,13,FALSE)</f>
        <v>temple</v>
      </c>
      <c r="Y23">
        <f>VLOOKUP(A23,metadata!A$2:P$26,14,FALSE)</f>
        <v>17</v>
      </c>
      <c r="Z23">
        <f>VLOOKUP(A23,metadata!A$2:P$26,15,FALSE)</f>
        <v>0</v>
      </c>
      <c r="AA23">
        <f>VLOOKUP(A23,metadata!A$2:P$26,16,FALSE)</f>
        <v>0</v>
      </c>
    </row>
    <row r="24" spans="1:27" x14ac:dyDescent="0.3">
      <c r="A24" t="s">
        <v>80</v>
      </c>
      <c r="B24" t="s">
        <v>100</v>
      </c>
      <c r="C24" t="s">
        <v>101</v>
      </c>
      <c r="D24" t="s">
        <v>102</v>
      </c>
      <c r="E24" t="s">
        <v>98</v>
      </c>
      <c r="F24" t="s">
        <v>98</v>
      </c>
      <c r="H24">
        <v>1</v>
      </c>
      <c r="J24" t="s">
        <v>103</v>
      </c>
      <c r="K24" t="b">
        <f t="shared" si="0"/>
        <v>1</v>
      </c>
      <c r="L24" t="str">
        <f>VLOOKUP(A24,metadata!A$2:P$26,1,FALSE)</f>
        <v>d0a2745c-b269-4c71-b5d8-c8b8df4ddf25</v>
      </c>
      <c r="M24" t="str">
        <f>VLOOKUP(A24,metadata!A$2:P$26,2,FALSE)</f>
        <v>2023-05-26T12:12:27.000Z</v>
      </c>
      <c r="N24" t="str">
        <f>VLOOKUP(A24,metadata!A$2:P$26,3,FALSE)</f>
        <v>2023-05-26T12:15:45.000Z</v>
      </c>
      <c r="O24" t="str">
        <f>VLOOKUP(A24,metadata!A$2:P$26,4,FALSE)</f>
        <v>temple_control_21</v>
      </c>
      <c r="P24" s="7">
        <f>VLOOKUP(A24,metadata!A$2:P$26,5,FALSE)</f>
        <v>45072</v>
      </c>
      <c r="Q24" s="8">
        <f>VLOOKUP(A24,metadata!A$2:P$26,6,FALSE)</f>
        <v>0.29305555555555557</v>
      </c>
      <c r="R24">
        <f>VLOOKUP(A24,metadata!A$2:P$26,7,FALSE)</f>
        <v>0</v>
      </c>
      <c r="S24" t="str">
        <f>VLOOKUP(A24,metadata!A$2:P$26,8,FALSE)</f>
        <v>temple_control_21</v>
      </c>
      <c r="T24" t="str">
        <f>VLOOKUP(A24,metadata!A$2:P$26,9,FALSE)</f>
        <v>D</v>
      </c>
      <c r="U24">
        <f>VLOOKUP(A24,metadata!A$2:P$26,10,FALSE)</f>
        <v>0</v>
      </c>
      <c r="V24">
        <f>VLOOKUP(A24,metadata!A$2:P$26,11,FALSE)</f>
        <v>0</v>
      </c>
      <c r="W24" t="str">
        <f>VLOOKUP(A24,metadata!A$2:P$26,12,FALSE)</f>
        <v>Subplot D, nested 4</v>
      </c>
      <c r="X24" t="str">
        <f>VLOOKUP(A24,metadata!A$2:P$26,13,FALSE)</f>
        <v>temple</v>
      </c>
      <c r="Y24">
        <f>VLOOKUP(A24,metadata!A$2:P$26,14,FALSE)</f>
        <v>17</v>
      </c>
      <c r="Z24">
        <f>VLOOKUP(A24,metadata!A$2:P$26,15,FALSE)</f>
        <v>0</v>
      </c>
      <c r="AA24">
        <f>VLOOKUP(A24,metadata!A$2:P$26,16,FALSE)</f>
        <v>0</v>
      </c>
    </row>
    <row r="25" spans="1:27" x14ac:dyDescent="0.3">
      <c r="A25" t="s">
        <v>80</v>
      </c>
      <c r="B25" t="s">
        <v>104</v>
      </c>
      <c r="C25" t="s">
        <v>105</v>
      </c>
      <c r="D25" t="s">
        <v>106</v>
      </c>
      <c r="E25" t="s">
        <v>47</v>
      </c>
      <c r="F25" t="s">
        <v>47</v>
      </c>
      <c r="H25">
        <v>1</v>
      </c>
      <c r="K25" t="b">
        <f t="shared" si="0"/>
        <v>1</v>
      </c>
      <c r="L25" t="str">
        <f>VLOOKUP(A25,metadata!A$2:P$26,1,FALSE)</f>
        <v>d0a2745c-b269-4c71-b5d8-c8b8df4ddf25</v>
      </c>
      <c r="M25" t="str">
        <f>VLOOKUP(A25,metadata!A$2:P$26,2,FALSE)</f>
        <v>2023-05-26T12:12:27.000Z</v>
      </c>
      <c r="N25" t="str">
        <f>VLOOKUP(A25,metadata!A$2:P$26,3,FALSE)</f>
        <v>2023-05-26T12:15:45.000Z</v>
      </c>
      <c r="O25" t="str">
        <f>VLOOKUP(A25,metadata!A$2:P$26,4,FALSE)</f>
        <v>temple_control_21</v>
      </c>
      <c r="P25" s="7">
        <f>VLOOKUP(A25,metadata!A$2:P$26,5,FALSE)</f>
        <v>45072</v>
      </c>
      <c r="Q25" s="8">
        <f>VLOOKUP(A25,metadata!A$2:P$26,6,FALSE)</f>
        <v>0.29305555555555557</v>
      </c>
      <c r="R25">
        <f>VLOOKUP(A25,metadata!A$2:P$26,7,FALSE)</f>
        <v>0</v>
      </c>
      <c r="S25" t="str">
        <f>VLOOKUP(A25,metadata!A$2:P$26,8,FALSE)</f>
        <v>temple_control_21</v>
      </c>
      <c r="T25" t="str">
        <f>VLOOKUP(A25,metadata!A$2:P$26,9,FALSE)</f>
        <v>D</v>
      </c>
      <c r="U25">
        <f>VLOOKUP(A25,metadata!A$2:P$26,10,FALSE)</f>
        <v>0</v>
      </c>
      <c r="V25">
        <f>VLOOKUP(A25,metadata!A$2:P$26,11,FALSE)</f>
        <v>0</v>
      </c>
      <c r="W25" t="str">
        <f>VLOOKUP(A25,metadata!A$2:P$26,12,FALSE)</f>
        <v>Subplot D, nested 4</v>
      </c>
      <c r="X25" t="str">
        <f>VLOOKUP(A25,metadata!A$2:P$26,13,FALSE)</f>
        <v>temple</v>
      </c>
      <c r="Y25">
        <f>VLOOKUP(A25,metadata!A$2:P$26,14,FALSE)</f>
        <v>17</v>
      </c>
      <c r="Z25">
        <f>VLOOKUP(A25,metadata!A$2:P$26,15,FALSE)</f>
        <v>0</v>
      </c>
      <c r="AA25">
        <f>VLOOKUP(A25,metadata!A$2:P$26,16,FALSE)</f>
        <v>0</v>
      </c>
    </row>
    <row r="26" spans="1:27" x14ac:dyDescent="0.3">
      <c r="A26" t="s">
        <v>80</v>
      </c>
      <c r="B26" t="s">
        <v>107</v>
      </c>
      <c r="C26" t="s">
        <v>108</v>
      </c>
      <c r="D26" t="s">
        <v>109</v>
      </c>
      <c r="E26" t="s">
        <v>59</v>
      </c>
      <c r="F26" t="s">
        <v>59</v>
      </c>
      <c r="H26">
        <v>2</v>
      </c>
      <c r="K26" t="b">
        <f t="shared" si="0"/>
        <v>1</v>
      </c>
      <c r="L26" t="str">
        <f>VLOOKUP(A26,metadata!A$2:P$26,1,FALSE)</f>
        <v>d0a2745c-b269-4c71-b5d8-c8b8df4ddf25</v>
      </c>
      <c r="M26" t="str">
        <f>VLOOKUP(A26,metadata!A$2:P$26,2,FALSE)</f>
        <v>2023-05-26T12:12:27.000Z</v>
      </c>
      <c r="N26" t="str">
        <f>VLOOKUP(A26,metadata!A$2:P$26,3,FALSE)</f>
        <v>2023-05-26T12:15:45.000Z</v>
      </c>
      <c r="O26" t="str">
        <f>VLOOKUP(A26,metadata!A$2:P$26,4,FALSE)</f>
        <v>temple_control_21</v>
      </c>
      <c r="P26" s="7">
        <f>VLOOKUP(A26,metadata!A$2:P$26,5,FALSE)</f>
        <v>45072</v>
      </c>
      <c r="Q26" s="8">
        <f>VLOOKUP(A26,metadata!A$2:P$26,6,FALSE)</f>
        <v>0.29305555555555557</v>
      </c>
      <c r="R26">
        <f>VLOOKUP(A26,metadata!A$2:P$26,7,FALSE)</f>
        <v>0</v>
      </c>
      <c r="S26" t="str">
        <f>VLOOKUP(A26,metadata!A$2:P$26,8,FALSE)</f>
        <v>temple_control_21</v>
      </c>
      <c r="T26" t="str">
        <f>VLOOKUP(A26,metadata!A$2:P$26,9,FALSE)</f>
        <v>D</v>
      </c>
      <c r="U26">
        <f>VLOOKUP(A26,metadata!A$2:P$26,10,FALSE)</f>
        <v>0</v>
      </c>
      <c r="V26">
        <f>VLOOKUP(A26,metadata!A$2:P$26,11,FALSE)</f>
        <v>0</v>
      </c>
      <c r="W26" t="str">
        <f>VLOOKUP(A26,metadata!A$2:P$26,12,FALSE)</f>
        <v>Subplot D, nested 4</v>
      </c>
      <c r="X26" t="str">
        <f>VLOOKUP(A26,metadata!A$2:P$26,13,FALSE)</f>
        <v>temple</v>
      </c>
      <c r="Y26">
        <f>VLOOKUP(A26,metadata!A$2:P$26,14,FALSE)</f>
        <v>17</v>
      </c>
      <c r="Z26">
        <f>VLOOKUP(A26,metadata!A$2:P$26,15,FALSE)</f>
        <v>0</v>
      </c>
      <c r="AA26">
        <f>VLOOKUP(A26,metadata!A$2:P$26,16,FALSE)</f>
        <v>0</v>
      </c>
    </row>
    <row r="27" spans="1:27" x14ac:dyDescent="0.3">
      <c r="A27" t="s">
        <v>80</v>
      </c>
      <c r="B27" t="s">
        <v>110</v>
      </c>
      <c r="C27" t="s">
        <v>111</v>
      </c>
      <c r="D27" t="s">
        <v>112</v>
      </c>
      <c r="E27" t="s">
        <v>18</v>
      </c>
      <c r="F27" t="s">
        <v>18</v>
      </c>
      <c r="H27">
        <v>2</v>
      </c>
      <c r="K27" t="b">
        <f t="shared" si="0"/>
        <v>1</v>
      </c>
      <c r="L27" t="str">
        <f>VLOOKUP(A27,metadata!A$2:P$26,1,FALSE)</f>
        <v>d0a2745c-b269-4c71-b5d8-c8b8df4ddf25</v>
      </c>
      <c r="M27" t="str">
        <f>VLOOKUP(A27,metadata!A$2:P$26,2,FALSE)</f>
        <v>2023-05-26T12:12:27.000Z</v>
      </c>
      <c r="N27" t="str">
        <f>VLOOKUP(A27,metadata!A$2:P$26,3,FALSE)</f>
        <v>2023-05-26T12:15:45.000Z</v>
      </c>
      <c r="O27" t="str">
        <f>VLOOKUP(A27,metadata!A$2:P$26,4,FALSE)</f>
        <v>temple_control_21</v>
      </c>
      <c r="P27" s="7">
        <f>VLOOKUP(A27,metadata!A$2:P$26,5,FALSE)</f>
        <v>45072</v>
      </c>
      <c r="Q27" s="8">
        <f>VLOOKUP(A27,metadata!A$2:P$26,6,FALSE)</f>
        <v>0.29305555555555557</v>
      </c>
      <c r="R27">
        <f>VLOOKUP(A27,metadata!A$2:P$26,7,FALSE)</f>
        <v>0</v>
      </c>
      <c r="S27" t="str">
        <f>VLOOKUP(A27,metadata!A$2:P$26,8,FALSE)</f>
        <v>temple_control_21</v>
      </c>
      <c r="T27" t="str">
        <f>VLOOKUP(A27,metadata!A$2:P$26,9,FALSE)</f>
        <v>D</v>
      </c>
      <c r="U27">
        <f>VLOOKUP(A27,metadata!A$2:P$26,10,FALSE)</f>
        <v>0</v>
      </c>
      <c r="V27">
        <f>VLOOKUP(A27,metadata!A$2:P$26,11,FALSE)</f>
        <v>0</v>
      </c>
      <c r="W27" t="str">
        <f>VLOOKUP(A27,metadata!A$2:P$26,12,FALSE)</f>
        <v>Subplot D, nested 4</v>
      </c>
      <c r="X27" t="str">
        <f>VLOOKUP(A27,metadata!A$2:P$26,13,FALSE)</f>
        <v>temple</v>
      </c>
      <c r="Y27">
        <f>VLOOKUP(A27,metadata!A$2:P$26,14,FALSE)</f>
        <v>17</v>
      </c>
      <c r="Z27">
        <f>VLOOKUP(A27,metadata!A$2:P$26,15,FALSE)</f>
        <v>0</v>
      </c>
      <c r="AA27">
        <f>VLOOKUP(A27,metadata!A$2:P$26,16,FALSE)</f>
        <v>0</v>
      </c>
    </row>
    <row r="28" spans="1:27" x14ac:dyDescent="0.3">
      <c r="A28" t="s">
        <v>80</v>
      </c>
      <c r="B28" t="s">
        <v>113</v>
      </c>
      <c r="C28" t="s">
        <v>114</v>
      </c>
      <c r="D28" t="s">
        <v>115</v>
      </c>
      <c r="E28" t="s">
        <v>30</v>
      </c>
      <c r="F28" t="s">
        <v>30</v>
      </c>
      <c r="H28">
        <v>2</v>
      </c>
      <c r="K28" t="b">
        <f t="shared" si="0"/>
        <v>1</v>
      </c>
      <c r="L28" t="str">
        <f>VLOOKUP(A28,metadata!A$2:P$26,1,FALSE)</f>
        <v>d0a2745c-b269-4c71-b5d8-c8b8df4ddf25</v>
      </c>
      <c r="M28" t="str">
        <f>VLOOKUP(A28,metadata!A$2:P$26,2,FALSE)</f>
        <v>2023-05-26T12:12:27.000Z</v>
      </c>
      <c r="N28" t="str">
        <f>VLOOKUP(A28,metadata!A$2:P$26,3,FALSE)</f>
        <v>2023-05-26T12:15:45.000Z</v>
      </c>
      <c r="O28" t="str">
        <f>VLOOKUP(A28,metadata!A$2:P$26,4,FALSE)</f>
        <v>temple_control_21</v>
      </c>
      <c r="P28" s="7">
        <f>VLOOKUP(A28,metadata!A$2:P$26,5,FALSE)</f>
        <v>45072</v>
      </c>
      <c r="Q28" s="8">
        <f>VLOOKUP(A28,metadata!A$2:P$26,6,FALSE)</f>
        <v>0.29305555555555557</v>
      </c>
      <c r="R28">
        <f>VLOOKUP(A28,metadata!A$2:P$26,7,FALSE)</f>
        <v>0</v>
      </c>
      <c r="S28" t="str">
        <f>VLOOKUP(A28,metadata!A$2:P$26,8,FALSE)</f>
        <v>temple_control_21</v>
      </c>
      <c r="T28" t="str">
        <f>VLOOKUP(A28,metadata!A$2:P$26,9,FALSE)</f>
        <v>D</v>
      </c>
      <c r="U28">
        <f>VLOOKUP(A28,metadata!A$2:P$26,10,FALSE)</f>
        <v>0</v>
      </c>
      <c r="V28">
        <f>VLOOKUP(A28,metadata!A$2:P$26,11,FALSE)</f>
        <v>0</v>
      </c>
      <c r="W28" t="str">
        <f>VLOOKUP(A28,metadata!A$2:P$26,12,FALSE)</f>
        <v>Subplot D, nested 4</v>
      </c>
      <c r="X28" t="str">
        <f>VLOOKUP(A28,metadata!A$2:P$26,13,FALSE)</f>
        <v>temple</v>
      </c>
      <c r="Y28">
        <f>VLOOKUP(A28,metadata!A$2:P$26,14,FALSE)</f>
        <v>17</v>
      </c>
      <c r="Z28">
        <f>VLOOKUP(A28,metadata!A$2:P$26,15,FALSE)</f>
        <v>0</v>
      </c>
      <c r="AA28">
        <f>VLOOKUP(A28,metadata!A$2:P$26,16,FALSE)</f>
        <v>0</v>
      </c>
    </row>
    <row r="29" spans="1:27" x14ac:dyDescent="0.3">
      <c r="A29" t="s">
        <v>80</v>
      </c>
      <c r="B29" t="s">
        <v>116</v>
      </c>
      <c r="C29" t="s">
        <v>117</v>
      </c>
      <c r="D29" t="s">
        <v>118</v>
      </c>
      <c r="E29" t="s">
        <v>34</v>
      </c>
      <c r="F29" t="s">
        <v>34</v>
      </c>
      <c r="H29">
        <v>1</v>
      </c>
      <c r="K29" t="b">
        <f t="shared" si="0"/>
        <v>1</v>
      </c>
      <c r="L29" t="str">
        <f>VLOOKUP(A29,metadata!A$2:P$26,1,FALSE)</f>
        <v>d0a2745c-b269-4c71-b5d8-c8b8df4ddf25</v>
      </c>
      <c r="M29" t="str">
        <f>VLOOKUP(A29,metadata!A$2:P$26,2,FALSE)</f>
        <v>2023-05-26T12:12:27.000Z</v>
      </c>
      <c r="N29" t="str">
        <f>VLOOKUP(A29,metadata!A$2:P$26,3,FALSE)</f>
        <v>2023-05-26T12:15:45.000Z</v>
      </c>
      <c r="O29" t="str">
        <f>VLOOKUP(A29,metadata!A$2:P$26,4,FALSE)</f>
        <v>temple_control_21</v>
      </c>
      <c r="P29" s="7">
        <f>VLOOKUP(A29,metadata!A$2:P$26,5,FALSE)</f>
        <v>45072</v>
      </c>
      <c r="Q29" s="8">
        <f>VLOOKUP(A29,metadata!A$2:P$26,6,FALSE)</f>
        <v>0.29305555555555557</v>
      </c>
      <c r="R29">
        <f>VLOOKUP(A29,metadata!A$2:P$26,7,FALSE)</f>
        <v>0</v>
      </c>
      <c r="S29" t="str">
        <f>VLOOKUP(A29,metadata!A$2:P$26,8,FALSE)</f>
        <v>temple_control_21</v>
      </c>
      <c r="T29" t="str">
        <f>VLOOKUP(A29,metadata!A$2:P$26,9,FALSE)</f>
        <v>D</v>
      </c>
      <c r="U29">
        <f>VLOOKUP(A29,metadata!A$2:P$26,10,FALSE)</f>
        <v>0</v>
      </c>
      <c r="V29">
        <f>VLOOKUP(A29,metadata!A$2:P$26,11,FALSE)</f>
        <v>0</v>
      </c>
      <c r="W29" t="str">
        <f>VLOOKUP(A29,metadata!A$2:P$26,12,FALSE)</f>
        <v>Subplot D, nested 4</v>
      </c>
      <c r="X29" t="str">
        <f>VLOOKUP(A29,metadata!A$2:P$26,13,FALSE)</f>
        <v>temple</v>
      </c>
      <c r="Y29">
        <f>VLOOKUP(A29,metadata!A$2:P$26,14,FALSE)</f>
        <v>17</v>
      </c>
      <c r="Z29">
        <f>VLOOKUP(A29,metadata!A$2:P$26,15,FALSE)</f>
        <v>0</v>
      </c>
      <c r="AA29">
        <f>VLOOKUP(A29,metadata!A$2:P$26,16,FALSE)</f>
        <v>0</v>
      </c>
    </row>
    <row r="30" spans="1:27" x14ac:dyDescent="0.3">
      <c r="A30" t="s">
        <v>80</v>
      </c>
      <c r="B30" t="s">
        <v>119</v>
      </c>
      <c r="C30" t="s">
        <v>120</v>
      </c>
      <c r="D30" t="s">
        <v>121</v>
      </c>
      <c r="E30" t="s">
        <v>55</v>
      </c>
      <c r="F30" t="s">
        <v>55</v>
      </c>
      <c r="H30">
        <v>8</v>
      </c>
      <c r="K30" t="b">
        <f t="shared" si="0"/>
        <v>1</v>
      </c>
      <c r="L30" t="str">
        <f>VLOOKUP(A30,metadata!A$2:P$26,1,FALSE)</f>
        <v>d0a2745c-b269-4c71-b5d8-c8b8df4ddf25</v>
      </c>
      <c r="M30" t="str">
        <f>VLOOKUP(A30,metadata!A$2:P$26,2,FALSE)</f>
        <v>2023-05-26T12:12:27.000Z</v>
      </c>
      <c r="N30" t="str">
        <f>VLOOKUP(A30,metadata!A$2:P$26,3,FALSE)</f>
        <v>2023-05-26T12:15:45.000Z</v>
      </c>
      <c r="O30" t="str">
        <f>VLOOKUP(A30,metadata!A$2:P$26,4,FALSE)</f>
        <v>temple_control_21</v>
      </c>
      <c r="P30" s="7">
        <f>VLOOKUP(A30,metadata!A$2:P$26,5,FALSE)</f>
        <v>45072</v>
      </c>
      <c r="Q30" s="8">
        <f>VLOOKUP(A30,metadata!A$2:P$26,6,FALSE)</f>
        <v>0.29305555555555557</v>
      </c>
      <c r="R30">
        <f>VLOOKUP(A30,metadata!A$2:P$26,7,FALSE)</f>
        <v>0</v>
      </c>
      <c r="S30" t="str">
        <f>VLOOKUP(A30,metadata!A$2:P$26,8,FALSE)</f>
        <v>temple_control_21</v>
      </c>
      <c r="T30" t="str">
        <f>VLOOKUP(A30,metadata!A$2:P$26,9,FALSE)</f>
        <v>D</v>
      </c>
      <c r="U30">
        <f>VLOOKUP(A30,metadata!A$2:P$26,10,FALSE)</f>
        <v>0</v>
      </c>
      <c r="V30">
        <f>VLOOKUP(A30,metadata!A$2:P$26,11,FALSE)</f>
        <v>0</v>
      </c>
      <c r="W30" t="str">
        <f>VLOOKUP(A30,metadata!A$2:P$26,12,FALSE)</f>
        <v>Subplot D, nested 4</v>
      </c>
      <c r="X30" t="str">
        <f>VLOOKUP(A30,metadata!A$2:P$26,13,FALSE)</f>
        <v>temple</v>
      </c>
      <c r="Y30">
        <f>VLOOKUP(A30,metadata!A$2:P$26,14,FALSE)</f>
        <v>17</v>
      </c>
      <c r="Z30">
        <f>VLOOKUP(A30,metadata!A$2:P$26,15,FALSE)</f>
        <v>0</v>
      </c>
      <c r="AA30">
        <f>VLOOKUP(A30,metadata!A$2:P$26,16,FALSE)</f>
        <v>0</v>
      </c>
    </row>
    <row r="31" spans="1:27" x14ac:dyDescent="0.3">
      <c r="A31" t="s">
        <v>80</v>
      </c>
      <c r="B31" t="s">
        <v>122</v>
      </c>
      <c r="C31" t="s">
        <v>123</v>
      </c>
      <c r="D31" t="s">
        <v>124</v>
      </c>
      <c r="E31" t="s">
        <v>71</v>
      </c>
      <c r="F31" t="s">
        <v>71</v>
      </c>
      <c r="H31">
        <v>2</v>
      </c>
      <c r="K31" t="b">
        <f t="shared" si="0"/>
        <v>1</v>
      </c>
      <c r="L31" t="str">
        <f>VLOOKUP(A31,metadata!A$2:P$26,1,FALSE)</f>
        <v>d0a2745c-b269-4c71-b5d8-c8b8df4ddf25</v>
      </c>
      <c r="M31" t="str">
        <f>VLOOKUP(A31,metadata!A$2:P$26,2,FALSE)</f>
        <v>2023-05-26T12:12:27.000Z</v>
      </c>
      <c r="N31" t="str">
        <f>VLOOKUP(A31,metadata!A$2:P$26,3,FALSE)</f>
        <v>2023-05-26T12:15:45.000Z</v>
      </c>
      <c r="O31" t="str">
        <f>VLOOKUP(A31,metadata!A$2:P$26,4,FALSE)</f>
        <v>temple_control_21</v>
      </c>
      <c r="P31" s="7">
        <f>VLOOKUP(A31,metadata!A$2:P$26,5,FALSE)</f>
        <v>45072</v>
      </c>
      <c r="Q31" s="8">
        <f>VLOOKUP(A31,metadata!A$2:P$26,6,FALSE)</f>
        <v>0.29305555555555557</v>
      </c>
      <c r="R31">
        <f>VLOOKUP(A31,metadata!A$2:P$26,7,FALSE)</f>
        <v>0</v>
      </c>
      <c r="S31" t="str">
        <f>VLOOKUP(A31,metadata!A$2:P$26,8,FALSE)</f>
        <v>temple_control_21</v>
      </c>
      <c r="T31" t="str">
        <f>VLOOKUP(A31,metadata!A$2:P$26,9,FALSE)</f>
        <v>D</v>
      </c>
      <c r="U31">
        <f>VLOOKUP(A31,metadata!A$2:P$26,10,FALSE)</f>
        <v>0</v>
      </c>
      <c r="V31">
        <f>VLOOKUP(A31,metadata!A$2:P$26,11,FALSE)</f>
        <v>0</v>
      </c>
      <c r="W31" t="str">
        <f>VLOOKUP(A31,metadata!A$2:P$26,12,FALSE)</f>
        <v>Subplot D, nested 4</v>
      </c>
      <c r="X31" t="str">
        <f>VLOOKUP(A31,metadata!A$2:P$26,13,FALSE)</f>
        <v>temple</v>
      </c>
      <c r="Y31">
        <f>VLOOKUP(A31,metadata!A$2:P$26,14,FALSE)</f>
        <v>17</v>
      </c>
      <c r="Z31">
        <f>VLOOKUP(A31,metadata!A$2:P$26,15,FALSE)</f>
        <v>0</v>
      </c>
      <c r="AA31">
        <f>VLOOKUP(A31,metadata!A$2:P$26,16,FALSE)</f>
        <v>0</v>
      </c>
    </row>
    <row r="32" spans="1:27" x14ac:dyDescent="0.3">
      <c r="A32" t="s">
        <v>80</v>
      </c>
      <c r="B32" t="s">
        <v>125</v>
      </c>
      <c r="C32" t="s">
        <v>126</v>
      </c>
      <c r="D32" t="s">
        <v>127</v>
      </c>
      <c r="E32" t="s">
        <v>63</v>
      </c>
      <c r="F32" t="s">
        <v>63</v>
      </c>
      <c r="H32">
        <v>7</v>
      </c>
      <c r="K32" t="b">
        <f t="shared" si="0"/>
        <v>1</v>
      </c>
      <c r="L32" t="str">
        <f>VLOOKUP(A32,metadata!A$2:P$26,1,FALSE)</f>
        <v>d0a2745c-b269-4c71-b5d8-c8b8df4ddf25</v>
      </c>
      <c r="M32" t="str">
        <f>VLOOKUP(A32,metadata!A$2:P$26,2,FALSE)</f>
        <v>2023-05-26T12:12:27.000Z</v>
      </c>
      <c r="N32" t="str">
        <f>VLOOKUP(A32,metadata!A$2:P$26,3,FALSE)</f>
        <v>2023-05-26T12:15:45.000Z</v>
      </c>
      <c r="O32" t="str">
        <f>VLOOKUP(A32,metadata!A$2:P$26,4,FALSE)</f>
        <v>temple_control_21</v>
      </c>
      <c r="P32" s="7">
        <f>VLOOKUP(A32,metadata!A$2:P$26,5,FALSE)</f>
        <v>45072</v>
      </c>
      <c r="Q32" s="8">
        <f>VLOOKUP(A32,metadata!A$2:P$26,6,FALSE)</f>
        <v>0.29305555555555557</v>
      </c>
      <c r="R32">
        <f>VLOOKUP(A32,metadata!A$2:P$26,7,FALSE)</f>
        <v>0</v>
      </c>
      <c r="S32" t="str">
        <f>VLOOKUP(A32,metadata!A$2:P$26,8,FALSE)</f>
        <v>temple_control_21</v>
      </c>
      <c r="T32" t="str">
        <f>VLOOKUP(A32,metadata!A$2:P$26,9,FALSE)</f>
        <v>D</v>
      </c>
      <c r="U32">
        <f>VLOOKUP(A32,metadata!A$2:P$26,10,FALSE)</f>
        <v>0</v>
      </c>
      <c r="V32">
        <f>VLOOKUP(A32,metadata!A$2:P$26,11,FALSE)</f>
        <v>0</v>
      </c>
      <c r="W32" t="str">
        <f>VLOOKUP(A32,metadata!A$2:P$26,12,FALSE)</f>
        <v>Subplot D, nested 4</v>
      </c>
      <c r="X32" t="str">
        <f>VLOOKUP(A32,metadata!A$2:P$26,13,FALSE)</f>
        <v>temple</v>
      </c>
      <c r="Y32">
        <f>VLOOKUP(A32,metadata!A$2:P$26,14,FALSE)</f>
        <v>17</v>
      </c>
      <c r="Z32">
        <f>VLOOKUP(A32,metadata!A$2:P$26,15,FALSE)</f>
        <v>0</v>
      </c>
      <c r="AA32">
        <f>VLOOKUP(A32,metadata!A$2:P$26,16,FALSE)</f>
        <v>0</v>
      </c>
    </row>
    <row r="33" spans="1:27" x14ac:dyDescent="0.3">
      <c r="A33" t="s">
        <v>80</v>
      </c>
      <c r="B33" t="s">
        <v>128</v>
      </c>
      <c r="C33" t="s">
        <v>129</v>
      </c>
      <c r="D33" t="s">
        <v>130</v>
      </c>
      <c r="E33" t="s">
        <v>79</v>
      </c>
      <c r="F33" t="s">
        <v>79</v>
      </c>
      <c r="H33">
        <v>6</v>
      </c>
      <c r="K33" t="b">
        <f t="shared" si="0"/>
        <v>1</v>
      </c>
      <c r="L33" t="str">
        <f>VLOOKUP(A33,metadata!A$2:P$26,1,FALSE)</f>
        <v>d0a2745c-b269-4c71-b5d8-c8b8df4ddf25</v>
      </c>
      <c r="M33" t="str">
        <f>VLOOKUP(A33,metadata!A$2:P$26,2,FALSE)</f>
        <v>2023-05-26T12:12:27.000Z</v>
      </c>
      <c r="N33" t="str">
        <f>VLOOKUP(A33,metadata!A$2:P$26,3,FALSE)</f>
        <v>2023-05-26T12:15:45.000Z</v>
      </c>
      <c r="O33" t="str">
        <f>VLOOKUP(A33,metadata!A$2:P$26,4,FALSE)</f>
        <v>temple_control_21</v>
      </c>
      <c r="P33" s="7">
        <f>VLOOKUP(A33,metadata!A$2:P$26,5,FALSE)</f>
        <v>45072</v>
      </c>
      <c r="Q33" s="8">
        <f>VLOOKUP(A33,metadata!A$2:P$26,6,FALSE)</f>
        <v>0.29305555555555557</v>
      </c>
      <c r="R33">
        <f>VLOOKUP(A33,metadata!A$2:P$26,7,FALSE)</f>
        <v>0</v>
      </c>
      <c r="S33" t="str">
        <f>VLOOKUP(A33,metadata!A$2:P$26,8,FALSE)</f>
        <v>temple_control_21</v>
      </c>
      <c r="T33" t="str">
        <f>VLOOKUP(A33,metadata!A$2:P$26,9,FALSE)</f>
        <v>D</v>
      </c>
      <c r="U33">
        <f>VLOOKUP(A33,metadata!A$2:P$26,10,FALSE)</f>
        <v>0</v>
      </c>
      <c r="V33">
        <f>VLOOKUP(A33,metadata!A$2:P$26,11,FALSE)</f>
        <v>0</v>
      </c>
      <c r="W33" t="str">
        <f>VLOOKUP(A33,metadata!A$2:P$26,12,FALSE)</f>
        <v>Subplot D, nested 4</v>
      </c>
      <c r="X33" t="str">
        <f>VLOOKUP(A33,metadata!A$2:P$26,13,FALSE)</f>
        <v>temple</v>
      </c>
      <c r="Y33">
        <f>VLOOKUP(A33,metadata!A$2:P$26,14,FALSE)</f>
        <v>17</v>
      </c>
      <c r="Z33">
        <f>VLOOKUP(A33,metadata!A$2:P$26,15,FALSE)</f>
        <v>0</v>
      </c>
      <c r="AA33">
        <f>VLOOKUP(A33,metadata!A$2:P$26,16,FALSE)</f>
        <v>0</v>
      </c>
    </row>
    <row r="34" spans="1:27" x14ac:dyDescent="0.3">
      <c r="A34" t="s">
        <v>80</v>
      </c>
      <c r="B34" t="s">
        <v>131</v>
      </c>
      <c r="C34" t="s">
        <v>132</v>
      </c>
      <c r="D34" t="s">
        <v>133</v>
      </c>
      <c r="E34" t="s">
        <v>75</v>
      </c>
      <c r="F34" t="s">
        <v>75</v>
      </c>
      <c r="H34">
        <v>5</v>
      </c>
      <c r="K34" t="b">
        <f t="shared" si="0"/>
        <v>1</v>
      </c>
      <c r="L34" t="str">
        <f>VLOOKUP(A34,metadata!A$2:P$26,1,FALSE)</f>
        <v>d0a2745c-b269-4c71-b5d8-c8b8df4ddf25</v>
      </c>
      <c r="M34" t="str">
        <f>VLOOKUP(A34,metadata!A$2:P$26,2,FALSE)</f>
        <v>2023-05-26T12:12:27.000Z</v>
      </c>
      <c r="N34" t="str">
        <f>VLOOKUP(A34,metadata!A$2:P$26,3,FALSE)</f>
        <v>2023-05-26T12:15:45.000Z</v>
      </c>
      <c r="O34" t="str">
        <f>VLOOKUP(A34,metadata!A$2:P$26,4,FALSE)</f>
        <v>temple_control_21</v>
      </c>
      <c r="P34" s="7">
        <f>VLOOKUP(A34,metadata!A$2:P$26,5,FALSE)</f>
        <v>45072</v>
      </c>
      <c r="Q34" s="8">
        <f>VLOOKUP(A34,metadata!A$2:P$26,6,FALSE)</f>
        <v>0.29305555555555557</v>
      </c>
      <c r="R34">
        <f>VLOOKUP(A34,metadata!A$2:P$26,7,FALSE)</f>
        <v>0</v>
      </c>
      <c r="S34" t="str">
        <f>VLOOKUP(A34,metadata!A$2:P$26,8,FALSE)</f>
        <v>temple_control_21</v>
      </c>
      <c r="T34" t="str">
        <f>VLOOKUP(A34,metadata!A$2:P$26,9,FALSE)</f>
        <v>D</v>
      </c>
      <c r="U34">
        <f>VLOOKUP(A34,metadata!A$2:P$26,10,FALSE)</f>
        <v>0</v>
      </c>
      <c r="V34">
        <f>VLOOKUP(A34,metadata!A$2:P$26,11,FALSE)</f>
        <v>0</v>
      </c>
      <c r="W34" t="str">
        <f>VLOOKUP(A34,metadata!A$2:P$26,12,FALSE)</f>
        <v>Subplot D, nested 4</v>
      </c>
      <c r="X34" t="str">
        <f>VLOOKUP(A34,metadata!A$2:P$26,13,FALSE)</f>
        <v>temple</v>
      </c>
      <c r="Y34">
        <f>VLOOKUP(A34,metadata!A$2:P$26,14,FALSE)</f>
        <v>17</v>
      </c>
      <c r="Z34">
        <f>VLOOKUP(A34,metadata!A$2:P$26,15,FALSE)</f>
        <v>0</v>
      </c>
      <c r="AA34">
        <f>VLOOKUP(A34,metadata!A$2:P$26,16,FALSE)</f>
        <v>0</v>
      </c>
    </row>
    <row r="35" spans="1:27" x14ac:dyDescent="0.3">
      <c r="A35" t="s">
        <v>80</v>
      </c>
      <c r="B35" t="s">
        <v>134</v>
      </c>
      <c r="C35" t="s">
        <v>135</v>
      </c>
      <c r="D35" t="s">
        <v>136</v>
      </c>
      <c r="E35" t="s">
        <v>67</v>
      </c>
      <c r="F35" t="s">
        <v>67</v>
      </c>
      <c r="H35">
        <v>40</v>
      </c>
      <c r="K35" t="b">
        <f t="shared" si="0"/>
        <v>1</v>
      </c>
      <c r="L35" t="str">
        <f>VLOOKUP(A35,metadata!A$2:P$26,1,FALSE)</f>
        <v>d0a2745c-b269-4c71-b5d8-c8b8df4ddf25</v>
      </c>
      <c r="M35" t="str">
        <f>VLOOKUP(A35,metadata!A$2:P$26,2,FALSE)</f>
        <v>2023-05-26T12:12:27.000Z</v>
      </c>
      <c r="N35" t="str">
        <f>VLOOKUP(A35,metadata!A$2:P$26,3,FALSE)</f>
        <v>2023-05-26T12:15:45.000Z</v>
      </c>
      <c r="O35" t="str">
        <f>VLOOKUP(A35,metadata!A$2:P$26,4,FALSE)</f>
        <v>temple_control_21</v>
      </c>
      <c r="P35" s="7">
        <f>VLOOKUP(A35,metadata!A$2:P$26,5,FALSE)</f>
        <v>45072</v>
      </c>
      <c r="Q35" s="8">
        <f>VLOOKUP(A35,metadata!A$2:P$26,6,FALSE)</f>
        <v>0.29305555555555557</v>
      </c>
      <c r="R35">
        <f>VLOOKUP(A35,metadata!A$2:P$26,7,FALSE)</f>
        <v>0</v>
      </c>
      <c r="S35" t="str">
        <f>VLOOKUP(A35,metadata!A$2:P$26,8,FALSE)</f>
        <v>temple_control_21</v>
      </c>
      <c r="T35" t="str">
        <f>VLOOKUP(A35,metadata!A$2:P$26,9,FALSE)</f>
        <v>D</v>
      </c>
      <c r="U35">
        <f>VLOOKUP(A35,metadata!A$2:P$26,10,FALSE)</f>
        <v>0</v>
      </c>
      <c r="V35">
        <f>VLOOKUP(A35,metadata!A$2:P$26,11,FALSE)</f>
        <v>0</v>
      </c>
      <c r="W35" t="str">
        <f>VLOOKUP(A35,metadata!A$2:P$26,12,FALSE)</f>
        <v>Subplot D, nested 4</v>
      </c>
      <c r="X35" t="str">
        <f>VLOOKUP(A35,metadata!A$2:P$26,13,FALSE)</f>
        <v>temple</v>
      </c>
      <c r="Y35">
        <f>VLOOKUP(A35,metadata!A$2:P$26,14,FALSE)</f>
        <v>17</v>
      </c>
      <c r="Z35">
        <f>VLOOKUP(A35,metadata!A$2:P$26,15,FALSE)</f>
        <v>0</v>
      </c>
      <c r="AA35">
        <f>VLOOKUP(A35,metadata!A$2:P$26,16,FALSE)</f>
        <v>0</v>
      </c>
    </row>
    <row r="36" spans="1:27" x14ac:dyDescent="0.3">
      <c r="A36" t="s">
        <v>137</v>
      </c>
      <c r="B36" t="s">
        <v>138</v>
      </c>
      <c r="C36" t="s">
        <v>139</v>
      </c>
      <c r="D36" t="s">
        <v>140</v>
      </c>
      <c r="E36" t="s">
        <v>98</v>
      </c>
      <c r="F36" t="s">
        <v>98</v>
      </c>
      <c r="H36">
        <v>0.5</v>
      </c>
      <c r="J36" t="s">
        <v>141</v>
      </c>
      <c r="K36" t="b">
        <f t="shared" si="0"/>
        <v>1</v>
      </c>
      <c r="L36" t="str">
        <f>VLOOKUP(A36,metadata!A$2:P$26,1,FALSE)</f>
        <v>f44699e4-cdaf-45c7-9109-e693539d4ab0</v>
      </c>
      <c r="M36" t="str">
        <f>VLOOKUP(A36,metadata!A$2:P$26,2,FALSE)</f>
        <v>2023-05-25T17:38:15.000Z</v>
      </c>
      <c r="N36" t="str">
        <f>VLOOKUP(A36,metadata!A$2:P$26,3,FALSE)</f>
        <v>2023-05-26T12:15:43.000Z</v>
      </c>
      <c r="O36" t="str">
        <f>VLOOKUP(A36,metadata!A$2:P$26,4,FALSE)</f>
        <v>temple_NPK_18</v>
      </c>
      <c r="P36" s="7">
        <f>VLOOKUP(A36,metadata!A$2:P$26,5,FALSE)</f>
        <v>45071</v>
      </c>
      <c r="Q36" s="8">
        <f>VLOOKUP(A36,metadata!A$2:P$26,6,FALSE)</f>
        <v>0.51944444444444449</v>
      </c>
      <c r="R36">
        <f>VLOOKUP(A36,metadata!A$2:P$26,7,FALSE)</f>
        <v>0</v>
      </c>
      <c r="S36" t="str">
        <f>VLOOKUP(A36,metadata!A$2:P$26,8,FALSE)</f>
        <v>temple_NPK_18</v>
      </c>
      <c r="T36" t="str">
        <f>VLOOKUP(A36,metadata!A$2:P$26,9,FALSE)</f>
        <v>A</v>
      </c>
      <c r="U36">
        <f>VLOOKUP(A36,metadata!A$2:P$26,10,FALSE)</f>
        <v>0</v>
      </c>
      <c r="V36">
        <f>VLOOKUP(A36,metadata!A$2:P$26,11,FALSE)</f>
        <v>0</v>
      </c>
      <c r="W36" t="str">
        <f>VLOOKUP(A36,metadata!A$2:P$26,12,FALSE)</f>
        <v>A1</v>
      </c>
      <c r="X36" t="str">
        <f>VLOOKUP(A36,metadata!A$2:P$26,13,FALSE)</f>
        <v>temple</v>
      </c>
      <c r="Y36">
        <f>VLOOKUP(A36,metadata!A$2:P$26,14,FALSE)</f>
        <v>0</v>
      </c>
      <c r="Z36">
        <f>VLOOKUP(A36,metadata!A$2:P$26,15,FALSE)</f>
        <v>0</v>
      </c>
      <c r="AA36">
        <f>VLOOKUP(A36,metadata!A$2:P$26,16,FALSE)</f>
        <v>0</v>
      </c>
    </row>
    <row r="37" spans="1:27" x14ac:dyDescent="0.3">
      <c r="A37" t="s">
        <v>137</v>
      </c>
      <c r="B37" t="s">
        <v>142</v>
      </c>
      <c r="C37" t="s">
        <v>143</v>
      </c>
      <c r="D37" t="s">
        <v>144</v>
      </c>
      <c r="E37" t="s">
        <v>145</v>
      </c>
      <c r="F37" t="s">
        <v>145</v>
      </c>
      <c r="H37">
        <v>1</v>
      </c>
      <c r="K37" t="b">
        <f t="shared" si="0"/>
        <v>1</v>
      </c>
      <c r="L37" t="str">
        <f>VLOOKUP(A37,metadata!A$2:P$26,1,FALSE)</f>
        <v>f44699e4-cdaf-45c7-9109-e693539d4ab0</v>
      </c>
      <c r="M37" t="str">
        <f>VLOOKUP(A37,metadata!A$2:P$26,2,FALSE)</f>
        <v>2023-05-25T17:38:15.000Z</v>
      </c>
      <c r="N37" t="str">
        <f>VLOOKUP(A37,metadata!A$2:P$26,3,FALSE)</f>
        <v>2023-05-26T12:15:43.000Z</v>
      </c>
      <c r="O37" t="str">
        <f>VLOOKUP(A37,metadata!A$2:P$26,4,FALSE)</f>
        <v>temple_NPK_18</v>
      </c>
      <c r="P37" s="7">
        <f>VLOOKUP(A37,metadata!A$2:P$26,5,FALSE)</f>
        <v>45071</v>
      </c>
      <c r="Q37" s="8">
        <f>VLOOKUP(A37,metadata!A$2:P$26,6,FALSE)</f>
        <v>0.51944444444444449</v>
      </c>
      <c r="R37">
        <f>VLOOKUP(A37,metadata!A$2:P$26,7,FALSE)</f>
        <v>0</v>
      </c>
      <c r="S37" t="str">
        <f>VLOOKUP(A37,metadata!A$2:P$26,8,FALSE)</f>
        <v>temple_NPK_18</v>
      </c>
      <c r="T37" t="str">
        <f>VLOOKUP(A37,metadata!A$2:P$26,9,FALSE)</f>
        <v>A</v>
      </c>
      <c r="U37">
        <f>VLOOKUP(A37,metadata!A$2:P$26,10,FALSE)</f>
        <v>0</v>
      </c>
      <c r="V37">
        <f>VLOOKUP(A37,metadata!A$2:P$26,11,FALSE)</f>
        <v>0</v>
      </c>
      <c r="W37" t="str">
        <f>VLOOKUP(A37,metadata!A$2:P$26,12,FALSE)</f>
        <v>A1</v>
      </c>
      <c r="X37" t="str">
        <f>VLOOKUP(A37,metadata!A$2:P$26,13,FALSE)</f>
        <v>temple</v>
      </c>
      <c r="Y37">
        <f>VLOOKUP(A37,metadata!A$2:P$26,14,FALSE)</f>
        <v>0</v>
      </c>
      <c r="Z37">
        <f>VLOOKUP(A37,metadata!A$2:P$26,15,FALSE)</f>
        <v>0</v>
      </c>
      <c r="AA37">
        <f>VLOOKUP(A37,metadata!A$2:P$26,16,FALSE)</f>
        <v>0</v>
      </c>
    </row>
    <row r="38" spans="1:27" x14ac:dyDescent="0.3">
      <c r="A38" t="s">
        <v>137</v>
      </c>
      <c r="B38" t="s">
        <v>146</v>
      </c>
      <c r="C38" t="s">
        <v>147</v>
      </c>
      <c r="D38" t="s">
        <v>148</v>
      </c>
      <c r="E38" t="s">
        <v>67</v>
      </c>
      <c r="F38" t="s">
        <v>67</v>
      </c>
      <c r="H38">
        <v>0.5</v>
      </c>
      <c r="K38" t="b">
        <f t="shared" si="0"/>
        <v>1</v>
      </c>
      <c r="L38" t="str">
        <f>VLOOKUP(A38,metadata!A$2:P$26,1,FALSE)</f>
        <v>f44699e4-cdaf-45c7-9109-e693539d4ab0</v>
      </c>
      <c r="M38" t="str">
        <f>VLOOKUP(A38,metadata!A$2:P$26,2,FALSE)</f>
        <v>2023-05-25T17:38:15.000Z</v>
      </c>
      <c r="N38" t="str">
        <f>VLOOKUP(A38,metadata!A$2:P$26,3,FALSE)</f>
        <v>2023-05-26T12:15:43.000Z</v>
      </c>
      <c r="O38" t="str">
        <f>VLOOKUP(A38,metadata!A$2:P$26,4,FALSE)</f>
        <v>temple_NPK_18</v>
      </c>
      <c r="P38" s="7">
        <f>VLOOKUP(A38,metadata!A$2:P$26,5,FALSE)</f>
        <v>45071</v>
      </c>
      <c r="Q38" s="8">
        <f>VLOOKUP(A38,metadata!A$2:P$26,6,FALSE)</f>
        <v>0.51944444444444449</v>
      </c>
      <c r="R38">
        <f>VLOOKUP(A38,metadata!A$2:P$26,7,FALSE)</f>
        <v>0</v>
      </c>
      <c r="S38" t="str">
        <f>VLOOKUP(A38,metadata!A$2:P$26,8,FALSE)</f>
        <v>temple_NPK_18</v>
      </c>
      <c r="T38" t="str">
        <f>VLOOKUP(A38,metadata!A$2:P$26,9,FALSE)</f>
        <v>A</v>
      </c>
      <c r="U38">
        <f>VLOOKUP(A38,metadata!A$2:P$26,10,FALSE)</f>
        <v>0</v>
      </c>
      <c r="V38">
        <f>VLOOKUP(A38,metadata!A$2:P$26,11,FALSE)</f>
        <v>0</v>
      </c>
      <c r="W38" t="str">
        <f>VLOOKUP(A38,metadata!A$2:P$26,12,FALSE)</f>
        <v>A1</v>
      </c>
      <c r="X38" t="str">
        <f>VLOOKUP(A38,metadata!A$2:P$26,13,FALSE)</f>
        <v>temple</v>
      </c>
      <c r="Y38">
        <f>VLOOKUP(A38,metadata!A$2:P$26,14,FALSE)</f>
        <v>0</v>
      </c>
      <c r="Z38">
        <f>VLOOKUP(A38,metadata!A$2:P$26,15,FALSE)</f>
        <v>0</v>
      </c>
      <c r="AA38">
        <f>VLOOKUP(A38,metadata!A$2:P$26,16,FALSE)</f>
        <v>0</v>
      </c>
    </row>
    <row r="39" spans="1:27" x14ac:dyDescent="0.3">
      <c r="A39" t="s">
        <v>137</v>
      </c>
      <c r="B39" t="s">
        <v>149</v>
      </c>
      <c r="C39" t="s">
        <v>150</v>
      </c>
      <c r="D39" t="s">
        <v>151</v>
      </c>
      <c r="E39" t="s">
        <v>55</v>
      </c>
      <c r="F39" t="s">
        <v>55</v>
      </c>
      <c r="H39">
        <v>3</v>
      </c>
      <c r="K39" t="b">
        <f t="shared" si="0"/>
        <v>1</v>
      </c>
      <c r="L39" t="str">
        <f>VLOOKUP(A39,metadata!A$2:P$26,1,FALSE)</f>
        <v>f44699e4-cdaf-45c7-9109-e693539d4ab0</v>
      </c>
      <c r="M39" t="str">
        <f>VLOOKUP(A39,metadata!A$2:P$26,2,FALSE)</f>
        <v>2023-05-25T17:38:15.000Z</v>
      </c>
      <c r="N39" t="str">
        <f>VLOOKUP(A39,metadata!A$2:P$26,3,FALSE)</f>
        <v>2023-05-26T12:15:43.000Z</v>
      </c>
      <c r="O39" t="str">
        <f>VLOOKUP(A39,metadata!A$2:P$26,4,FALSE)</f>
        <v>temple_NPK_18</v>
      </c>
      <c r="P39" s="7">
        <f>VLOOKUP(A39,metadata!A$2:P$26,5,FALSE)</f>
        <v>45071</v>
      </c>
      <c r="Q39" s="8">
        <f>VLOOKUP(A39,metadata!A$2:P$26,6,FALSE)</f>
        <v>0.51944444444444449</v>
      </c>
      <c r="R39">
        <f>VLOOKUP(A39,metadata!A$2:P$26,7,FALSE)</f>
        <v>0</v>
      </c>
      <c r="S39" t="str">
        <f>VLOOKUP(A39,metadata!A$2:P$26,8,FALSE)</f>
        <v>temple_NPK_18</v>
      </c>
      <c r="T39" t="str">
        <f>VLOOKUP(A39,metadata!A$2:P$26,9,FALSE)</f>
        <v>A</v>
      </c>
      <c r="U39">
        <f>VLOOKUP(A39,metadata!A$2:P$26,10,FALSE)</f>
        <v>0</v>
      </c>
      <c r="V39">
        <f>VLOOKUP(A39,metadata!A$2:P$26,11,FALSE)</f>
        <v>0</v>
      </c>
      <c r="W39" t="str">
        <f>VLOOKUP(A39,metadata!A$2:P$26,12,FALSE)</f>
        <v>A1</v>
      </c>
      <c r="X39" t="str">
        <f>VLOOKUP(A39,metadata!A$2:P$26,13,FALSE)</f>
        <v>temple</v>
      </c>
      <c r="Y39">
        <f>VLOOKUP(A39,metadata!A$2:P$26,14,FALSE)</f>
        <v>0</v>
      </c>
      <c r="Z39">
        <f>VLOOKUP(A39,metadata!A$2:P$26,15,FALSE)</f>
        <v>0</v>
      </c>
      <c r="AA39">
        <f>VLOOKUP(A39,metadata!A$2:P$26,16,FALSE)</f>
        <v>0</v>
      </c>
    </row>
    <row r="40" spans="1:27" x14ac:dyDescent="0.3">
      <c r="A40" t="s">
        <v>137</v>
      </c>
      <c r="B40" t="s">
        <v>152</v>
      </c>
      <c r="C40" t="s">
        <v>153</v>
      </c>
      <c r="D40" t="s">
        <v>154</v>
      </c>
      <c r="E40" t="s">
        <v>34</v>
      </c>
      <c r="F40" t="s">
        <v>34</v>
      </c>
      <c r="H40">
        <v>2</v>
      </c>
      <c r="K40" t="b">
        <f t="shared" si="0"/>
        <v>1</v>
      </c>
      <c r="L40" t="str">
        <f>VLOOKUP(A40,metadata!A$2:P$26,1,FALSE)</f>
        <v>f44699e4-cdaf-45c7-9109-e693539d4ab0</v>
      </c>
      <c r="M40" t="str">
        <f>VLOOKUP(A40,metadata!A$2:P$26,2,FALSE)</f>
        <v>2023-05-25T17:38:15.000Z</v>
      </c>
      <c r="N40" t="str">
        <f>VLOOKUP(A40,metadata!A$2:P$26,3,FALSE)</f>
        <v>2023-05-26T12:15:43.000Z</v>
      </c>
      <c r="O40" t="str">
        <f>VLOOKUP(A40,metadata!A$2:P$26,4,FALSE)</f>
        <v>temple_NPK_18</v>
      </c>
      <c r="P40" s="7">
        <f>VLOOKUP(A40,metadata!A$2:P$26,5,FALSE)</f>
        <v>45071</v>
      </c>
      <c r="Q40" s="8">
        <f>VLOOKUP(A40,metadata!A$2:P$26,6,FALSE)</f>
        <v>0.51944444444444449</v>
      </c>
      <c r="R40">
        <f>VLOOKUP(A40,metadata!A$2:P$26,7,FALSE)</f>
        <v>0</v>
      </c>
      <c r="S40" t="str">
        <f>VLOOKUP(A40,metadata!A$2:P$26,8,FALSE)</f>
        <v>temple_NPK_18</v>
      </c>
      <c r="T40" t="str">
        <f>VLOOKUP(A40,metadata!A$2:P$26,9,FALSE)</f>
        <v>A</v>
      </c>
      <c r="U40">
        <f>VLOOKUP(A40,metadata!A$2:P$26,10,FALSE)</f>
        <v>0</v>
      </c>
      <c r="V40">
        <f>VLOOKUP(A40,metadata!A$2:P$26,11,FALSE)</f>
        <v>0</v>
      </c>
      <c r="W40" t="str">
        <f>VLOOKUP(A40,metadata!A$2:P$26,12,FALSE)</f>
        <v>A1</v>
      </c>
      <c r="X40" t="str">
        <f>VLOOKUP(A40,metadata!A$2:P$26,13,FALSE)</f>
        <v>temple</v>
      </c>
      <c r="Y40">
        <f>VLOOKUP(A40,metadata!A$2:P$26,14,FALSE)</f>
        <v>0</v>
      </c>
      <c r="Z40">
        <f>VLOOKUP(A40,metadata!A$2:P$26,15,FALSE)</f>
        <v>0</v>
      </c>
      <c r="AA40">
        <f>VLOOKUP(A40,metadata!A$2:P$26,16,FALSE)</f>
        <v>0</v>
      </c>
    </row>
    <row r="41" spans="1:27" x14ac:dyDescent="0.3">
      <c r="A41" t="s">
        <v>137</v>
      </c>
      <c r="B41" t="s">
        <v>155</v>
      </c>
      <c r="C41" t="s">
        <v>156</v>
      </c>
      <c r="D41" t="s">
        <v>157</v>
      </c>
      <c r="E41" t="s">
        <v>158</v>
      </c>
      <c r="F41" t="s">
        <v>158</v>
      </c>
      <c r="H41">
        <v>3</v>
      </c>
      <c r="K41" t="b">
        <f t="shared" si="0"/>
        <v>1</v>
      </c>
      <c r="L41" t="str">
        <f>VLOOKUP(A41,metadata!A$2:P$26,1,FALSE)</f>
        <v>f44699e4-cdaf-45c7-9109-e693539d4ab0</v>
      </c>
      <c r="M41" t="str">
        <f>VLOOKUP(A41,metadata!A$2:P$26,2,FALSE)</f>
        <v>2023-05-25T17:38:15.000Z</v>
      </c>
      <c r="N41" t="str">
        <f>VLOOKUP(A41,metadata!A$2:P$26,3,FALSE)</f>
        <v>2023-05-26T12:15:43.000Z</v>
      </c>
      <c r="O41" t="str">
        <f>VLOOKUP(A41,metadata!A$2:P$26,4,FALSE)</f>
        <v>temple_NPK_18</v>
      </c>
      <c r="P41" s="7">
        <f>VLOOKUP(A41,metadata!A$2:P$26,5,FALSE)</f>
        <v>45071</v>
      </c>
      <c r="Q41" s="8">
        <f>VLOOKUP(A41,metadata!A$2:P$26,6,FALSE)</f>
        <v>0.51944444444444449</v>
      </c>
      <c r="R41">
        <f>VLOOKUP(A41,metadata!A$2:P$26,7,FALSE)</f>
        <v>0</v>
      </c>
      <c r="S41" t="str">
        <f>VLOOKUP(A41,metadata!A$2:P$26,8,FALSE)</f>
        <v>temple_NPK_18</v>
      </c>
      <c r="T41" t="str">
        <f>VLOOKUP(A41,metadata!A$2:P$26,9,FALSE)</f>
        <v>A</v>
      </c>
      <c r="U41">
        <f>VLOOKUP(A41,metadata!A$2:P$26,10,FALSE)</f>
        <v>0</v>
      </c>
      <c r="V41">
        <f>VLOOKUP(A41,metadata!A$2:P$26,11,FALSE)</f>
        <v>0</v>
      </c>
      <c r="W41" t="str">
        <f>VLOOKUP(A41,metadata!A$2:P$26,12,FALSE)</f>
        <v>A1</v>
      </c>
      <c r="X41" t="str">
        <f>VLOOKUP(A41,metadata!A$2:P$26,13,FALSE)</f>
        <v>temple</v>
      </c>
      <c r="Y41">
        <f>VLOOKUP(A41,metadata!A$2:P$26,14,FALSE)</f>
        <v>0</v>
      </c>
      <c r="Z41">
        <f>VLOOKUP(A41,metadata!A$2:P$26,15,FALSE)</f>
        <v>0</v>
      </c>
      <c r="AA41">
        <f>VLOOKUP(A41,metadata!A$2:P$26,16,FALSE)</f>
        <v>0</v>
      </c>
    </row>
    <row r="42" spans="1:27" x14ac:dyDescent="0.3">
      <c r="A42" t="s">
        <v>137</v>
      </c>
      <c r="B42" t="s">
        <v>159</v>
      </c>
      <c r="C42" t="s">
        <v>160</v>
      </c>
      <c r="D42" t="s">
        <v>161</v>
      </c>
      <c r="E42" t="s">
        <v>38</v>
      </c>
      <c r="F42" t="s">
        <v>38</v>
      </c>
      <c r="H42">
        <v>5</v>
      </c>
      <c r="K42" t="b">
        <f t="shared" si="0"/>
        <v>1</v>
      </c>
      <c r="L42" t="str">
        <f>VLOOKUP(A42,metadata!A$2:P$26,1,FALSE)</f>
        <v>f44699e4-cdaf-45c7-9109-e693539d4ab0</v>
      </c>
      <c r="M42" t="str">
        <f>VLOOKUP(A42,metadata!A$2:P$26,2,FALSE)</f>
        <v>2023-05-25T17:38:15.000Z</v>
      </c>
      <c r="N42" t="str">
        <f>VLOOKUP(A42,metadata!A$2:P$26,3,FALSE)</f>
        <v>2023-05-26T12:15:43.000Z</v>
      </c>
      <c r="O42" t="str">
        <f>VLOOKUP(A42,metadata!A$2:P$26,4,FALSE)</f>
        <v>temple_NPK_18</v>
      </c>
      <c r="P42" s="7">
        <f>VLOOKUP(A42,metadata!A$2:P$26,5,FALSE)</f>
        <v>45071</v>
      </c>
      <c r="Q42" s="8">
        <f>VLOOKUP(A42,metadata!A$2:P$26,6,FALSE)</f>
        <v>0.51944444444444449</v>
      </c>
      <c r="R42">
        <f>VLOOKUP(A42,metadata!A$2:P$26,7,FALSE)</f>
        <v>0</v>
      </c>
      <c r="S42" t="str">
        <f>VLOOKUP(A42,metadata!A$2:P$26,8,FALSE)</f>
        <v>temple_NPK_18</v>
      </c>
      <c r="T42" t="str">
        <f>VLOOKUP(A42,metadata!A$2:P$26,9,FALSE)</f>
        <v>A</v>
      </c>
      <c r="U42">
        <f>VLOOKUP(A42,metadata!A$2:P$26,10,FALSE)</f>
        <v>0</v>
      </c>
      <c r="V42">
        <f>VLOOKUP(A42,metadata!A$2:P$26,11,FALSE)</f>
        <v>0</v>
      </c>
      <c r="W42" t="str">
        <f>VLOOKUP(A42,metadata!A$2:P$26,12,FALSE)</f>
        <v>A1</v>
      </c>
      <c r="X42" t="str">
        <f>VLOOKUP(A42,metadata!A$2:P$26,13,FALSE)</f>
        <v>temple</v>
      </c>
      <c r="Y42">
        <f>VLOOKUP(A42,metadata!A$2:P$26,14,FALSE)</f>
        <v>0</v>
      </c>
      <c r="Z42">
        <f>VLOOKUP(A42,metadata!A$2:P$26,15,FALSE)</f>
        <v>0</v>
      </c>
      <c r="AA42">
        <f>VLOOKUP(A42,metadata!A$2:P$26,16,FALSE)</f>
        <v>0</v>
      </c>
    </row>
    <row r="43" spans="1:27" x14ac:dyDescent="0.3">
      <c r="A43" t="s">
        <v>137</v>
      </c>
      <c r="B43" t="s">
        <v>162</v>
      </c>
      <c r="C43" t="s">
        <v>163</v>
      </c>
      <c r="D43" t="s">
        <v>164</v>
      </c>
      <c r="E43" t="s">
        <v>26</v>
      </c>
      <c r="F43" t="s">
        <v>26</v>
      </c>
      <c r="H43">
        <v>1</v>
      </c>
      <c r="K43" t="b">
        <f t="shared" si="0"/>
        <v>1</v>
      </c>
      <c r="L43" t="str">
        <f>VLOOKUP(A43,metadata!A$2:P$26,1,FALSE)</f>
        <v>f44699e4-cdaf-45c7-9109-e693539d4ab0</v>
      </c>
      <c r="M43" t="str">
        <f>VLOOKUP(A43,metadata!A$2:P$26,2,FALSE)</f>
        <v>2023-05-25T17:38:15.000Z</v>
      </c>
      <c r="N43" t="str">
        <f>VLOOKUP(A43,metadata!A$2:P$26,3,FALSE)</f>
        <v>2023-05-26T12:15:43.000Z</v>
      </c>
      <c r="O43" t="str">
        <f>VLOOKUP(A43,metadata!A$2:P$26,4,FALSE)</f>
        <v>temple_NPK_18</v>
      </c>
      <c r="P43" s="7">
        <f>VLOOKUP(A43,metadata!A$2:P$26,5,FALSE)</f>
        <v>45071</v>
      </c>
      <c r="Q43" s="8">
        <f>VLOOKUP(A43,metadata!A$2:P$26,6,FALSE)</f>
        <v>0.51944444444444449</v>
      </c>
      <c r="R43">
        <f>VLOOKUP(A43,metadata!A$2:P$26,7,FALSE)</f>
        <v>0</v>
      </c>
      <c r="S43" t="str">
        <f>VLOOKUP(A43,metadata!A$2:P$26,8,FALSE)</f>
        <v>temple_NPK_18</v>
      </c>
      <c r="T43" t="str">
        <f>VLOOKUP(A43,metadata!A$2:P$26,9,FALSE)</f>
        <v>A</v>
      </c>
      <c r="U43">
        <f>VLOOKUP(A43,metadata!A$2:P$26,10,FALSE)</f>
        <v>0</v>
      </c>
      <c r="V43">
        <f>VLOOKUP(A43,metadata!A$2:P$26,11,FALSE)</f>
        <v>0</v>
      </c>
      <c r="W43" t="str">
        <f>VLOOKUP(A43,metadata!A$2:P$26,12,FALSE)</f>
        <v>A1</v>
      </c>
      <c r="X43" t="str">
        <f>VLOOKUP(A43,metadata!A$2:P$26,13,FALSE)</f>
        <v>temple</v>
      </c>
      <c r="Y43">
        <f>VLOOKUP(A43,metadata!A$2:P$26,14,FALSE)</f>
        <v>0</v>
      </c>
      <c r="Z43">
        <f>VLOOKUP(A43,metadata!A$2:P$26,15,FALSE)</f>
        <v>0</v>
      </c>
      <c r="AA43">
        <f>VLOOKUP(A43,metadata!A$2:P$26,16,FALSE)</f>
        <v>0</v>
      </c>
    </row>
    <row r="44" spans="1:27" x14ac:dyDescent="0.3">
      <c r="A44" t="s">
        <v>137</v>
      </c>
      <c r="B44" t="s">
        <v>165</v>
      </c>
      <c r="C44" t="s">
        <v>166</v>
      </c>
      <c r="D44" t="s">
        <v>167</v>
      </c>
      <c r="E44" t="s">
        <v>168</v>
      </c>
      <c r="F44" t="s">
        <v>168</v>
      </c>
      <c r="H44">
        <v>1</v>
      </c>
      <c r="K44" t="b">
        <f t="shared" si="0"/>
        <v>1</v>
      </c>
      <c r="L44" t="str">
        <f>VLOOKUP(A44,metadata!A$2:P$26,1,FALSE)</f>
        <v>f44699e4-cdaf-45c7-9109-e693539d4ab0</v>
      </c>
      <c r="M44" t="str">
        <f>VLOOKUP(A44,metadata!A$2:P$26,2,FALSE)</f>
        <v>2023-05-25T17:38:15.000Z</v>
      </c>
      <c r="N44" t="str">
        <f>VLOOKUP(A44,metadata!A$2:P$26,3,FALSE)</f>
        <v>2023-05-26T12:15:43.000Z</v>
      </c>
      <c r="O44" t="str">
        <f>VLOOKUP(A44,metadata!A$2:P$26,4,FALSE)</f>
        <v>temple_NPK_18</v>
      </c>
      <c r="P44" s="7">
        <f>VLOOKUP(A44,metadata!A$2:P$26,5,FALSE)</f>
        <v>45071</v>
      </c>
      <c r="Q44" s="8">
        <f>VLOOKUP(A44,metadata!A$2:P$26,6,FALSE)</f>
        <v>0.51944444444444449</v>
      </c>
      <c r="R44">
        <f>VLOOKUP(A44,metadata!A$2:P$26,7,FALSE)</f>
        <v>0</v>
      </c>
      <c r="S44" t="str">
        <f>VLOOKUP(A44,metadata!A$2:P$26,8,FALSE)</f>
        <v>temple_NPK_18</v>
      </c>
      <c r="T44" t="str">
        <f>VLOOKUP(A44,metadata!A$2:P$26,9,FALSE)</f>
        <v>A</v>
      </c>
      <c r="U44">
        <f>VLOOKUP(A44,metadata!A$2:P$26,10,FALSE)</f>
        <v>0</v>
      </c>
      <c r="V44">
        <f>VLOOKUP(A44,metadata!A$2:P$26,11,FALSE)</f>
        <v>0</v>
      </c>
      <c r="W44" t="str">
        <f>VLOOKUP(A44,metadata!A$2:P$26,12,FALSE)</f>
        <v>A1</v>
      </c>
      <c r="X44" t="str">
        <f>VLOOKUP(A44,metadata!A$2:P$26,13,FALSE)</f>
        <v>temple</v>
      </c>
      <c r="Y44">
        <f>VLOOKUP(A44,metadata!A$2:P$26,14,FALSE)</f>
        <v>0</v>
      </c>
      <c r="Z44">
        <f>VLOOKUP(A44,metadata!A$2:P$26,15,FALSE)</f>
        <v>0</v>
      </c>
      <c r="AA44">
        <f>VLOOKUP(A44,metadata!A$2:P$26,16,FALSE)</f>
        <v>0</v>
      </c>
    </row>
    <row r="45" spans="1:27" x14ac:dyDescent="0.3">
      <c r="A45" t="s">
        <v>137</v>
      </c>
      <c r="B45" t="s">
        <v>169</v>
      </c>
      <c r="C45" t="s">
        <v>170</v>
      </c>
      <c r="D45" t="s">
        <v>171</v>
      </c>
      <c r="E45" t="s">
        <v>47</v>
      </c>
      <c r="F45" t="s">
        <v>47</v>
      </c>
      <c r="H45">
        <v>5</v>
      </c>
      <c r="K45" t="b">
        <f t="shared" si="0"/>
        <v>1</v>
      </c>
      <c r="L45" t="str">
        <f>VLOOKUP(A45,metadata!A$2:P$26,1,FALSE)</f>
        <v>f44699e4-cdaf-45c7-9109-e693539d4ab0</v>
      </c>
      <c r="M45" t="str">
        <f>VLOOKUP(A45,metadata!A$2:P$26,2,FALSE)</f>
        <v>2023-05-25T17:38:15.000Z</v>
      </c>
      <c r="N45" t="str">
        <f>VLOOKUP(A45,metadata!A$2:P$26,3,FALSE)</f>
        <v>2023-05-26T12:15:43.000Z</v>
      </c>
      <c r="O45" t="str">
        <f>VLOOKUP(A45,metadata!A$2:P$26,4,FALSE)</f>
        <v>temple_NPK_18</v>
      </c>
      <c r="P45" s="7">
        <f>VLOOKUP(A45,metadata!A$2:P$26,5,FALSE)</f>
        <v>45071</v>
      </c>
      <c r="Q45" s="8">
        <f>VLOOKUP(A45,metadata!A$2:P$26,6,FALSE)</f>
        <v>0.51944444444444449</v>
      </c>
      <c r="R45">
        <f>VLOOKUP(A45,metadata!A$2:P$26,7,FALSE)</f>
        <v>0</v>
      </c>
      <c r="S45" t="str">
        <f>VLOOKUP(A45,metadata!A$2:P$26,8,FALSE)</f>
        <v>temple_NPK_18</v>
      </c>
      <c r="T45" t="str">
        <f>VLOOKUP(A45,metadata!A$2:P$26,9,FALSE)</f>
        <v>A</v>
      </c>
      <c r="U45">
        <f>VLOOKUP(A45,metadata!A$2:P$26,10,FALSE)</f>
        <v>0</v>
      </c>
      <c r="V45">
        <f>VLOOKUP(A45,metadata!A$2:P$26,11,FALSE)</f>
        <v>0</v>
      </c>
      <c r="W45" t="str">
        <f>VLOOKUP(A45,metadata!A$2:P$26,12,FALSE)</f>
        <v>A1</v>
      </c>
      <c r="X45" t="str">
        <f>VLOOKUP(A45,metadata!A$2:P$26,13,FALSE)</f>
        <v>temple</v>
      </c>
      <c r="Y45">
        <f>VLOOKUP(A45,metadata!A$2:P$26,14,FALSE)</f>
        <v>0</v>
      </c>
      <c r="Z45">
        <f>VLOOKUP(A45,metadata!A$2:P$26,15,FALSE)</f>
        <v>0</v>
      </c>
      <c r="AA45">
        <f>VLOOKUP(A45,metadata!A$2:P$26,16,FALSE)</f>
        <v>0</v>
      </c>
    </row>
    <row r="46" spans="1:27" x14ac:dyDescent="0.3">
      <c r="A46" t="s">
        <v>137</v>
      </c>
      <c r="B46" t="s">
        <v>172</v>
      </c>
      <c r="C46" t="s">
        <v>173</v>
      </c>
      <c r="D46" t="s">
        <v>174</v>
      </c>
      <c r="E46" t="s">
        <v>42</v>
      </c>
      <c r="F46" t="s">
        <v>42</v>
      </c>
      <c r="H46">
        <v>1</v>
      </c>
      <c r="J46" t="s">
        <v>175</v>
      </c>
      <c r="K46" t="b">
        <f t="shared" si="0"/>
        <v>1</v>
      </c>
      <c r="L46" t="str">
        <f>VLOOKUP(A46,metadata!A$2:P$26,1,FALSE)</f>
        <v>f44699e4-cdaf-45c7-9109-e693539d4ab0</v>
      </c>
      <c r="M46" t="str">
        <f>VLOOKUP(A46,metadata!A$2:P$26,2,FALSE)</f>
        <v>2023-05-25T17:38:15.000Z</v>
      </c>
      <c r="N46" t="str">
        <f>VLOOKUP(A46,metadata!A$2:P$26,3,FALSE)</f>
        <v>2023-05-26T12:15:43.000Z</v>
      </c>
      <c r="O46" t="str">
        <f>VLOOKUP(A46,metadata!A$2:P$26,4,FALSE)</f>
        <v>temple_NPK_18</v>
      </c>
      <c r="P46" s="7">
        <f>VLOOKUP(A46,metadata!A$2:P$26,5,FALSE)</f>
        <v>45071</v>
      </c>
      <c r="Q46" s="8">
        <f>VLOOKUP(A46,metadata!A$2:P$26,6,FALSE)</f>
        <v>0.51944444444444449</v>
      </c>
      <c r="R46">
        <f>VLOOKUP(A46,metadata!A$2:P$26,7,FALSE)</f>
        <v>0</v>
      </c>
      <c r="S46" t="str">
        <f>VLOOKUP(A46,metadata!A$2:P$26,8,FALSE)</f>
        <v>temple_NPK_18</v>
      </c>
      <c r="T46" t="str">
        <f>VLOOKUP(A46,metadata!A$2:P$26,9,FALSE)</f>
        <v>A</v>
      </c>
      <c r="U46">
        <f>VLOOKUP(A46,metadata!A$2:P$26,10,FALSE)</f>
        <v>0</v>
      </c>
      <c r="V46">
        <f>VLOOKUP(A46,metadata!A$2:P$26,11,FALSE)</f>
        <v>0</v>
      </c>
      <c r="W46" t="str">
        <f>VLOOKUP(A46,metadata!A$2:P$26,12,FALSE)</f>
        <v>A1</v>
      </c>
      <c r="X46" t="str">
        <f>VLOOKUP(A46,metadata!A$2:P$26,13,FALSE)</f>
        <v>temple</v>
      </c>
      <c r="Y46">
        <f>VLOOKUP(A46,metadata!A$2:P$26,14,FALSE)</f>
        <v>0</v>
      </c>
      <c r="Z46">
        <f>VLOOKUP(A46,metadata!A$2:P$26,15,FALSE)</f>
        <v>0</v>
      </c>
      <c r="AA46">
        <f>VLOOKUP(A46,metadata!A$2:P$26,16,FALSE)</f>
        <v>0</v>
      </c>
    </row>
    <row r="47" spans="1:27" x14ac:dyDescent="0.3">
      <c r="A47" t="s">
        <v>137</v>
      </c>
      <c r="B47" t="s">
        <v>176</v>
      </c>
      <c r="C47" t="s">
        <v>177</v>
      </c>
      <c r="D47" t="s">
        <v>178</v>
      </c>
      <c r="E47" t="s">
        <v>79</v>
      </c>
      <c r="F47" t="s">
        <v>79</v>
      </c>
      <c r="H47">
        <v>3</v>
      </c>
      <c r="K47" t="b">
        <f t="shared" si="0"/>
        <v>1</v>
      </c>
      <c r="L47" t="str">
        <f>VLOOKUP(A47,metadata!A$2:P$26,1,FALSE)</f>
        <v>f44699e4-cdaf-45c7-9109-e693539d4ab0</v>
      </c>
      <c r="M47" t="str">
        <f>VLOOKUP(A47,metadata!A$2:P$26,2,FALSE)</f>
        <v>2023-05-25T17:38:15.000Z</v>
      </c>
      <c r="N47" t="str">
        <f>VLOOKUP(A47,metadata!A$2:P$26,3,FALSE)</f>
        <v>2023-05-26T12:15:43.000Z</v>
      </c>
      <c r="O47" t="str">
        <f>VLOOKUP(A47,metadata!A$2:P$26,4,FALSE)</f>
        <v>temple_NPK_18</v>
      </c>
      <c r="P47" s="7">
        <f>VLOOKUP(A47,metadata!A$2:P$26,5,FALSE)</f>
        <v>45071</v>
      </c>
      <c r="Q47" s="8">
        <f>VLOOKUP(A47,metadata!A$2:P$26,6,FALSE)</f>
        <v>0.51944444444444449</v>
      </c>
      <c r="R47">
        <f>VLOOKUP(A47,metadata!A$2:P$26,7,FALSE)</f>
        <v>0</v>
      </c>
      <c r="S47" t="str">
        <f>VLOOKUP(A47,metadata!A$2:P$26,8,FALSE)</f>
        <v>temple_NPK_18</v>
      </c>
      <c r="T47" t="str">
        <f>VLOOKUP(A47,metadata!A$2:P$26,9,FALSE)</f>
        <v>A</v>
      </c>
      <c r="U47">
        <f>VLOOKUP(A47,metadata!A$2:P$26,10,FALSE)</f>
        <v>0</v>
      </c>
      <c r="V47">
        <f>VLOOKUP(A47,metadata!A$2:P$26,11,FALSE)</f>
        <v>0</v>
      </c>
      <c r="W47" t="str">
        <f>VLOOKUP(A47,metadata!A$2:P$26,12,FALSE)</f>
        <v>A1</v>
      </c>
      <c r="X47" t="str">
        <f>VLOOKUP(A47,metadata!A$2:P$26,13,FALSE)</f>
        <v>temple</v>
      </c>
      <c r="Y47">
        <f>VLOOKUP(A47,metadata!A$2:P$26,14,FALSE)</f>
        <v>0</v>
      </c>
      <c r="Z47">
        <f>VLOOKUP(A47,metadata!A$2:P$26,15,FALSE)</f>
        <v>0</v>
      </c>
      <c r="AA47">
        <f>VLOOKUP(A47,metadata!A$2:P$26,16,FALSE)</f>
        <v>0</v>
      </c>
    </row>
    <row r="48" spans="1:27" x14ac:dyDescent="0.3">
      <c r="A48" t="s">
        <v>137</v>
      </c>
      <c r="B48" t="s">
        <v>179</v>
      </c>
      <c r="C48" t="s">
        <v>180</v>
      </c>
      <c r="D48" t="s">
        <v>181</v>
      </c>
      <c r="E48" t="s">
        <v>63</v>
      </c>
      <c r="F48" t="s">
        <v>63</v>
      </c>
      <c r="H48">
        <v>5</v>
      </c>
      <c r="K48" t="b">
        <f t="shared" si="0"/>
        <v>1</v>
      </c>
      <c r="L48" t="str">
        <f>VLOOKUP(A48,metadata!A$2:P$26,1,FALSE)</f>
        <v>f44699e4-cdaf-45c7-9109-e693539d4ab0</v>
      </c>
      <c r="M48" t="str">
        <f>VLOOKUP(A48,metadata!A$2:P$26,2,FALSE)</f>
        <v>2023-05-25T17:38:15.000Z</v>
      </c>
      <c r="N48" t="str">
        <f>VLOOKUP(A48,metadata!A$2:P$26,3,FALSE)</f>
        <v>2023-05-26T12:15:43.000Z</v>
      </c>
      <c r="O48" t="str">
        <f>VLOOKUP(A48,metadata!A$2:P$26,4,FALSE)</f>
        <v>temple_NPK_18</v>
      </c>
      <c r="P48" s="7">
        <f>VLOOKUP(A48,metadata!A$2:P$26,5,FALSE)</f>
        <v>45071</v>
      </c>
      <c r="Q48" s="8">
        <f>VLOOKUP(A48,metadata!A$2:P$26,6,FALSE)</f>
        <v>0.51944444444444449</v>
      </c>
      <c r="R48">
        <f>VLOOKUP(A48,metadata!A$2:P$26,7,FALSE)</f>
        <v>0</v>
      </c>
      <c r="S48" t="str">
        <f>VLOOKUP(A48,metadata!A$2:P$26,8,FALSE)</f>
        <v>temple_NPK_18</v>
      </c>
      <c r="T48" t="str">
        <f>VLOOKUP(A48,metadata!A$2:P$26,9,FALSE)</f>
        <v>A</v>
      </c>
      <c r="U48">
        <f>VLOOKUP(A48,metadata!A$2:P$26,10,FALSE)</f>
        <v>0</v>
      </c>
      <c r="V48">
        <f>VLOOKUP(A48,metadata!A$2:P$26,11,FALSE)</f>
        <v>0</v>
      </c>
      <c r="W48" t="str">
        <f>VLOOKUP(A48,metadata!A$2:P$26,12,FALSE)</f>
        <v>A1</v>
      </c>
      <c r="X48" t="str">
        <f>VLOOKUP(A48,metadata!A$2:P$26,13,FALSE)</f>
        <v>temple</v>
      </c>
      <c r="Y48">
        <f>VLOOKUP(A48,metadata!A$2:P$26,14,FALSE)</f>
        <v>0</v>
      </c>
      <c r="Z48">
        <f>VLOOKUP(A48,metadata!A$2:P$26,15,FALSE)</f>
        <v>0</v>
      </c>
      <c r="AA48">
        <f>VLOOKUP(A48,metadata!A$2:P$26,16,FALSE)</f>
        <v>0</v>
      </c>
    </row>
    <row r="49" spans="1:27" x14ac:dyDescent="0.3">
      <c r="A49" t="s">
        <v>137</v>
      </c>
      <c r="B49" t="s">
        <v>182</v>
      </c>
      <c r="C49" t="s">
        <v>183</v>
      </c>
      <c r="D49" t="s">
        <v>184</v>
      </c>
      <c r="E49" t="s">
        <v>71</v>
      </c>
      <c r="F49" t="s">
        <v>71</v>
      </c>
      <c r="H49">
        <v>25</v>
      </c>
      <c r="K49" t="b">
        <f t="shared" si="0"/>
        <v>1</v>
      </c>
      <c r="L49" t="str">
        <f>VLOOKUP(A49,metadata!A$2:P$26,1,FALSE)</f>
        <v>f44699e4-cdaf-45c7-9109-e693539d4ab0</v>
      </c>
      <c r="M49" t="str">
        <f>VLOOKUP(A49,metadata!A$2:P$26,2,FALSE)</f>
        <v>2023-05-25T17:38:15.000Z</v>
      </c>
      <c r="N49" t="str">
        <f>VLOOKUP(A49,metadata!A$2:P$26,3,FALSE)</f>
        <v>2023-05-26T12:15:43.000Z</v>
      </c>
      <c r="O49" t="str">
        <f>VLOOKUP(A49,metadata!A$2:P$26,4,FALSE)</f>
        <v>temple_NPK_18</v>
      </c>
      <c r="P49" s="7">
        <f>VLOOKUP(A49,metadata!A$2:P$26,5,FALSE)</f>
        <v>45071</v>
      </c>
      <c r="Q49" s="8">
        <f>VLOOKUP(A49,metadata!A$2:P$26,6,FALSE)</f>
        <v>0.51944444444444449</v>
      </c>
      <c r="R49">
        <f>VLOOKUP(A49,metadata!A$2:P$26,7,FALSE)</f>
        <v>0</v>
      </c>
      <c r="S49" t="str">
        <f>VLOOKUP(A49,metadata!A$2:P$26,8,FALSE)</f>
        <v>temple_NPK_18</v>
      </c>
      <c r="T49" t="str">
        <f>VLOOKUP(A49,metadata!A$2:P$26,9,FALSE)</f>
        <v>A</v>
      </c>
      <c r="U49">
        <f>VLOOKUP(A49,metadata!A$2:P$26,10,FALSE)</f>
        <v>0</v>
      </c>
      <c r="V49">
        <f>VLOOKUP(A49,metadata!A$2:P$26,11,FALSE)</f>
        <v>0</v>
      </c>
      <c r="W49" t="str">
        <f>VLOOKUP(A49,metadata!A$2:P$26,12,FALSE)</f>
        <v>A1</v>
      </c>
      <c r="X49" t="str">
        <f>VLOOKUP(A49,metadata!A$2:P$26,13,FALSE)</f>
        <v>temple</v>
      </c>
      <c r="Y49">
        <f>VLOOKUP(A49,metadata!A$2:P$26,14,FALSE)</f>
        <v>0</v>
      </c>
      <c r="Z49">
        <f>VLOOKUP(A49,metadata!A$2:P$26,15,FALSE)</f>
        <v>0</v>
      </c>
      <c r="AA49">
        <f>VLOOKUP(A49,metadata!A$2:P$26,16,FALSE)</f>
        <v>0</v>
      </c>
    </row>
    <row r="50" spans="1:27" x14ac:dyDescent="0.3">
      <c r="A50" t="s">
        <v>137</v>
      </c>
      <c r="B50" t="s">
        <v>185</v>
      </c>
      <c r="C50" t="s">
        <v>186</v>
      </c>
      <c r="D50" t="s">
        <v>187</v>
      </c>
      <c r="E50" t="s">
        <v>75</v>
      </c>
      <c r="F50" t="s">
        <v>75</v>
      </c>
      <c r="H50">
        <v>90</v>
      </c>
      <c r="K50" t="b">
        <f t="shared" si="0"/>
        <v>1</v>
      </c>
      <c r="L50" t="str">
        <f>VLOOKUP(A50,metadata!A$2:P$26,1,FALSE)</f>
        <v>f44699e4-cdaf-45c7-9109-e693539d4ab0</v>
      </c>
      <c r="M50" t="str">
        <f>VLOOKUP(A50,metadata!A$2:P$26,2,FALSE)</f>
        <v>2023-05-25T17:38:15.000Z</v>
      </c>
      <c r="N50" t="str">
        <f>VLOOKUP(A50,metadata!A$2:P$26,3,FALSE)</f>
        <v>2023-05-26T12:15:43.000Z</v>
      </c>
      <c r="O50" t="str">
        <f>VLOOKUP(A50,metadata!A$2:P$26,4,FALSE)</f>
        <v>temple_NPK_18</v>
      </c>
      <c r="P50" s="7">
        <f>VLOOKUP(A50,metadata!A$2:P$26,5,FALSE)</f>
        <v>45071</v>
      </c>
      <c r="Q50" s="8">
        <f>VLOOKUP(A50,metadata!A$2:P$26,6,FALSE)</f>
        <v>0.51944444444444449</v>
      </c>
      <c r="R50">
        <f>VLOOKUP(A50,metadata!A$2:P$26,7,FALSE)</f>
        <v>0</v>
      </c>
      <c r="S50" t="str">
        <f>VLOOKUP(A50,metadata!A$2:P$26,8,FALSE)</f>
        <v>temple_NPK_18</v>
      </c>
      <c r="T50" t="str">
        <f>VLOOKUP(A50,metadata!A$2:P$26,9,FALSE)</f>
        <v>A</v>
      </c>
      <c r="U50">
        <f>VLOOKUP(A50,metadata!A$2:P$26,10,FALSE)</f>
        <v>0</v>
      </c>
      <c r="V50">
        <f>VLOOKUP(A50,metadata!A$2:P$26,11,FALSE)</f>
        <v>0</v>
      </c>
      <c r="W50" t="str">
        <f>VLOOKUP(A50,metadata!A$2:P$26,12,FALSE)</f>
        <v>A1</v>
      </c>
      <c r="X50" t="str">
        <f>VLOOKUP(A50,metadata!A$2:P$26,13,FALSE)</f>
        <v>temple</v>
      </c>
      <c r="Y50">
        <f>VLOOKUP(A50,metadata!A$2:P$26,14,FALSE)</f>
        <v>0</v>
      </c>
      <c r="Z50">
        <f>VLOOKUP(A50,metadata!A$2:P$26,15,FALSE)</f>
        <v>0</v>
      </c>
      <c r="AA50">
        <f>VLOOKUP(A50,metadata!A$2:P$26,16,FALSE)</f>
        <v>0</v>
      </c>
    </row>
    <row r="51" spans="1:27" x14ac:dyDescent="0.3">
      <c r="A51" t="s">
        <v>188</v>
      </c>
      <c r="B51" t="s">
        <v>189</v>
      </c>
      <c r="C51" t="s">
        <v>190</v>
      </c>
      <c r="D51" t="s">
        <v>191</v>
      </c>
      <c r="E51" t="s">
        <v>71</v>
      </c>
      <c r="F51" t="s">
        <v>71</v>
      </c>
      <c r="H51">
        <v>4</v>
      </c>
      <c r="K51" t="b">
        <f t="shared" si="0"/>
        <v>1</v>
      </c>
      <c r="L51" t="str">
        <f>VLOOKUP(A51,metadata!A$2:P$26,1,FALSE)</f>
        <v>33cfb7d6-8ed1-44c1-825e-490897acb04a</v>
      </c>
      <c r="M51" t="str">
        <f>VLOOKUP(A51,metadata!A$2:P$26,2,FALSE)</f>
        <v>2023-05-25T15:40:28.901Z</v>
      </c>
      <c r="N51" t="str">
        <f>VLOOKUP(A51,metadata!A$2:P$26,3,FALSE)</f>
        <v>2023-05-25T15:40:32.000Z</v>
      </c>
      <c r="O51" t="str">
        <f>VLOOKUP(A51,metadata!A$2:P$26,4,FALSE)</f>
        <v>temple_control_11</v>
      </c>
      <c r="P51" s="7">
        <f>VLOOKUP(A51,metadata!A$2:P$26,5,FALSE)</f>
        <v>45071</v>
      </c>
      <c r="Q51" s="8">
        <f>VLOOKUP(A51,metadata!A$2:P$26,6,FALSE)</f>
        <v>0.40902777777777777</v>
      </c>
      <c r="R51">
        <f>VLOOKUP(A51,metadata!A$2:P$26,7,FALSE)</f>
        <v>0</v>
      </c>
      <c r="S51" t="str">
        <f>VLOOKUP(A51,metadata!A$2:P$26,8,FALSE)</f>
        <v>temple_control_11</v>
      </c>
      <c r="T51" t="str">
        <f>VLOOKUP(A51,metadata!A$2:P$26,9,FALSE)</f>
        <v>D</v>
      </c>
      <c r="U51">
        <f>VLOOKUP(A51,metadata!A$2:P$26,10,FALSE)</f>
        <v>0</v>
      </c>
      <c r="V51">
        <f>VLOOKUP(A51,metadata!A$2:P$26,11,FALSE)</f>
        <v>0</v>
      </c>
      <c r="W51" t="str">
        <f>VLOOKUP(A51,metadata!A$2:P$26,12,FALSE)</f>
        <v>D4</v>
      </c>
      <c r="X51" t="str">
        <f>VLOOKUP(A51,metadata!A$2:P$26,13,FALSE)</f>
        <v>temple</v>
      </c>
      <c r="Y51">
        <f>VLOOKUP(A51,metadata!A$2:P$26,14,FALSE)</f>
        <v>17</v>
      </c>
      <c r="Z51">
        <f>VLOOKUP(A51,metadata!A$2:P$26,15,FALSE)</f>
        <v>0</v>
      </c>
      <c r="AA51">
        <f>VLOOKUP(A51,metadata!A$2:P$26,16,FALSE)</f>
        <v>0</v>
      </c>
    </row>
    <row r="52" spans="1:27" x14ac:dyDescent="0.3">
      <c r="A52" t="s">
        <v>188</v>
      </c>
      <c r="B52" t="s">
        <v>192</v>
      </c>
      <c r="C52" t="s">
        <v>193</v>
      </c>
      <c r="D52" t="s">
        <v>194</v>
      </c>
      <c r="E52" t="s">
        <v>22</v>
      </c>
      <c r="F52" t="s">
        <v>22</v>
      </c>
      <c r="H52">
        <v>0.5</v>
      </c>
      <c r="K52" t="b">
        <f t="shared" si="0"/>
        <v>1</v>
      </c>
      <c r="L52" t="str">
        <f>VLOOKUP(A52,metadata!A$2:P$26,1,FALSE)</f>
        <v>33cfb7d6-8ed1-44c1-825e-490897acb04a</v>
      </c>
      <c r="M52" t="str">
        <f>VLOOKUP(A52,metadata!A$2:P$26,2,FALSE)</f>
        <v>2023-05-25T15:40:28.901Z</v>
      </c>
      <c r="N52" t="str">
        <f>VLOOKUP(A52,metadata!A$2:P$26,3,FALSE)</f>
        <v>2023-05-25T15:40:32.000Z</v>
      </c>
      <c r="O52" t="str">
        <f>VLOOKUP(A52,metadata!A$2:P$26,4,FALSE)</f>
        <v>temple_control_11</v>
      </c>
      <c r="P52" s="7">
        <f>VLOOKUP(A52,metadata!A$2:P$26,5,FALSE)</f>
        <v>45071</v>
      </c>
      <c r="Q52" s="8">
        <f>VLOOKUP(A52,metadata!A$2:P$26,6,FALSE)</f>
        <v>0.40902777777777777</v>
      </c>
      <c r="R52">
        <f>VLOOKUP(A52,metadata!A$2:P$26,7,FALSE)</f>
        <v>0</v>
      </c>
      <c r="S52" t="str">
        <f>VLOOKUP(A52,metadata!A$2:P$26,8,FALSE)</f>
        <v>temple_control_11</v>
      </c>
      <c r="T52" t="str">
        <f>VLOOKUP(A52,metadata!A$2:P$26,9,FALSE)</f>
        <v>D</v>
      </c>
      <c r="U52">
        <f>VLOOKUP(A52,metadata!A$2:P$26,10,FALSE)</f>
        <v>0</v>
      </c>
      <c r="V52">
        <f>VLOOKUP(A52,metadata!A$2:P$26,11,FALSE)</f>
        <v>0</v>
      </c>
      <c r="W52" t="str">
        <f>VLOOKUP(A52,metadata!A$2:P$26,12,FALSE)</f>
        <v>D4</v>
      </c>
      <c r="X52" t="str">
        <f>VLOOKUP(A52,metadata!A$2:P$26,13,FALSE)</f>
        <v>temple</v>
      </c>
      <c r="Y52">
        <f>VLOOKUP(A52,metadata!A$2:P$26,14,FALSE)</f>
        <v>17</v>
      </c>
      <c r="Z52">
        <f>VLOOKUP(A52,metadata!A$2:P$26,15,FALSE)</f>
        <v>0</v>
      </c>
      <c r="AA52">
        <f>VLOOKUP(A52,metadata!A$2:P$26,16,FALSE)</f>
        <v>0</v>
      </c>
    </row>
    <row r="53" spans="1:27" x14ac:dyDescent="0.3">
      <c r="A53" t="s">
        <v>188</v>
      </c>
      <c r="B53" t="s">
        <v>195</v>
      </c>
      <c r="C53" t="s">
        <v>196</v>
      </c>
      <c r="D53" t="s">
        <v>197</v>
      </c>
      <c r="E53" t="s">
        <v>91</v>
      </c>
      <c r="F53" t="s">
        <v>91</v>
      </c>
      <c r="H53">
        <v>1</v>
      </c>
      <c r="K53" t="b">
        <f t="shared" si="0"/>
        <v>1</v>
      </c>
      <c r="L53" t="str">
        <f>VLOOKUP(A53,metadata!A$2:P$26,1,FALSE)</f>
        <v>33cfb7d6-8ed1-44c1-825e-490897acb04a</v>
      </c>
      <c r="M53" t="str">
        <f>VLOOKUP(A53,metadata!A$2:P$26,2,FALSE)</f>
        <v>2023-05-25T15:40:28.901Z</v>
      </c>
      <c r="N53" t="str">
        <f>VLOOKUP(A53,metadata!A$2:P$26,3,FALSE)</f>
        <v>2023-05-25T15:40:32.000Z</v>
      </c>
      <c r="O53" t="str">
        <f>VLOOKUP(A53,metadata!A$2:P$26,4,FALSE)</f>
        <v>temple_control_11</v>
      </c>
      <c r="P53" s="7">
        <f>VLOOKUP(A53,metadata!A$2:P$26,5,FALSE)</f>
        <v>45071</v>
      </c>
      <c r="Q53" s="8">
        <f>VLOOKUP(A53,metadata!A$2:P$26,6,FALSE)</f>
        <v>0.40902777777777777</v>
      </c>
      <c r="R53">
        <f>VLOOKUP(A53,metadata!A$2:P$26,7,FALSE)</f>
        <v>0</v>
      </c>
      <c r="S53" t="str">
        <f>VLOOKUP(A53,metadata!A$2:P$26,8,FALSE)</f>
        <v>temple_control_11</v>
      </c>
      <c r="T53" t="str">
        <f>VLOOKUP(A53,metadata!A$2:P$26,9,FALSE)</f>
        <v>D</v>
      </c>
      <c r="U53">
        <f>VLOOKUP(A53,metadata!A$2:P$26,10,FALSE)</f>
        <v>0</v>
      </c>
      <c r="V53">
        <f>VLOOKUP(A53,metadata!A$2:P$26,11,FALSE)</f>
        <v>0</v>
      </c>
      <c r="W53" t="str">
        <f>VLOOKUP(A53,metadata!A$2:P$26,12,FALSE)</f>
        <v>D4</v>
      </c>
      <c r="X53" t="str">
        <f>VLOOKUP(A53,metadata!A$2:P$26,13,FALSE)</f>
        <v>temple</v>
      </c>
      <c r="Y53">
        <f>VLOOKUP(A53,metadata!A$2:P$26,14,FALSE)</f>
        <v>17</v>
      </c>
      <c r="Z53">
        <f>VLOOKUP(A53,metadata!A$2:P$26,15,FALSE)</f>
        <v>0</v>
      </c>
      <c r="AA53">
        <f>VLOOKUP(A53,metadata!A$2:P$26,16,FALSE)</f>
        <v>0</v>
      </c>
    </row>
    <row r="54" spans="1:27" x14ac:dyDescent="0.3">
      <c r="A54" t="s">
        <v>188</v>
      </c>
      <c r="B54" t="s">
        <v>198</v>
      </c>
      <c r="C54" t="s">
        <v>199</v>
      </c>
      <c r="D54" t="s">
        <v>200</v>
      </c>
      <c r="E54" t="s">
        <v>158</v>
      </c>
      <c r="F54" t="s">
        <v>158</v>
      </c>
      <c r="H54">
        <v>6</v>
      </c>
      <c r="K54" t="b">
        <f t="shared" si="0"/>
        <v>1</v>
      </c>
      <c r="L54" t="str">
        <f>VLOOKUP(A54,metadata!A$2:P$26,1,FALSE)</f>
        <v>33cfb7d6-8ed1-44c1-825e-490897acb04a</v>
      </c>
      <c r="M54" t="str">
        <f>VLOOKUP(A54,metadata!A$2:P$26,2,FALSE)</f>
        <v>2023-05-25T15:40:28.901Z</v>
      </c>
      <c r="N54" t="str">
        <f>VLOOKUP(A54,metadata!A$2:P$26,3,FALSE)</f>
        <v>2023-05-25T15:40:32.000Z</v>
      </c>
      <c r="O54" t="str">
        <f>VLOOKUP(A54,metadata!A$2:P$26,4,FALSE)</f>
        <v>temple_control_11</v>
      </c>
      <c r="P54" s="7">
        <f>VLOOKUP(A54,metadata!A$2:P$26,5,FALSE)</f>
        <v>45071</v>
      </c>
      <c r="Q54" s="8">
        <f>VLOOKUP(A54,metadata!A$2:P$26,6,FALSE)</f>
        <v>0.40902777777777777</v>
      </c>
      <c r="R54">
        <f>VLOOKUP(A54,metadata!A$2:P$26,7,FALSE)</f>
        <v>0</v>
      </c>
      <c r="S54" t="str">
        <f>VLOOKUP(A54,metadata!A$2:P$26,8,FALSE)</f>
        <v>temple_control_11</v>
      </c>
      <c r="T54" t="str">
        <f>VLOOKUP(A54,metadata!A$2:P$26,9,FALSE)</f>
        <v>D</v>
      </c>
      <c r="U54">
        <f>VLOOKUP(A54,metadata!A$2:P$26,10,FALSE)</f>
        <v>0</v>
      </c>
      <c r="V54">
        <f>VLOOKUP(A54,metadata!A$2:P$26,11,FALSE)</f>
        <v>0</v>
      </c>
      <c r="W54" t="str">
        <f>VLOOKUP(A54,metadata!A$2:P$26,12,FALSE)</f>
        <v>D4</v>
      </c>
      <c r="X54" t="str">
        <f>VLOOKUP(A54,metadata!A$2:P$26,13,FALSE)</f>
        <v>temple</v>
      </c>
      <c r="Y54">
        <f>VLOOKUP(A54,metadata!A$2:P$26,14,FALSE)</f>
        <v>17</v>
      </c>
      <c r="Z54">
        <f>VLOOKUP(A54,metadata!A$2:P$26,15,FALSE)</f>
        <v>0</v>
      </c>
      <c r="AA54">
        <f>VLOOKUP(A54,metadata!A$2:P$26,16,FALSE)</f>
        <v>0</v>
      </c>
    </row>
    <row r="55" spans="1:27" x14ac:dyDescent="0.3">
      <c r="A55" t="s">
        <v>188</v>
      </c>
      <c r="B55" t="s">
        <v>201</v>
      </c>
      <c r="C55" t="s">
        <v>202</v>
      </c>
      <c r="D55" t="s">
        <v>203</v>
      </c>
      <c r="E55" t="s">
        <v>204</v>
      </c>
      <c r="F55" t="s">
        <v>204</v>
      </c>
      <c r="H55">
        <v>10</v>
      </c>
      <c r="K55" t="b">
        <f t="shared" si="0"/>
        <v>1</v>
      </c>
      <c r="L55" t="str">
        <f>VLOOKUP(A55,metadata!A$2:P$26,1,FALSE)</f>
        <v>33cfb7d6-8ed1-44c1-825e-490897acb04a</v>
      </c>
      <c r="M55" t="str">
        <f>VLOOKUP(A55,metadata!A$2:P$26,2,FALSE)</f>
        <v>2023-05-25T15:40:28.901Z</v>
      </c>
      <c r="N55" t="str">
        <f>VLOOKUP(A55,metadata!A$2:P$26,3,FALSE)</f>
        <v>2023-05-25T15:40:32.000Z</v>
      </c>
      <c r="O55" t="str">
        <f>VLOOKUP(A55,metadata!A$2:P$26,4,FALSE)</f>
        <v>temple_control_11</v>
      </c>
      <c r="P55" s="7">
        <f>VLOOKUP(A55,metadata!A$2:P$26,5,FALSE)</f>
        <v>45071</v>
      </c>
      <c r="Q55" s="8">
        <f>VLOOKUP(A55,metadata!A$2:P$26,6,FALSE)</f>
        <v>0.40902777777777777</v>
      </c>
      <c r="R55">
        <f>VLOOKUP(A55,metadata!A$2:P$26,7,FALSE)</f>
        <v>0</v>
      </c>
      <c r="S55" t="str">
        <f>VLOOKUP(A55,metadata!A$2:P$26,8,FALSE)</f>
        <v>temple_control_11</v>
      </c>
      <c r="T55" t="str">
        <f>VLOOKUP(A55,metadata!A$2:P$26,9,FALSE)</f>
        <v>D</v>
      </c>
      <c r="U55">
        <f>VLOOKUP(A55,metadata!A$2:P$26,10,FALSE)</f>
        <v>0</v>
      </c>
      <c r="V55">
        <f>VLOOKUP(A55,metadata!A$2:P$26,11,FALSE)</f>
        <v>0</v>
      </c>
      <c r="W55" t="str">
        <f>VLOOKUP(A55,metadata!A$2:P$26,12,FALSE)</f>
        <v>D4</v>
      </c>
      <c r="X55" t="str">
        <f>VLOOKUP(A55,metadata!A$2:P$26,13,FALSE)</f>
        <v>temple</v>
      </c>
      <c r="Y55">
        <f>VLOOKUP(A55,metadata!A$2:P$26,14,FALSE)</f>
        <v>17</v>
      </c>
      <c r="Z55">
        <f>VLOOKUP(A55,metadata!A$2:P$26,15,FALSE)</f>
        <v>0</v>
      </c>
      <c r="AA55">
        <f>VLOOKUP(A55,metadata!A$2:P$26,16,FALSE)</f>
        <v>0</v>
      </c>
    </row>
    <row r="56" spans="1:27" x14ac:dyDescent="0.3">
      <c r="A56" t="s">
        <v>188</v>
      </c>
      <c r="B56" t="s">
        <v>205</v>
      </c>
      <c r="C56" t="s">
        <v>206</v>
      </c>
      <c r="D56" t="s">
        <v>207</v>
      </c>
      <c r="E56" t="s">
        <v>208</v>
      </c>
      <c r="F56" t="s">
        <v>208</v>
      </c>
      <c r="H56">
        <v>1</v>
      </c>
      <c r="K56" t="b">
        <f t="shared" si="0"/>
        <v>1</v>
      </c>
      <c r="L56" t="str">
        <f>VLOOKUP(A56,metadata!A$2:P$26,1,FALSE)</f>
        <v>33cfb7d6-8ed1-44c1-825e-490897acb04a</v>
      </c>
      <c r="M56" t="str">
        <f>VLOOKUP(A56,metadata!A$2:P$26,2,FALSE)</f>
        <v>2023-05-25T15:40:28.901Z</v>
      </c>
      <c r="N56" t="str">
        <f>VLOOKUP(A56,metadata!A$2:P$26,3,FALSE)</f>
        <v>2023-05-25T15:40:32.000Z</v>
      </c>
      <c r="O56" t="str">
        <f>VLOOKUP(A56,metadata!A$2:P$26,4,FALSE)</f>
        <v>temple_control_11</v>
      </c>
      <c r="P56" s="7">
        <f>VLOOKUP(A56,metadata!A$2:P$26,5,FALSE)</f>
        <v>45071</v>
      </c>
      <c r="Q56" s="8">
        <f>VLOOKUP(A56,metadata!A$2:P$26,6,FALSE)</f>
        <v>0.40902777777777777</v>
      </c>
      <c r="R56">
        <f>VLOOKUP(A56,metadata!A$2:P$26,7,FALSE)</f>
        <v>0</v>
      </c>
      <c r="S56" t="str">
        <f>VLOOKUP(A56,metadata!A$2:P$26,8,FALSE)</f>
        <v>temple_control_11</v>
      </c>
      <c r="T56" t="str">
        <f>VLOOKUP(A56,metadata!A$2:P$26,9,FALSE)</f>
        <v>D</v>
      </c>
      <c r="U56">
        <f>VLOOKUP(A56,metadata!A$2:P$26,10,FALSE)</f>
        <v>0</v>
      </c>
      <c r="V56">
        <f>VLOOKUP(A56,metadata!A$2:P$26,11,FALSE)</f>
        <v>0</v>
      </c>
      <c r="W56" t="str">
        <f>VLOOKUP(A56,metadata!A$2:P$26,12,FALSE)</f>
        <v>D4</v>
      </c>
      <c r="X56" t="str">
        <f>VLOOKUP(A56,metadata!A$2:P$26,13,FALSE)</f>
        <v>temple</v>
      </c>
      <c r="Y56">
        <f>VLOOKUP(A56,metadata!A$2:P$26,14,FALSE)</f>
        <v>17</v>
      </c>
      <c r="Z56">
        <f>VLOOKUP(A56,metadata!A$2:P$26,15,FALSE)</f>
        <v>0</v>
      </c>
      <c r="AA56">
        <f>VLOOKUP(A56,metadata!A$2:P$26,16,FALSE)</f>
        <v>0</v>
      </c>
    </row>
    <row r="57" spans="1:27" x14ac:dyDescent="0.3">
      <c r="A57" t="s">
        <v>188</v>
      </c>
      <c r="B57" t="s">
        <v>209</v>
      </c>
      <c r="C57" t="s">
        <v>210</v>
      </c>
      <c r="D57" t="s">
        <v>211</v>
      </c>
      <c r="E57" t="s">
        <v>26</v>
      </c>
      <c r="F57" t="s">
        <v>26</v>
      </c>
      <c r="H57">
        <v>0.5</v>
      </c>
      <c r="K57" t="b">
        <f t="shared" si="0"/>
        <v>1</v>
      </c>
      <c r="L57" t="str">
        <f>VLOOKUP(A57,metadata!A$2:P$26,1,FALSE)</f>
        <v>33cfb7d6-8ed1-44c1-825e-490897acb04a</v>
      </c>
      <c r="M57" t="str">
        <f>VLOOKUP(A57,metadata!A$2:P$26,2,FALSE)</f>
        <v>2023-05-25T15:40:28.901Z</v>
      </c>
      <c r="N57" t="str">
        <f>VLOOKUP(A57,metadata!A$2:P$26,3,FALSE)</f>
        <v>2023-05-25T15:40:32.000Z</v>
      </c>
      <c r="O57" t="str">
        <f>VLOOKUP(A57,metadata!A$2:P$26,4,FALSE)</f>
        <v>temple_control_11</v>
      </c>
      <c r="P57" s="7">
        <f>VLOOKUP(A57,metadata!A$2:P$26,5,FALSE)</f>
        <v>45071</v>
      </c>
      <c r="Q57" s="8">
        <f>VLOOKUP(A57,metadata!A$2:P$26,6,FALSE)</f>
        <v>0.40902777777777777</v>
      </c>
      <c r="R57">
        <f>VLOOKUP(A57,metadata!A$2:P$26,7,FALSE)</f>
        <v>0</v>
      </c>
      <c r="S57" t="str">
        <f>VLOOKUP(A57,metadata!A$2:P$26,8,FALSE)</f>
        <v>temple_control_11</v>
      </c>
      <c r="T57" t="str">
        <f>VLOOKUP(A57,metadata!A$2:P$26,9,FALSE)</f>
        <v>D</v>
      </c>
      <c r="U57">
        <f>VLOOKUP(A57,metadata!A$2:P$26,10,FALSE)</f>
        <v>0</v>
      </c>
      <c r="V57">
        <f>VLOOKUP(A57,metadata!A$2:P$26,11,FALSE)</f>
        <v>0</v>
      </c>
      <c r="W57" t="str">
        <f>VLOOKUP(A57,metadata!A$2:P$26,12,FALSE)</f>
        <v>D4</v>
      </c>
      <c r="X57" t="str">
        <f>VLOOKUP(A57,metadata!A$2:P$26,13,FALSE)</f>
        <v>temple</v>
      </c>
      <c r="Y57">
        <f>VLOOKUP(A57,metadata!A$2:P$26,14,FALSE)</f>
        <v>17</v>
      </c>
      <c r="Z57">
        <f>VLOOKUP(A57,metadata!A$2:P$26,15,FALSE)</f>
        <v>0</v>
      </c>
      <c r="AA57">
        <f>VLOOKUP(A57,metadata!A$2:P$26,16,FALSE)</f>
        <v>0</v>
      </c>
    </row>
    <row r="58" spans="1:27" x14ac:dyDescent="0.3">
      <c r="A58" t="s">
        <v>188</v>
      </c>
      <c r="B58" t="s">
        <v>212</v>
      </c>
      <c r="C58" t="s">
        <v>213</v>
      </c>
      <c r="D58" t="s">
        <v>214</v>
      </c>
      <c r="E58" t="s">
        <v>215</v>
      </c>
      <c r="F58" t="s">
        <v>215</v>
      </c>
      <c r="H58">
        <v>4</v>
      </c>
      <c r="K58" t="b">
        <f t="shared" si="0"/>
        <v>1</v>
      </c>
      <c r="L58" t="str">
        <f>VLOOKUP(A58,metadata!A$2:P$26,1,FALSE)</f>
        <v>33cfb7d6-8ed1-44c1-825e-490897acb04a</v>
      </c>
      <c r="M58" t="str">
        <f>VLOOKUP(A58,metadata!A$2:P$26,2,FALSE)</f>
        <v>2023-05-25T15:40:28.901Z</v>
      </c>
      <c r="N58" t="str">
        <f>VLOOKUP(A58,metadata!A$2:P$26,3,FALSE)</f>
        <v>2023-05-25T15:40:32.000Z</v>
      </c>
      <c r="O58" t="str">
        <f>VLOOKUP(A58,metadata!A$2:P$26,4,FALSE)</f>
        <v>temple_control_11</v>
      </c>
      <c r="P58" s="7">
        <f>VLOOKUP(A58,metadata!A$2:P$26,5,FALSE)</f>
        <v>45071</v>
      </c>
      <c r="Q58" s="8">
        <f>VLOOKUP(A58,metadata!A$2:P$26,6,FALSE)</f>
        <v>0.40902777777777777</v>
      </c>
      <c r="R58">
        <f>VLOOKUP(A58,metadata!A$2:P$26,7,FALSE)</f>
        <v>0</v>
      </c>
      <c r="S58" t="str">
        <f>VLOOKUP(A58,metadata!A$2:P$26,8,FALSE)</f>
        <v>temple_control_11</v>
      </c>
      <c r="T58" t="str">
        <f>VLOOKUP(A58,metadata!A$2:P$26,9,FALSE)</f>
        <v>D</v>
      </c>
      <c r="U58">
        <f>VLOOKUP(A58,metadata!A$2:P$26,10,FALSE)</f>
        <v>0</v>
      </c>
      <c r="V58">
        <f>VLOOKUP(A58,metadata!A$2:P$26,11,FALSE)</f>
        <v>0</v>
      </c>
      <c r="W58" t="str">
        <f>VLOOKUP(A58,metadata!A$2:P$26,12,FALSE)</f>
        <v>D4</v>
      </c>
      <c r="X58" t="str">
        <f>VLOOKUP(A58,metadata!A$2:P$26,13,FALSE)</f>
        <v>temple</v>
      </c>
      <c r="Y58">
        <f>VLOOKUP(A58,metadata!A$2:P$26,14,FALSE)</f>
        <v>17</v>
      </c>
      <c r="Z58">
        <f>VLOOKUP(A58,metadata!A$2:P$26,15,FALSE)</f>
        <v>0</v>
      </c>
      <c r="AA58">
        <f>VLOOKUP(A58,metadata!A$2:P$26,16,FALSE)</f>
        <v>0</v>
      </c>
    </row>
    <row r="59" spans="1:27" x14ac:dyDescent="0.3">
      <c r="A59" t="s">
        <v>188</v>
      </c>
      <c r="B59" t="s">
        <v>216</v>
      </c>
      <c r="C59" t="s">
        <v>217</v>
      </c>
      <c r="D59" t="s">
        <v>218</v>
      </c>
      <c r="E59" t="s">
        <v>38</v>
      </c>
      <c r="F59" t="s">
        <v>38</v>
      </c>
      <c r="H59">
        <v>2</v>
      </c>
      <c r="K59" t="b">
        <f t="shared" si="0"/>
        <v>1</v>
      </c>
      <c r="L59" t="str">
        <f>VLOOKUP(A59,metadata!A$2:P$26,1,FALSE)</f>
        <v>33cfb7d6-8ed1-44c1-825e-490897acb04a</v>
      </c>
      <c r="M59" t="str">
        <f>VLOOKUP(A59,metadata!A$2:P$26,2,FALSE)</f>
        <v>2023-05-25T15:40:28.901Z</v>
      </c>
      <c r="N59" t="str">
        <f>VLOOKUP(A59,metadata!A$2:P$26,3,FALSE)</f>
        <v>2023-05-25T15:40:32.000Z</v>
      </c>
      <c r="O59" t="str">
        <f>VLOOKUP(A59,metadata!A$2:P$26,4,FALSE)</f>
        <v>temple_control_11</v>
      </c>
      <c r="P59" s="7">
        <f>VLOOKUP(A59,metadata!A$2:P$26,5,FALSE)</f>
        <v>45071</v>
      </c>
      <c r="Q59" s="8">
        <f>VLOOKUP(A59,metadata!A$2:P$26,6,FALSE)</f>
        <v>0.40902777777777777</v>
      </c>
      <c r="R59">
        <f>VLOOKUP(A59,metadata!A$2:P$26,7,FALSE)</f>
        <v>0</v>
      </c>
      <c r="S59" t="str">
        <f>VLOOKUP(A59,metadata!A$2:P$26,8,FALSE)</f>
        <v>temple_control_11</v>
      </c>
      <c r="T59" t="str">
        <f>VLOOKUP(A59,metadata!A$2:P$26,9,FALSE)</f>
        <v>D</v>
      </c>
      <c r="U59">
        <f>VLOOKUP(A59,metadata!A$2:P$26,10,FALSE)</f>
        <v>0</v>
      </c>
      <c r="V59">
        <f>VLOOKUP(A59,metadata!A$2:P$26,11,FALSE)</f>
        <v>0</v>
      </c>
      <c r="W59" t="str">
        <f>VLOOKUP(A59,metadata!A$2:P$26,12,FALSE)</f>
        <v>D4</v>
      </c>
      <c r="X59" t="str">
        <f>VLOOKUP(A59,metadata!A$2:P$26,13,FALSE)</f>
        <v>temple</v>
      </c>
      <c r="Y59">
        <f>VLOOKUP(A59,metadata!A$2:P$26,14,FALSE)</f>
        <v>17</v>
      </c>
      <c r="Z59">
        <f>VLOOKUP(A59,metadata!A$2:P$26,15,FALSE)</f>
        <v>0</v>
      </c>
      <c r="AA59">
        <f>VLOOKUP(A59,metadata!A$2:P$26,16,FALSE)</f>
        <v>0</v>
      </c>
    </row>
    <row r="60" spans="1:27" x14ac:dyDescent="0.3">
      <c r="A60" t="s">
        <v>188</v>
      </c>
      <c r="B60" t="s">
        <v>219</v>
      </c>
      <c r="C60" t="s">
        <v>220</v>
      </c>
      <c r="D60" t="s">
        <v>221</v>
      </c>
      <c r="E60" t="s">
        <v>47</v>
      </c>
      <c r="F60" t="s">
        <v>47</v>
      </c>
      <c r="H60">
        <v>2</v>
      </c>
      <c r="K60" t="b">
        <f t="shared" si="0"/>
        <v>1</v>
      </c>
      <c r="L60" t="str">
        <f>VLOOKUP(A60,metadata!A$2:P$26,1,FALSE)</f>
        <v>33cfb7d6-8ed1-44c1-825e-490897acb04a</v>
      </c>
      <c r="M60" t="str">
        <f>VLOOKUP(A60,metadata!A$2:P$26,2,FALSE)</f>
        <v>2023-05-25T15:40:28.901Z</v>
      </c>
      <c r="N60" t="str">
        <f>VLOOKUP(A60,metadata!A$2:P$26,3,FALSE)</f>
        <v>2023-05-25T15:40:32.000Z</v>
      </c>
      <c r="O60" t="str">
        <f>VLOOKUP(A60,metadata!A$2:P$26,4,FALSE)</f>
        <v>temple_control_11</v>
      </c>
      <c r="P60" s="7">
        <f>VLOOKUP(A60,metadata!A$2:P$26,5,FALSE)</f>
        <v>45071</v>
      </c>
      <c r="Q60" s="8">
        <f>VLOOKUP(A60,metadata!A$2:P$26,6,FALSE)</f>
        <v>0.40902777777777777</v>
      </c>
      <c r="R60">
        <f>VLOOKUP(A60,metadata!A$2:P$26,7,FALSE)</f>
        <v>0</v>
      </c>
      <c r="S60" t="str">
        <f>VLOOKUP(A60,metadata!A$2:P$26,8,FALSE)</f>
        <v>temple_control_11</v>
      </c>
      <c r="T60" t="str">
        <f>VLOOKUP(A60,metadata!A$2:P$26,9,FALSE)</f>
        <v>D</v>
      </c>
      <c r="U60">
        <f>VLOOKUP(A60,metadata!A$2:P$26,10,FALSE)</f>
        <v>0</v>
      </c>
      <c r="V60">
        <f>VLOOKUP(A60,metadata!A$2:P$26,11,FALSE)</f>
        <v>0</v>
      </c>
      <c r="W60" t="str">
        <f>VLOOKUP(A60,metadata!A$2:P$26,12,FALSE)</f>
        <v>D4</v>
      </c>
      <c r="X60" t="str">
        <f>VLOOKUP(A60,metadata!A$2:P$26,13,FALSE)</f>
        <v>temple</v>
      </c>
      <c r="Y60">
        <f>VLOOKUP(A60,metadata!A$2:P$26,14,FALSE)</f>
        <v>17</v>
      </c>
      <c r="Z60">
        <f>VLOOKUP(A60,metadata!A$2:P$26,15,FALSE)</f>
        <v>0</v>
      </c>
      <c r="AA60">
        <f>VLOOKUP(A60,metadata!A$2:P$26,16,FALSE)</f>
        <v>0</v>
      </c>
    </row>
    <row r="61" spans="1:27" x14ac:dyDescent="0.3">
      <c r="A61" t="s">
        <v>188</v>
      </c>
      <c r="B61" t="s">
        <v>222</v>
      </c>
      <c r="C61" t="s">
        <v>223</v>
      </c>
      <c r="D61" t="s">
        <v>224</v>
      </c>
      <c r="E61" t="s">
        <v>225</v>
      </c>
      <c r="F61" t="s">
        <v>225</v>
      </c>
      <c r="H61">
        <v>0.5</v>
      </c>
      <c r="J61" t="s">
        <v>226</v>
      </c>
      <c r="K61" t="b">
        <f t="shared" si="0"/>
        <v>1</v>
      </c>
      <c r="L61" t="str">
        <f>VLOOKUP(A61,metadata!A$2:P$26,1,FALSE)</f>
        <v>33cfb7d6-8ed1-44c1-825e-490897acb04a</v>
      </c>
      <c r="M61" t="str">
        <f>VLOOKUP(A61,metadata!A$2:P$26,2,FALSE)</f>
        <v>2023-05-25T15:40:28.901Z</v>
      </c>
      <c r="N61" t="str">
        <f>VLOOKUP(A61,metadata!A$2:P$26,3,FALSE)</f>
        <v>2023-05-25T15:40:32.000Z</v>
      </c>
      <c r="O61" t="str">
        <f>VLOOKUP(A61,metadata!A$2:P$26,4,FALSE)</f>
        <v>temple_control_11</v>
      </c>
      <c r="P61" s="7">
        <f>VLOOKUP(A61,metadata!A$2:P$26,5,FALSE)</f>
        <v>45071</v>
      </c>
      <c r="Q61" s="8">
        <f>VLOOKUP(A61,metadata!A$2:P$26,6,FALSE)</f>
        <v>0.40902777777777777</v>
      </c>
      <c r="R61">
        <f>VLOOKUP(A61,metadata!A$2:P$26,7,FALSE)</f>
        <v>0</v>
      </c>
      <c r="S61" t="str">
        <f>VLOOKUP(A61,metadata!A$2:P$26,8,FALSE)</f>
        <v>temple_control_11</v>
      </c>
      <c r="T61" t="str">
        <f>VLOOKUP(A61,metadata!A$2:P$26,9,FALSE)</f>
        <v>D</v>
      </c>
      <c r="U61">
        <f>VLOOKUP(A61,metadata!A$2:P$26,10,FALSE)</f>
        <v>0</v>
      </c>
      <c r="V61">
        <f>VLOOKUP(A61,metadata!A$2:P$26,11,FALSE)</f>
        <v>0</v>
      </c>
      <c r="W61" t="str">
        <f>VLOOKUP(A61,metadata!A$2:P$26,12,FALSE)</f>
        <v>D4</v>
      </c>
      <c r="X61" t="str">
        <f>VLOOKUP(A61,metadata!A$2:P$26,13,FALSE)</f>
        <v>temple</v>
      </c>
      <c r="Y61">
        <f>VLOOKUP(A61,metadata!A$2:P$26,14,FALSE)</f>
        <v>17</v>
      </c>
      <c r="Z61">
        <f>VLOOKUP(A61,metadata!A$2:P$26,15,FALSE)</f>
        <v>0</v>
      </c>
      <c r="AA61">
        <f>VLOOKUP(A61,metadata!A$2:P$26,16,FALSE)</f>
        <v>0</v>
      </c>
    </row>
    <row r="62" spans="1:27" x14ac:dyDescent="0.3">
      <c r="A62" t="s">
        <v>188</v>
      </c>
      <c r="B62" t="s">
        <v>227</v>
      </c>
      <c r="C62" t="s">
        <v>228</v>
      </c>
      <c r="D62" t="s">
        <v>229</v>
      </c>
      <c r="E62" t="s">
        <v>63</v>
      </c>
      <c r="F62" t="s">
        <v>63</v>
      </c>
      <c r="H62">
        <v>35</v>
      </c>
      <c r="K62" t="b">
        <f t="shared" si="0"/>
        <v>1</v>
      </c>
      <c r="L62" t="str">
        <f>VLOOKUP(A62,metadata!A$2:P$26,1,FALSE)</f>
        <v>33cfb7d6-8ed1-44c1-825e-490897acb04a</v>
      </c>
      <c r="M62" t="str">
        <f>VLOOKUP(A62,metadata!A$2:P$26,2,FALSE)</f>
        <v>2023-05-25T15:40:28.901Z</v>
      </c>
      <c r="N62" t="str">
        <f>VLOOKUP(A62,metadata!A$2:P$26,3,FALSE)</f>
        <v>2023-05-25T15:40:32.000Z</v>
      </c>
      <c r="O62" t="str">
        <f>VLOOKUP(A62,metadata!A$2:P$26,4,FALSE)</f>
        <v>temple_control_11</v>
      </c>
      <c r="P62" s="7">
        <f>VLOOKUP(A62,metadata!A$2:P$26,5,FALSE)</f>
        <v>45071</v>
      </c>
      <c r="Q62" s="8">
        <f>VLOOKUP(A62,metadata!A$2:P$26,6,FALSE)</f>
        <v>0.40902777777777777</v>
      </c>
      <c r="R62">
        <f>VLOOKUP(A62,metadata!A$2:P$26,7,FALSE)</f>
        <v>0</v>
      </c>
      <c r="S62" t="str">
        <f>VLOOKUP(A62,metadata!A$2:P$26,8,FALSE)</f>
        <v>temple_control_11</v>
      </c>
      <c r="T62" t="str">
        <f>VLOOKUP(A62,metadata!A$2:P$26,9,FALSE)</f>
        <v>D</v>
      </c>
      <c r="U62">
        <f>VLOOKUP(A62,metadata!A$2:P$26,10,FALSE)</f>
        <v>0</v>
      </c>
      <c r="V62">
        <f>VLOOKUP(A62,metadata!A$2:P$26,11,FALSE)</f>
        <v>0</v>
      </c>
      <c r="W62" t="str">
        <f>VLOOKUP(A62,metadata!A$2:P$26,12,FALSE)</f>
        <v>D4</v>
      </c>
      <c r="X62" t="str">
        <f>VLOOKUP(A62,metadata!A$2:P$26,13,FALSE)</f>
        <v>temple</v>
      </c>
      <c r="Y62">
        <f>VLOOKUP(A62,metadata!A$2:P$26,14,FALSE)</f>
        <v>17</v>
      </c>
      <c r="Z62">
        <f>VLOOKUP(A62,metadata!A$2:P$26,15,FALSE)</f>
        <v>0</v>
      </c>
      <c r="AA62">
        <f>VLOOKUP(A62,metadata!A$2:P$26,16,FALSE)</f>
        <v>0</v>
      </c>
    </row>
    <row r="63" spans="1:27" x14ac:dyDescent="0.3">
      <c r="A63" t="s">
        <v>188</v>
      </c>
      <c r="B63" t="s">
        <v>230</v>
      </c>
      <c r="C63" t="s">
        <v>231</v>
      </c>
      <c r="D63" t="s">
        <v>232</v>
      </c>
      <c r="E63" t="s">
        <v>67</v>
      </c>
      <c r="F63" t="s">
        <v>67</v>
      </c>
      <c r="H63">
        <v>75</v>
      </c>
      <c r="K63" t="b">
        <f t="shared" si="0"/>
        <v>1</v>
      </c>
      <c r="L63" t="str">
        <f>VLOOKUP(A63,metadata!A$2:P$26,1,FALSE)</f>
        <v>33cfb7d6-8ed1-44c1-825e-490897acb04a</v>
      </c>
      <c r="M63" t="str">
        <f>VLOOKUP(A63,metadata!A$2:P$26,2,FALSE)</f>
        <v>2023-05-25T15:40:28.901Z</v>
      </c>
      <c r="N63" t="str">
        <f>VLOOKUP(A63,metadata!A$2:P$26,3,FALSE)</f>
        <v>2023-05-25T15:40:32.000Z</v>
      </c>
      <c r="O63" t="str">
        <f>VLOOKUP(A63,metadata!A$2:P$26,4,FALSE)</f>
        <v>temple_control_11</v>
      </c>
      <c r="P63" s="7">
        <f>VLOOKUP(A63,metadata!A$2:P$26,5,FALSE)</f>
        <v>45071</v>
      </c>
      <c r="Q63" s="8">
        <f>VLOOKUP(A63,metadata!A$2:P$26,6,FALSE)</f>
        <v>0.40902777777777777</v>
      </c>
      <c r="R63">
        <f>VLOOKUP(A63,metadata!A$2:P$26,7,FALSE)</f>
        <v>0</v>
      </c>
      <c r="S63" t="str">
        <f>VLOOKUP(A63,metadata!A$2:P$26,8,FALSE)</f>
        <v>temple_control_11</v>
      </c>
      <c r="T63" t="str">
        <f>VLOOKUP(A63,metadata!A$2:P$26,9,FALSE)</f>
        <v>D</v>
      </c>
      <c r="U63">
        <f>VLOOKUP(A63,metadata!A$2:P$26,10,FALSE)</f>
        <v>0</v>
      </c>
      <c r="V63">
        <f>VLOOKUP(A63,metadata!A$2:P$26,11,FALSE)</f>
        <v>0</v>
      </c>
      <c r="W63" t="str">
        <f>VLOOKUP(A63,metadata!A$2:P$26,12,FALSE)</f>
        <v>D4</v>
      </c>
      <c r="X63" t="str">
        <f>VLOOKUP(A63,metadata!A$2:P$26,13,FALSE)</f>
        <v>temple</v>
      </c>
      <c r="Y63">
        <f>VLOOKUP(A63,metadata!A$2:P$26,14,FALSE)</f>
        <v>17</v>
      </c>
      <c r="Z63">
        <f>VLOOKUP(A63,metadata!A$2:P$26,15,FALSE)</f>
        <v>0</v>
      </c>
      <c r="AA63">
        <f>VLOOKUP(A63,metadata!A$2:P$26,16,FALSE)</f>
        <v>0</v>
      </c>
    </row>
    <row r="64" spans="1:27" x14ac:dyDescent="0.3">
      <c r="A64" t="s">
        <v>188</v>
      </c>
      <c r="B64" t="s">
        <v>233</v>
      </c>
      <c r="C64" t="s">
        <v>234</v>
      </c>
      <c r="D64" t="s">
        <v>235</v>
      </c>
      <c r="E64" t="s">
        <v>34</v>
      </c>
      <c r="F64" t="s">
        <v>34</v>
      </c>
      <c r="H64">
        <v>2</v>
      </c>
      <c r="K64" t="b">
        <f t="shared" si="0"/>
        <v>1</v>
      </c>
      <c r="L64" t="str">
        <f>VLOOKUP(A64,metadata!A$2:P$26,1,FALSE)</f>
        <v>33cfb7d6-8ed1-44c1-825e-490897acb04a</v>
      </c>
      <c r="M64" t="str">
        <f>VLOOKUP(A64,metadata!A$2:P$26,2,FALSE)</f>
        <v>2023-05-25T15:40:28.901Z</v>
      </c>
      <c r="N64" t="str">
        <f>VLOOKUP(A64,metadata!A$2:P$26,3,FALSE)</f>
        <v>2023-05-25T15:40:32.000Z</v>
      </c>
      <c r="O64" t="str">
        <f>VLOOKUP(A64,metadata!A$2:P$26,4,FALSE)</f>
        <v>temple_control_11</v>
      </c>
      <c r="P64" s="7">
        <f>VLOOKUP(A64,metadata!A$2:P$26,5,FALSE)</f>
        <v>45071</v>
      </c>
      <c r="Q64" s="8">
        <f>VLOOKUP(A64,metadata!A$2:P$26,6,FALSE)</f>
        <v>0.40902777777777777</v>
      </c>
      <c r="R64">
        <f>VLOOKUP(A64,metadata!A$2:P$26,7,FALSE)</f>
        <v>0</v>
      </c>
      <c r="S64" t="str">
        <f>VLOOKUP(A64,metadata!A$2:P$26,8,FALSE)</f>
        <v>temple_control_11</v>
      </c>
      <c r="T64" t="str">
        <f>VLOOKUP(A64,metadata!A$2:P$26,9,FALSE)</f>
        <v>D</v>
      </c>
      <c r="U64">
        <f>VLOOKUP(A64,metadata!A$2:P$26,10,FALSE)</f>
        <v>0</v>
      </c>
      <c r="V64">
        <f>VLOOKUP(A64,metadata!A$2:P$26,11,FALSE)</f>
        <v>0</v>
      </c>
      <c r="W64" t="str">
        <f>VLOOKUP(A64,metadata!A$2:P$26,12,FALSE)</f>
        <v>D4</v>
      </c>
      <c r="X64" t="str">
        <f>VLOOKUP(A64,metadata!A$2:P$26,13,FALSE)</f>
        <v>temple</v>
      </c>
      <c r="Y64">
        <f>VLOOKUP(A64,metadata!A$2:P$26,14,FALSE)</f>
        <v>17</v>
      </c>
      <c r="Z64">
        <f>VLOOKUP(A64,metadata!A$2:P$26,15,FALSE)</f>
        <v>0</v>
      </c>
      <c r="AA64">
        <f>VLOOKUP(A64,metadata!A$2:P$26,16,FALSE)</f>
        <v>0</v>
      </c>
    </row>
    <row r="65" spans="1:27" x14ac:dyDescent="0.3">
      <c r="A65" t="s">
        <v>188</v>
      </c>
      <c r="B65" t="s">
        <v>236</v>
      </c>
      <c r="C65" t="s">
        <v>237</v>
      </c>
      <c r="D65" t="s">
        <v>238</v>
      </c>
      <c r="E65" t="s">
        <v>239</v>
      </c>
      <c r="F65" t="s">
        <v>239</v>
      </c>
      <c r="H65">
        <v>3</v>
      </c>
      <c r="K65" t="b">
        <f t="shared" si="0"/>
        <v>1</v>
      </c>
      <c r="L65" t="str">
        <f>VLOOKUP(A65,metadata!A$2:P$26,1,FALSE)</f>
        <v>33cfb7d6-8ed1-44c1-825e-490897acb04a</v>
      </c>
      <c r="M65" t="str">
        <f>VLOOKUP(A65,metadata!A$2:P$26,2,FALSE)</f>
        <v>2023-05-25T15:40:28.901Z</v>
      </c>
      <c r="N65" t="str">
        <f>VLOOKUP(A65,metadata!A$2:P$26,3,FALSE)</f>
        <v>2023-05-25T15:40:32.000Z</v>
      </c>
      <c r="O65" t="str">
        <f>VLOOKUP(A65,metadata!A$2:P$26,4,FALSE)</f>
        <v>temple_control_11</v>
      </c>
      <c r="P65" s="7">
        <f>VLOOKUP(A65,metadata!A$2:P$26,5,FALSE)</f>
        <v>45071</v>
      </c>
      <c r="Q65" s="8">
        <f>VLOOKUP(A65,metadata!A$2:P$26,6,FALSE)</f>
        <v>0.40902777777777777</v>
      </c>
      <c r="R65">
        <f>VLOOKUP(A65,metadata!A$2:P$26,7,FALSE)</f>
        <v>0</v>
      </c>
      <c r="S65" t="str">
        <f>VLOOKUP(A65,metadata!A$2:P$26,8,FALSE)</f>
        <v>temple_control_11</v>
      </c>
      <c r="T65" t="str">
        <f>VLOOKUP(A65,metadata!A$2:P$26,9,FALSE)</f>
        <v>D</v>
      </c>
      <c r="U65">
        <f>VLOOKUP(A65,metadata!A$2:P$26,10,FALSE)</f>
        <v>0</v>
      </c>
      <c r="V65">
        <f>VLOOKUP(A65,metadata!A$2:P$26,11,FALSE)</f>
        <v>0</v>
      </c>
      <c r="W65" t="str">
        <f>VLOOKUP(A65,metadata!A$2:P$26,12,FALSE)</f>
        <v>D4</v>
      </c>
      <c r="X65" t="str">
        <f>VLOOKUP(A65,metadata!A$2:P$26,13,FALSE)</f>
        <v>temple</v>
      </c>
      <c r="Y65">
        <f>VLOOKUP(A65,metadata!A$2:P$26,14,FALSE)</f>
        <v>17</v>
      </c>
      <c r="Z65">
        <f>VLOOKUP(A65,metadata!A$2:P$26,15,FALSE)</f>
        <v>0</v>
      </c>
      <c r="AA65">
        <f>VLOOKUP(A65,metadata!A$2:P$26,16,FALSE)</f>
        <v>0</v>
      </c>
    </row>
    <row r="66" spans="1:27" x14ac:dyDescent="0.3">
      <c r="A66" t="s">
        <v>188</v>
      </c>
      <c r="B66" t="s">
        <v>240</v>
      </c>
      <c r="C66" t="s">
        <v>241</v>
      </c>
      <c r="D66" t="s">
        <v>242</v>
      </c>
      <c r="E66" t="s">
        <v>30</v>
      </c>
      <c r="F66" t="s">
        <v>30</v>
      </c>
      <c r="H66">
        <v>3</v>
      </c>
      <c r="K66" t="b">
        <f t="shared" si="0"/>
        <v>1</v>
      </c>
      <c r="L66" t="str">
        <f>VLOOKUP(A66,metadata!A$2:P$26,1,FALSE)</f>
        <v>33cfb7d6-8ed1-44c1-825e-490897acb04a</v>
      </c>
      <c r="M66" t="str">
        <f>VLOOKUP(A66,metadata!A$2:P$26,2,FALSE)</f>
        <v>2023-05-25T15:40:28.901Z</v>
      </c>
      <c r="N66" t="str">
        <f>VLOOKUP(A66,metadata!A$2:P$26,3,FALSE)</f>
        <v>2023-05-25T15:40:32.000Z</v>
      </c>
      <c r="O66" t="str">
        <f>VLOOKUP(A66,metadata!A$2:P$26,4,FALSE)</f>
        <v>temple_control_11</v>
      </c>
      <c r="P66" s="7">
        <f>VLOOKUP(A66,metadata!A$2:P$26,5,FALSE)</f>
        <v>45071</v>
      </c>
      <c r="Q66" s="8">
        <f>VLOOKUP(A66,metadata!A$2:P$26,6,FALSE)</f>
        <v>0.40902777777777777</v>
      </c>
      <c r="R66">
        <f>VLOOKUP(A66,metadata!A$2:P$26,7,FALSE)</f>
        <v>0</v>
      </c>
      <c r="S66" t="str">
        <f>VLOOKUP(A66,metadata!A$2:P$26,8,FALSE)</f>
        <v>temple_control_11</v>
      </c>
      <c r="T66" t="str">
        <f>VLOOKUP(A66,metadata!A$2:P$26,9,FALSE)</f>
        <v>D</v>
      </c>
      <c r="U66">
        <f>VLOOKUP(A66,metadata!A$2:P$26,10,FALSE)</f>
        <v>0</v>
      </c>
      <c r="V66">
        <f>VLOOKUP(A66,metadata!A$2:P$26,11,FALSE)</f>
        <v>0</v>
      </c>
      <c r="W66" t="str">
        <f>VLOOKUP(A66,metadata!A$2:P$26,12,FALSE)</f>
        <v>D4</v>
      </c>
      <c r="X66" t="str">
        <f>VLOOKUP(A66,metadata!A$2:P$26,13,FALSE)</f>
        <v>temple</v>
      </c>
      <c r="Y66">
        <f>VLOOKUP(A66,metadata!A$2:P$26,14,FALSE)</f>
        <v>17</v>
      </c>
      <c r="Z66">
        <f>VLOOKUP(A66,metadata!A$2:P$26,15,FALSE)</f>
        <v>0</v>
      </c>
      <c r="AA66">
        <f>VLOOKUP(A66,metadata!A$2:P$26,16,FALSE)</f>
        <v>0</v>
      </c>
    </row>
    <row r="67" spans="1:27" x14ac:dyDescent="0.3">
      <c r="A67" t="s">
        <v>188</v>
      </c>
      <c r="B67" t="s">
        <v>243</v>
      </c>
      <c r="C67" t="s">
        <v>244</v>
      </c>
      <c r="D67" t="s">
        <v>245</v>
      </c>
      <c r="E67" t="s">
        <v>75</v>
      </c>
      <c r="F67" t="s">
        <v>75</v>
      </c>
      <c r="H67">
        <v>10</v>
      </c>
      <c r="K67" t="b">
        <f t="shared" ref="K67:K130" si="1">A67=L67</f>
        <v>1</v>
      </c>
      <c r="L67" t="str">
        <f>VLOOKUP(A67,metadata!A$2:P$26,1,FALSE)</f>
        <v>33cfb7d6-8ed1-44c1-825e-490897acb04a</v>
      </c>
      <c r="M67" t="str">
        <f>VLOOKUP(A67,metadata!A$2:P$26,2,FALSE)</f>
        <v>2023-05-25T15:40:28.901Z</v>
      </c>
      <c r="N67" t="str">
        <f>VLOOKUP(A67,metadata!A$2:P$26,3,FALSE)</f>
        <v>2023-05-25T15:40:32.000Z</v>
      </c>
      <c r="O67" t="str">
        <f>VLOOKUP(A67,metadata!A$2:P$26,4,FALSE)</f>
        <v>temple_control_11</v>
      </c>
      <c r="P67" s="7">
        <f>VLOOKUP(A67,metadata!A$2:P$26,5,FALSE)</f>
        <v>45071</v>
      </c>
      <c r="Q67" s="8">
        <f>VLOOKUP(A67,metadata!A$2:P$26,6,FALSE)</f>
        <v>0.40902777777777777</v>
      </c>
      <c r="R67">
        <f>VLOOKUP(A67,metadata!A$2:P$26,7,FALSE)</f>
        <v>0</v>
      </c>
      <c r="S67" t="str">
        <f>VLOOKUP(A67,metadata!A$2:P$26,8,FALSE)</f>
        <v>temple_control_11</v>
      </c>
      <c r="T67" t="str">
        <f>VLOOKUP(A67,metadata!A$2:P$26,9,FALSE)</f>
        <v>D</v>
      </c>
      <c r="U67">
        <f>VLOOKUP(A67,metadata!A$2:P$26,10,FALSE)</f>
        <v>0</v>
      </c>
      <c r="V67">
        <f>VLOOKUP(A67,metadata!A$2:P$26,11,FALSE)</f>
        <v>0</v>
      </c>
      <c r="W67" t="str">
        <f>VLOOKUP(A67,metadata!A$2:P$26,12,FALSE)</f>
        <v>D4</v>
      </c>
      <c r="X67" t="str">
        <f>VLOOKUP(A67,metadata!A$2:P$26,13,FALSE)</f>
        <v>temple</v>
      </c>
      <c r="Y67">
        <f>VLOOKUP(A67,metadata!A$2:P$26,14,FALSE)</f>
        <v>17</v>
      </c>
      <c r="Z67">
        <f>VLOOKUP(A67,metadata!A$2:P$26,15,FALSE)</f>
        <v>0</v>
      </c>
      <c r="AA67">
        <f>VLOOKUP(A67,metadata!A$2:P$26,16,FALSE)</f>
        <v>0</v>
      </c>
    </row>
    <row r="68" spans="1:27" x14ac:dyDescent="0.3">
      <c r="A68" t="s">
        <v>246</v>
      </c>
      <c r="B68" t="s">
        <v>247</v>
      </c>
      <c r="C68" t="s">
        <v>248</v>
      </c>
      <c r="D68" t="s">
        <v>249</v>
      </c>
      <c r="E68" t="s">
        <v>250</v>
      </c>
      <c r="F68" t="s">
        <v>250</v>
      </c>
      <c r="H68">
        <v>3</v>
      </c>
      <c r="K68" t="b">
        <f t="shared" si="1"/>
        <v>1</v>
      </c>
      <c r="L68" t="str">
        <f>VLOOKUP(A68,metadata!A$2:P$26,1,FALSE)</f>
        <v>0b7e15ca-b231-4103-8509-0e71ecd4ee4c</v>
      </c>
      <c r="M68" t="str">
        <f>VLOOKUP(A68,metadata!A$2:P$26,2,FALSE)</f>
        <v>2023-05-25T13:47:40.274Z</v>
      </c>
      <c r="N68" t="str">
        <f>VLOOKUP(A68,metadata!A$2:P$26,3,FALSE)</f>
        <v>2023-05-25T14:49:32.000Z</v>
      </c>
      <c r="O68" t="str">
        <f>VLOOKUP(A68,metadata!A$2:P$26,4,FALSE)</f>
        <v>temple_NPK_08</v>
      </c>
      <c r="P68" s="7">
        <f>VLOOKUP(A68,metadata!A$2:P$26,5,FALSE)</f>
        <v>45071</v>
      </c>
      <c r="Q68" s="8">
        <f>VLOOKUP(A68,metadata!A$2:P$26,6,FALSE)</f>
        <v>0.33194444444444443</v>
      </c>
      <c r="R68">
        <f>VLOOKUP(A68,metadata!A$2:P$26,7,FALSE)</f>
        <v>0</v>
      </c>
      <c r="S68" t="str">
        <f>VLOOKUP(A68,metadata!A$2:P$26,8,FALSE)</f>
        <v>temple_NPK_08</v>
      </c>
      <c r="T68" t="str">
        <f>VLOOKUP(A68,metadata!A$2:P$26,9,FALSE)</f>
        <v>D</v>
      </c>
      <c r="U68">
        <f>VLOOKUP(A68,metadata!A$2:P$26,10,FALSE)</f>
        <v>0</v>
      </c>
      <c r="V68">
        <f>VLOOKUP(A68,metadata!A$2:P$26,11,FALSE)</f>
        <v>0</v>
      </c>
      <c r="W68" t="str">
        <f>VLOOKUP(A68,metadata!A$2:P$26,12,FALSE)</f>
        <v>D4</v>
      </c>
      <c r="X68" t="str">
        <f>VLOOKUP(A68,metadata!A$2:P$26,13,FALSE)</f>
        <v>temple</v>
      </c>
      <c r="Y68">
        <f>VLOOKUP(A68,metadata!A$2:P$26,14,FALSE)</f>
        <v>0</v>
      </c>
      <c r="Z68">
        <f>VLOOKUP(A68,metadata!A$2:P$26,15,FALSE)</f>
        <v>0</v>
      </c>
      <c r="AA68">
        <f>VLOOKUP(A68,metadata!A$2:P$26,16,FALSE)</f>
        <v>0</v>
      </c>
    </row>
    <row r="69" spans="1:27" x14ac:dyDescent="0.3">
      <c r="A69" t="s">
        <v>246</v>
      </c>
      <c r="B69" t="s">
        <v>251</v>
      </c>
      <c r="C69" t="s">
        <v>252</v>
      </c>
      <c r="D69" t="s">
        <v>253</v>
      </c>
      <c r="E69" t="s">
        <v>208</v>
      </c>
      <c r="F69" t="s">
        <v>208</v>
      </c>
      <c r="H69">
        <v>3</v>
      </c>
      <c r="K69" t="b">
        <f t="shared" si="1"/>
        <v>1</v>
      </c>
      <c r="L69" t="str">
        <f>VLOOKUP(A69,metadata!A$2:P$26,1,FALSE)</f>
        <v>0b7e15ca-b231-4103-8509-0e71ecd4ee4c</v>
      </c>
      <c r="M69" t="str">
        <f>VLOOKUP(A69,metadata!A$2:P$26,2,FALSE)</f>
        <v>2023-05-25T13:47:40.274Z</v>
      </c>
      <c r="N69" t="str">
        <f>VLOOKUP(A69,metadata!A$2:P$26,3,FALSE)</f>
        <v>2023-05-25T14:49:32.000Z</v>
      </c>
      <c r="O69" t="str">
        <f>VLOOKUP(A69,metadata!A$2:P$26,4,FALSE)</f>
        <v>temple_NPK_08</v>
      </c>
      <c r="P69" s="7">
        <f>VLOOKUP(A69,metadata!A$2:P$26,5,FALSE)</f>
        <v>45071</v>
      </c>
      <c r="Q69" s="8">
        <f>VLOOKUP(A69,metadata!A$2:P$26,6,FALSE)</f>
        <v>0.33194444444444443</v>
      </c>
      <c r="R69">
        <f>VLOOKUP(A69,metadata!A$2:P$26,7,FALSE)</f>
        <v>0</v>
      </c>
      <c r="S69" t="str">
        <f>VLOOKUP(A69,metadata!A$2:P$26,8,FALSE)</f>
        <v>temple_NPK_08</v>
      </c>
      <c r="T69" t="str">
        <f>VLOOKUP(A69,metadata!A$2:P$26,9,FALSE)</f>
        <v>D</v>
      </c>
      <c r="U69">
        <f>VLOOKUP(A69,metadata!A$2:P$26,10,FALSE)</f>
        <v>0</v>
      </c>
      <c r="V69">
        <f>VLOOKUP(A69,metadata!A$2:P$26,11,FALSE)</f>
        <v>0</v>
      </c>
      <c r="W69" t="str">
        <f>VLOOKUP(A69,metadata!A$2:P$26,12,FALSE)</f>
        <v>D4</v>
      </c>
      <c r="X69" t="str">
        <f>VLOOKUP(A69,metadata!A$2:P$26,13,FALSE)</f>
        <v>temple</v>
      </c>
      <c r="Y69">
        <f>VLOOKUP(A69,metadata!A$2:P$26,14,FALSE)</f>
        <v>0</v>
      </c>
      <c r="Z69">
        <f>VLOOKUP(A69,metadata!A$2:P$26,15,FALSE)</f>
        <v>0</v>
      </c>
      <c r="AA69">
        <f>VLOOKUP(A69,metadata!A$2:P$26,16,FALSE)</f>
        <v>0</v>
      </c>
    </row>
    <row r="70" spans="1:27" x14ac:dyDescent="0.3">
      <c r="A70" t="s">
        <v>246</v>
      </c>
      <c r="B70" t="s">
        <v>254</v>
      </c>
      <c r="C70" t="s">
        <v>255</v>
      </c>
      <c r="D70" t="s">
        <v>256</v>
      </c>
      <c r="E70" t="s">
        <v>98</v>
      </c>
      <c r="F70" t="s">
        <v>98</v>
      </c>
      <c r="H70">
        <v>2</v>
      </c>
      <c r="J70" t="s">
        <v>257</v>
      </c>
      <c r="K70" t="b">
        <f t="shared" si="1"/>
        <v>1</v>
      </c>
      <c r="L70" t="str">
        <f>VLOOKUP(A70,metadata!A$2:P$26,1,FALSE)</f>
        <v>0b7e15ca-b231-4103-8509-0e71ecd4ee4c</v>
      </c>
      <c r="M70" t="str">
        <f>VLOOKUP(A70,metadata!A$2:P$26,2,FALSE)</f>
        <v>2023-05-25T13:47:40.274Z</v>
      </c>
      <c r="N70" t="str">
        <f>VLOOKUP(A70,metadata!A$2:P$26,3,FALSE)</f>
        <v>2023-05-25T14:49:32.000Z</v>
      </c>
      <c r="O70" t="str">
        <f>VLOOKUP(A70,metadata!A$2:P$26,4,FALSE)</f>
        <v>temple_NPK_08</v>
      </c>
      <c r="P70" s="7">
        <f>VLOOKUP(A70,metadata!A$2:P$26,5,FALSE)</f>
        <v>45071</v>
      </c>
      <c r="Q70" s="8">
        <f>VLOOKUP(A70,metadata!A$2:P$26,6,FALSE)</f>
        <v>0.33194444444444443</v>
      </c>
      <c r="R70">
        <f>VLOOKUP(A70,metadata!A$2:P$26,7,FALSE)</f>
        <v>0</v>
      </c>
      <c r="S70" t="str">
        <f>VLOOKUP(A70,metadata!A$2:P$26,8,FALSE)</f>
        <v>temple_NPK_08</v>
      </c>
      <c r="T70" t="str">
        <f>VLOOKUP(A70,metadata!A$2:P$26,9,FALSE)</f>
        <v>D</v>
      </c>
      <c r="U70">
        <f>VLOOKUP(A70,metadata!A$2:P$26,10,FALSE)</f>
        <v>0</v>
      </c>
      <c r="V70">
        <f>VLOOKUP(A70,metadata!A$2:P$26,11,FALSE)</f>
        <v>0</v>
      </c>
      <c r="W70" t="str">
        <f>VLOOKUP(A70,metadata!A$2:P$26,12,FALSE)</f>
        <v>D4</v>
      </c>
      <c r="X70" t="str">
        <f>VLOOKUP(A70,metadata!A$2:P$26,13,FALSE)</f>
        <v>temple</v>
      </c>
      <c r="Y70">
        <f>VLOOKUP(A70,metadata!A$2:P$26,14,FALSE)</f>
        <v>0</v>
      </c>
      <c r="Z70">
        <f>VLOOKUP(A70,metadata!A$2:P$26,15,FALSE)</f>
        <v>0</v>
      </c>
      <c r="AA70">
        <f>VLOOKUP(A70,metadata!A$2:P$26,16,FALSE)</f>
        <v>0</v>
      </c>
    </row>
    <row r="71" spans="1:27" x14ac:dyDescent="0.3">
      <c r="A71" t="s">
        <v>246</v>
      </c>
      <c r="B71" t="s">
        <v>258</v>
      </c>
      <c r="C71" t="s">
        <v>259</v>
      </c>
      <c r="D71" t="s">
        <v>260</v>
      </c>
      <c r="E71" t="s">
        <v>22</v>
      </c>
      <c r="F71" t="s">
        <v>22</v>
      </c>
      <c r="H71">
        <v>1</v>
      </c>
      <c r="K71" t="b">
        <f t="shared" si="1"/>
        <v>1</v>
      </c>
      <c r="L71" t="str">
        <f>VLOOKUP(A71,metadata!A$2:P$26,1,FALSE)</f>
        <v>0b7e15ca-b231-4103-8509-0e71ecd4ee4c</v>
      </c>
      <c r="M71" t="str">
        <f>VLOOKUP(A71,metadata!A$2:P$26,2,FALSE)</f>
        <v>2023-05-25T13:47:40.274Z</v>
      </c>
      <c r="N71" t="str">
        <f>VLOOKUP(A71,metadata!A$2:P$26,3,FALSE)</f>
        <v>2023-05-25T14:49:32.000Z</v>
      </c>
      <c r="O71" t="str">
        <f>VLOOKUP(A71,metadata!A$2:P$26,4,FALSE)</f>
        <v>temple_NPK_08</v>
      </c>
      <c r="P71" s="7">
        <f>VLOOKUP(A71,metadata!A$2:P$26,5,FALSE)</f>
        <v>45071</v>
      </c>
      <c r="Q71" s="8">
        <f>VLOOKUP(A71,metadata!A$2:P$26,6,FALSE)</f>
        <v>0.33194444444444443</v>
      </c>
      <c r="R71">
        <f>VLOOKUP(A71,metadata!A$2:P$26,7,FALSE)</f>
        <v>0</v>
      </c>
      <c r="S71" t="str">
        <f>VLOOKUP(A71,metadata!A$2:P$26,8,FALSE)</f>
        <v>temple_NPK_08</v>
      </c>
      <c r="T71" t="str">
        <f>VLOOKUP(A71,metadata!A$2:P$26,9,FALSE)</f>
        <v>D</v>
      </c>
      <c r="U71">
        <f>VLOOKUP(A71,metadata!A$2:P$26,10,FALSE)</f>
        <v>0</v>
      </c>
      <c r="V71">
        <f>VLOOKUP(A71,metadata!A$2:P$26,11,FALSE)</f>
        <v>0</v>
      </c>
      <c r="W71" t="str">
        <f>VLOOKUP(A71,metadata!A$2:P$26,12,FALSE)</f>
        <v>D4</v>
      </c>
      <c r="X71" t="str">
        <f>VLOOKUP(A71,metadata!A$2:P$26,13,FALSE)</f>
        <v>temple</v>
      </c>
      <c r="Y71">
        <f>VLOOKUP(A71,metadata!A$2:P$26,14,FALSE)</f>
        <v>0</v>
      </c>
      <c r="Z71">
        <f>VLOOKUP(A71,metadata!A$2:P$26,15,FALSE)</f>
        <v>0</v>
      </c>
      <c r="AA71">
        <f>VLOOKUP(A71,metadata!A$2:P$26,16,FALSE)</f>
        <v>0</v>
      </c>
    </row>
    <row r="72" spans="1:27" x14ac:dyDescent="0.3">
      <c r="A72" t="s">
        <v>246</v>
      </c>
      <c r="B72" t="s">
        <v>261</v>
      </c>
      <c r="C72" t="s">
        <v>262</v>
      </c>
      <c r="D72" t="s">
        <v>263</v>
      </c>
      <c r="E72" t="s">
        <v>239</v>
      </c>
      <c r="F72" t="s">
        <v>239</v>
      </c>
      <c r="H72">
        <v>5</v>
      </c>
      <c r="K72" t="b">
        <f t="shared" si="1"/>
        <v>1</v>
      </c>
      <c r="L72" t="str">
        <f>VLOOKUP(A72,metadata!A$2:P$26,1,FALSE)</f>
        <v>0b7e15ca-b231-4103-8509-0e71ecd4ee4c</v>
      </c>
      <c r="M72" t="str">
        <f>VLOOKUP(A72,metadata!A$2:P$26,2,FALSE)</f>
        <v>2023-05-25T13:47:40.274Z</v>
      </c>
      <c r="N72" t="str">
        <f>VLOOKUP(A72,metadata!A$2:P$26,3,FALSE)</f>
        <v>2023-05-25T14:49:32.000Z</v>
      </c>
      <c r="O72" t="str">
        <f>VLOOKUP(A72,metadata!A$2:P$26,4,FALSE)</f>
        <v>temple_NPK_08</v>
      </c>
      <c r="P72" s="7">
        <f>VLOOKUP(A72,metadata!A$2:P$26,5,FALSE)</f>
        <v>45071</v>
      </c>
      <c r="Q72" s="8">
        <f>VLOOKUP(A72,metadata!A$2:P$26,6,FALSE)</f>
        <v>0.33194444444444443</v>
      </c>
      <c r="R72">
        <f>VLOOKUP(A72,metadata!A$2:P$26,7,FALSE)</f>
        <v>0</v>
      </c>
      <c r="S72" t="str">
        <f>VLOOKUP(A72,metadata!A$2:P$26,8,FALSE)</f>
        <v>temple_NPK_08</v>
      </c>
      <c r="T72" t="str">
        <f>VLOOKUP(A72,metadata!A$2:P$26,9,FALSE)</f>
        <v>D</v>
      </c>
      <c r="U72">
        <f>VLOOKUP(A72,metadata!A$2:P$26,10,FALSE)</f>
        <v>0</v>
      </c>
      <c r="V72">
        <f>VLOOKUP(A72,metadata!A$2:P$26,11,FALSE)</f>
        <v>0</v>
      </c>
      <c r="W72" t="str">
        <f>VLOOKUP(A72,metadata!A$2:P$26,12,FALSE)</f>
        <v>D4</v>
      </c>
      <c r="X72" t="str">
        <f>VLOOKUP(A72,metadata!A$2:P$26,13,FALSE)</f>
        <v>temple</v>
      </c>
      <c r="Y72">
        <f>VLOOKUP(A72,metadata!A$2:P$26,14,FALSE)</f>
        <v>0</v>
      </c>
      <c r="Z72">
        <f>VLOOKUP(A72,metadata!A$2:P$26,15,FALSE)</f>
        <v>0</v>
      </c>
      <c r="AA72">
        <f>VLOOKUP(A72,metadata!A$2:P$26,16,FALSE)</f>
        <v>0</v>
      </c>
    </row>
    <row r="73" spans="1:27" x14ac:dyDescent="0.3">
      <c r="A73" t="s">
        <v>246</v>
      </c>
      <c r="B73" t="s">
        <v>264</v>
      </c>
      <c r="C73" t="s">
        <v>265</v>
      </c>
      <c r="D73" t="s">
        <v>266</v>
      </c>
      <c r="E73" t="s">
        <v>30</v>
      </c>
      <c r="F73" t="s">
        <v>30</v>
      </c>
      <c r="H73">
        <v>3</v>
      </c>
      <c r="K73" t="b">
        <f t="shared" si="1"/>
        <v>1</v>
      </c>
      <c r="L73" t="str">
        <f>VLOOKUP(A73,metadata!A$2:P$26,1,FALSE)</f>
        <v>0b7e15ca-b231-4103-8509-0e71ecd4ee4c</v>
      </c>
      <c r="M73" t="str">
        <f>VLOOKUP(A73,metadata!A$2:P$26,2,FALSE)</f>
        <v>2023-05-25T13:47:40.274Z</v>
      </c>
      <c r="N73" t="str">
        <f>VLOOKUP(A73,metadata!A$2:P$26,3,FALSE)</f>
        <v>2023-05-25T14:49:32.000Z</v>
      </c>
      <c r="O73" t="str">
        <f>VLOOKUP(A73,metadata!A$2:P$26,4,FALSE)</f>
        <v>temple_NPK_08</v>
      </c>
      <c r="P73" s="7">
        <f>VLOOKUP(A73,metadata!A$2:P$26,5,FALSE)</f>
        <v>45071</v>
      </c>
      <c r="Q73" s="8">
        <f>VLOOKUP(A73,metadata!A$2:P$26,6,FALSE)</f>
        <v>0.33194444444444443</v>
      </c>
      <c r="R73">
        <f>VLOOKUP(A73,metadata!A$2:P$26,7,FALSE)</f>
        <v>0</v>
      </c>
      <c r="S73" t="str">
        <f>VLOOKUP(A73,metadata!A$2:P$26,8,FALSE)</f>
        <v>temple_NPK_08</v>
      </c>
      <c r="T73" t="str">
        <f>VLOOKUP(A73,metadata!A$2:P$26,9,FALSE)</f>
        <v>D</v>
      </c>
      <c r="U73">
        <f>VLOOKUP(A73,metadata!A$2:P$26,10,FALSE)</f>
        <v>0</v>
      </c>
      <c r="V73">
        <f>VLOOKUP(A73,metadata!A$2:P$26,11,FALSE)</f>
        <v>0</v>
      </c>
      <c r="W73" t="str">
        <f>VLOOKUP(A73,metadata!A$2:P$26,12,FALSE)</f>
        <v>D4</v>
      </c>
      <c r="X73" t="str">
        <f>VLOOKUP(A73,metadata!A$2:P$26,13,FALSE)</f>
        <v>temple</v>
      </c>
      <c r="Y73">
        <f>VLOOKUP(A73,metadata!A$2:P$26,14,FALSE)</f>
        <v>0</v>
      </c>
      <c r="Z73">
        <f>VLOOKUP(A73,metadata!A$2:P$26,15,FALSE)</f>
        <v>0</v>
      </c>
      <c r="AA73">
        <f>VLOOKUP(A73,metadata!A$2:P$26,16,FALSE)</f>
        <v>0</v>
      </c>
    </row>
    <row r="74" spans="1:27" x14ac:dyDescent="0.3">
      <c r="A74" t="s">
        <v>246</v>
      </c>
      <c r="B74" t="s">
        <v>267</v>
      </c>
      <c r="C74" t="s">
        <v>268</v>
      </c>
      <c r="D74" t="s">
        <v>269</v>
      </c>
      <c r="E74" t="s">
        <v>79</v>
      </c>
      <c r="F74" t="s">
        <v>79</v>
      </c>
      <c r="H74">
        <v>6</v>
      </c>
      <c r="K74" t="b">
        <f t="shared" si="1"/>
        <v>1</v>
      </c>
      <c r="L74" t="str">
        <f>VLOOKUP(A74,metadata!A$2:P$26,1,FALSE)</f>
        <v>0b7e15ca-b231-4103-8509-0e71ecd4ee4c</v>
      </c>
      <c r="M74" t="str">
        <f>VLOOKUP(A74,metadata!A$2:P$26,2,FALSE)</f>
        <v>2023-05-25T13:47:40.274Z</v>
      </c>
      <c r="N74" t="str">
        <f>VLOOKUP(A74,metadata!A$2:P$26,3,FALSE)</f>
        <v>2023-05-25T14:49:32.000Z</v>
      </c>
      <c r="O74" t="str">
        <f>VLOOKUP(A74,metadata!A$2:P$26,4,FALSE)</f>
        <v>temple_NPK_08</v>
      </c>
      <c r="P74" s="7">
        <f>VLOOKUP(A74,metadata!A$2:P$26,5,FALSE)</f>
        <v>45071</v>
      </c>
      <c r="Q74" s="8">
        <f>VLOOKUP(A74,metadata!A$2:P$26,6,FALSE)</f>
        <v>0.33194444444444443</v>
      </c>
      <c r="R74">
        <f>VLOOKUP(A74,metadata!A$2:P$26,7,FALSE)</f>
        <v>0</v>
      </c>
      <c r="S74" t="str">
        <f>VLOOKUP(A74,metadata!A$2:P$26,8,FALSE)</f>
        <v>temple_NPK_08</v>
      </c>
      <c r="T74" t="str">
        <f>VLOOKUP(A74,metadata!A$2:P$26,9,FALSE)</f>
        <v>D</v>
      </c>
      <c r="U74">
        <f>VLOOKUP(A74,metadata!A$2:P$26,10,FALSE)</f>
        <v>0</v>
      </c>
      <c r="V74">
        <f>VLOOKUP(A74,metadata!A$2:P$26,11,FALSE)</f>
        <v>0</v>
      </c>
      <c r="W74" t="str">
        <f>VLOOKUP(A74,metadata!A$2:P$26,12,FALSE)</f>
        <v>D4</v>
      </c>
      <c r="X74" t="str">
        <f>VLOOKUP(A74,metadata!A$2:P$26,13,FALSE)</f>
        <v>temple</v>
      </c>
      <c r="Y74">
        <f>VLOOKUP(A74,metadata!A$2:P$26,14,FALSE)</f>
        <v>0</v>
      </c>
      <c r="Z74">
        <f>VLOOKUP(A74,metadata!A$2:P$26,15,FALSE)</f>
        <v>0</v>
      </c>
      <c r="AA74">
        <f>VLOOKUP(A74,metadata!A$2:P$26,16,FALSE)</f>
        <v>0</v>
      </c>
    </row>
    <row r="75" spans="1:27" x14ac:dyDescent="0.3">
      <c r="A75" t="s">
        <v>246</v>
      </c>
      <c r="B75" t="s">
        <v>270</v>
      </c>
      <c r="C75" t="s">
        <v>271</v>
      </c>
      <c r="D75" t="s">
        <v>272</v>
      </c>
      <c r="E75" t="s">
        <v>273</v>
      </c>
      <c r="F75" t="s">
        <v>273</v>
      </c>
      <c r="H75">
        <v>5</v>
      </c>
      <c r="K75" t="b">
        <f t="shared" si="1"/>
        <v>1</v>
      </c>
      <c r="L75" t="str">
        <f>VLOOKUP(A75,metadata!A$2:P$26,1,FALSE)</f>
        <v>0b7e15ca-b231-4103-8509-0e71ecd4ee4c</v>
      </c>
      <c r="M75" t="str">
        <f>VLOOKUP(A75,metadata!A$2:P$26,2,FALSE)</f>
        <v>2023-05-25T13:47:40.274Z</v>
      </c>
      <c r="N75" t="str">
        <f>VLOOKUP(A75,metadata!A$2:P$26,3,FALSE)</f>
        <v>2023-05-25T14:49:32.000Z</v>
      </c>
      <c r="O75" t="str">
        <f>VLOOKUP(A75,metadata!A$2:P$26,4,FALSE)</f>
        <v>temple_NPK_08</v>
      </c>
      <c r="P75" s="7">
        <f>VLOOKUP(A75,metadata!A$2:P$26,5,FALSE)</f>
        <v>45071</v>
      </c>
      <c r="Q75" s="8">
        <f>VLOOKUP(A75,metadata!A$2:P$26,6,FALSE)</f>
        <v>0.33194444444444443</v>
      </c>
      <c r="R75">
        <f>VLOOKUP(A75,metadata!A$2:P$26,7,FALSE)</f>
        <v>0</v>
      </c>
      <c r="S75" t="str">
        <f>VLOOKUP(A75,metadata!A$2:P$26,8,FALSE)</f>
        <v>temple_NPK_08</v>
      </c>
      <c r="T75" t="str">
        <f>VLOOKUP(A75,metadata!A$2:P$26,9,FALSE)</f>
        <v>D</v>
      </c>
      <c r="U75">
        <f>VLOOKUP(A75,metadata!A$2:P$26,10,FALSE)</f>
        <v>0</v>
      </c>
      <c r="V75">
        <f>VLOOKUP(A75,metadata!A$2:P$26,11,FALSE)</f>
        <v>0</v>
      </c>
      <c r="W75" t="str">
        <f>VLOOKUP(A75,metadata!A$2:P$26,12,FALSE)</f>
        <v>D4</v>
      </c>
      <c r="X75" t="str">
        <f>VLOOKUP(A75,metadata!A$2:P$26,13,FALSE)</f>
        <v>temple</v>
      </c>
      <c r="Y75">
        <f>VLOOKUP(A75,metadata!A$2:P$26,14,FALSE)</f>
        <v>0</v>
      </c>
      <c r="Z75">
        <f>VLOOKUP(A75,metadata!A$2:P$26,15,FALSE)</f>
        <v>0</v>
      </c>
      <c r="AA75">
        <f>VLOOKUP(A75,metadata!A$2:P$26,16,FALSE)</f>
        <v>0</v>
      </c>
    </row>
    <row r="76" spans="1:27" x14ac:dyDescent="0.3">
      <c r="A76" t="s">
        <v>246</v>
      </c>
      <c r="B76" t="s">
        <v>274</v>
      </c>
      <c r="C76" t="s">
        <v>275</v>
      </c>
      <c r="D76" t="s">
        <v>276</v>
      </c>
      <c r="E76" t="s">
        <v>18</v>
      </c>
      <c r="F76" t="s">
        <v>18</v>
      </c>
      <c r="H76">
        <v>2</v>
      </c>
      <c r="K76" t="b">
        <f t="shared" si="1"/>
        <v>1</v>
      </c>
      <c r="L76" t="str">
        <f>VLOOKUP(A76,metadata!A$2:P$26,1,FALSE)</f>
        <v>0b7e15ca-b231-4103-8509-0e71ecd4ee4c</v>
      </c>
      <c r="M76" t="str">
        <f>VLOOKUP(A76,metadata!A$2:P$26,2,FALSE)</f>
        <v>2023-05-25T13:47:40.274Z</v>
      </c>
      <c r="N76" t="str">
        <f>VLOOKUP(A76,metadata!A$2:P$26,3,FALSE)</f>
        <v>2023-05-25T14:49:32.000Z</v>
      </c>
      <c r="O76" t="str">
        <f>VLOOKUP(A76,metadata!A$2:P$26,4,FALSE)</f>
        <v>temple_NPK_08</v>
      </c>
      <c r="P76" s="7">
        <f>VLOOKUP(A76,metadata!A$2:P$26,5,FALSE)</f>
        <v>45071</v>
      </c>
      <c r="Q76" s="8">
        <f>VLOOKUP(A76,metadata!A$2:P$26,6,FALSE)</f>
        <v>0.33194444444444443</v>
      </c>
      <c r="R76">
        <f>VLOOKUP(A76,metadata!A$2:P$26,7,FALSE)</f>
        <v>0</v>
      </c>
      <c r="S76" t="str">
        <f>VLOOKUP(A76,metadata!A$2:P$26,8,FALSE)</f>
        <v>temple_NPK_08</v>
      </c>
      <c r="T76" t="str">
        <f>VLOOKUP(A76,metadata!A$2:P$26,9,FALSE)</f>
        <v>D</v>
      </c>
      <c r="U76">
        <f>VLOOKUP(A76,metadata!A$2:P$26,10,FALSE)</f>
        <v>0</v>
      </c>
      <c r="V76">
        <f>VLOOKUP(A76,metadata!A$2:P$26,11,FALSE)</f>
        <v>0</v>
      </c>
      <c r="W76" t="str">
        <f>VLOOKUP(A76,metadata!A$2:P$26,12,FALSE)</f>
        <v>D4</v>
      </c>
      <c r="X76" t="str">
        <f>VLOOKUP(A76,metadata!A$2:P$26,13,FALSE)</f>
        <v>temple</v>
      </c>
      <c r="Y76">
        <f>VLOOKUP(A76,metadata!A$2:P$26,14,FALSE)</f>
        <v>0</v>
      </c>
      <c r="Z76">
        <f>VLOOKUP(A76,metadata!A$2:P$26,15,FALSE)</f>
        <v>0</v>
      </c>
      <c r="AA76">
        <f>VLOOKUP(A76,metadata!A$2:P$26,16,FALSE)</f>
        <v>0</v>
      </c>
    </row>
    <row r="77" spans="1:27" x14ac:dyDescent="0.3">
      <c r="A77" t="s">
        <v>246</v>
      </c>
      <c r="B77" t="s">
        <v>277</v>
      </c>
      <c r="C77" t="s">
        <v>278</v>
      </c>
      <c r="D77" t="s">
        <v>279</v>
      </c>
      <c r="E77" t="s">
        <v>42</v>
      </c>
      <c r="F77" t="s">
        <v>42</v>
      </c>
      <c r="H77">
        <v>2</v>
      </c>
      <c r="J77" t="s">
        <v>43</v>
      </c>
      <c r="K77" t="b">
        <f t="shared" si="1"/>
        <v>1</v>
      </c>
      <c r="L77" t="str">
        <f>VLOOKUP(A77,metadata!A$2:P$26,1,FALSE)</f>
        <v>0b7e15ca-b231-4103-8509-0e71ecd4ee4c</v>
      </c>
      <c r="M77" t="str">
        <f>VLOOKUP(A77,metadata!A$2:P$26,2,FALSE)</f>
        <v>2023-05-25T13:47:40.274Z</v>
      </c>
      <c r="N77" t="str">
        <f>VLOOKUP(A77,metadata!A$2:P$26,3,FALSE)</f>
        <v>2023-05-25T14:49:32.000Z</v>
      </c>
      <c r="O77" t="str">
        <f>VLOOKUP(A77,metadata!A$2:P$26,4,FALSE)</f>
        <v>temple_NPK_08</v>
      </c>
      <c r="P77" s="7">
        <f>VLOOKUP(A77,metadata!A$2:P$26,5,FALSE)</f>
        <v>45071</v>
      </c>
      <c r="Q77" s="8">
        <f>VLOOKUP(A77,metadata!A$2:P$26,6,FALSE)</f>
        <v>0.33194444444444443</v>
      </c>
      <c r="R77">
        <f>VLOOKUP(A77,metadata!A$2:P$26,7,FALSE)</f>
        <v>0</v>
      </c>
      <c r="S77" t="str">
        <f>VLOOKUP(A77,metadata!A$2:P$26,8,FALSE)</f>
        <v>temple_NPK_08</v>
      </c>
      <c r="T77" t="str">
        <f>VLOOKUP(A77,metadata!A$2:P$26,9,FALSE)</f>
        <v>D</v>
      </c>
      <c r="U77">
        <f>VLOOKUP(A77,metadata!A$2:P$26,10,FALSE)</f>
        <v>0</v>
      </c>
      <c r="V77">
        <f>VLOOKUP(A77,metadata!A$2:P$26,11,FALSE)</f>
        <v>0</v>
      </c>
      <c r="W77" t="str">
        <f>VLOOKUP(A77,metadata!A$2:P$26,12,FALSE)</f>
        <v>D4</v>
      </c>
      <c r="X77" t="str">
        <f>VLOOKUP(A77,metadata!A$2:P$26,13,FALSE)</f>
        <v>temple</v>
      </c>
      <c r="Y77">
        <f>VLOOKUP(A77,metadata!A$2:P$26,14,FALSE)</f>
        <v>0</v>
      </c>
      <c r="Z77">
        <f>VLOOKUP(A77,metadata!A$2:P$26,15,FALSE)</f>
        <v>0</v>
      </c>
      <c r="AA77">
        <f>VLOOKUP(A77,metadata!A$2:P$26,16,FALSE)</f>
        <v>0</v>
      </c>
    </row>
    <row r="78" spans="1:27" x14ac:dyDescent="0.3">
      <c r="A78" t="s">
        <v>246</v>
      </c>
      <c r="B78" t="s">
        <v>280</v>
      </c>
      <c r="C78" t="s">
        <v>281</v>
      </c>
      <c r="D78" t="s">
        <v>282</v>
      </c>
      <c r="E78" t="s">
        <v>47</v>
      </c>
      <c r="F78" t="s">
        <v>47</v>
      </c>
      <c r="H78">
        <v>3</v>
      </c>
      <c r="K78" t="b">
        <f t="shared" si="1"/>
        <v>1</v>
      </c>
      <c r="L78" t="str">
        <f>VLOOKUP(A78,metadata!A$2:P$26,1,FALSE)</f>
        <v>0b7e15ca-b231-4103-8509-0e71ecd4ee4c</v>
      </c>
      <c r="M78" t="str">
        <f>VLOOKUP(A78,metadata!A$2:P$26,2,FALSE)</f>
        <v>2023-05-25T13:47:40.274Z</v>
      </c>
      <c r="N78" t="str">
        <f>VLOOKUP(A78,metadata!A$2:P$26,3,FALSE)</f>
        <v>2023-05-25T14:49:32.000Z</v>
      </c>
      <c r="O78" t="str">
        <f>VLOOKUP(A78,metadata!A$2:P$26,4,FALSE)</f>
        <v>temple_NPK_08</v>
      </c>
      <c r="P78" s="7">
        <f>VLOOKUP(A78,metadata!A$2:P$26,5,FALSE)</f>
        <v>45071</v>
      </c>
      <c r="Q78" s="8">
        <f>VLOOKUP(A78,metadata!A$2:P$26,6,FALSE)</f>
        <v>0.33194444444444443</v>
      </c>
      <c r="R78">
        <f>VLOOKUP(A78,metadata!A$2:P$26,7,FALSE)</f>
        <v>0</v>
      </c>
      <c r="S78" t="str">
        <f>VLOOKUP(A78,metadata!A$2:P$26,8,FALSE)</f>
        <v>temple_NPK_08</v>
      </c>
      <c r="T78" t="str">
        <f>VLOOKUP(A78,metadata!A$2:P$26,9,FALSE)</f>
        <v>D</v>
      </c>
      <c r="U78">
        <f>VLOOKUP(A78,metadata!A$2:P$26,10,FALSE)</f>
        <v>0</v>
      </c>
      <c r="V78">
        <f>VLOOKUP(A78,metadata!A$2:P$26,11,FALSE)</f>
        <v>0</v>
      </c>
      <c r="W78" t="str">
        <f>VLOOKUP(A78,metadata!A$2:P$26,12,FALSE)</f>
        <v>D4</v>
      </c>
      <c r="X78" t="str">
        <f>VLOOKUP(A78,metadata!A$2:P$26,13,FALSE)</f>
        <v>temple</v>
      </c>
      <c r="Y78">
        <f>VLOOKUP(A78,metadata!A$2:P$26,14,FALSE)</f>
        <v>0</v>
      </c>
      <c r="Z78">
        <f>VLOOKUP(A78,metadata!A$2:P$26,15,FALSE)</f>
        <v>0</v>
      </c>
      <c r="AA78">
        <f>VLOOKUP(A78,metadata!A$2:P$26,16,FALSE)</f>
        <v>0</v>
      </c>
    </row>
    <row r="79" spans="1:27" x14ac:dyDescent="0.3">
      <c r="A79" t="s">
        <v>246</v>
      </c>
      <c r="B79" t="s">
        <v>283</v>
      </c>
      <c r="C79" t="s">
        <v>284</v>
      </c>
      <c r="D79" t="s">
        <v>285</v>
      </c>
      <c r="E79" t="s">
        <v>63</v>
      </c>
      <c r="F79" t="s">
        <v>63</v>
      </c>
      <c r="H79">
        <v>15</v>
      </c>
      <c r="K79" t="b">
        <f t="shared" si="1"/>
        <v>1</v>
      </c>
      <c r="L79" t="str">
        <f>VLOOKUP(A79,metadata!A$2:P$26,1,FALSE)</f>
        <v>0b7e15ca-b231-4103-8509-0e71ecd4ee4c</v>
      </c>
      <c r="M79" t="str">
        <f>VLOOKUP(A79,metadata!A$2:P$26,2,FALSE)</f>
        <v>2023-05-25T13:47:40.274Z</v>
      </c>
      <c r="N79" t="str">
        <f>VLOOKUP(A79,metadata!A$2:P$26,3,FALSE)</f>
        <v>2023-05-25T14:49:32.000Z</v>
      </c>
      <c r="O79" t="str">
        <f>VLOOKUP(A79,metadata!A$2:P$26,4,FALSE)</f>
        <v>temple_NPK_08</v>
      </c>
      <c r="P79" s="7">
        <f>VLOOKUP(A79,metadata!A$2:P$26,5,FALSE)</f>
        <v>45071</v>
      </c>
      <c r="Q79" s="8">
        <f>VLOOKUP(A79,metadata!A$2:P$26,6,FALSE)</f>
        <v>0.33194444444444443</v>
      </c>
      <c r="R79">
        <f>VLOOKUP(A79,metadata!A$2:P$26,7,FALSE)</f>
        <v>0</v>
      </c>
      <c r="S79" t="str">
        <f>VLOOKUP(A79,metadata!A$2:P$26,8,FALSE)</f>
        <v>temple_NPK_08</v>
      </c>
      <c r="T79" t="str">
        <f>VLOOKUP(A79,metadata!A$2:P$26,9,FALSE)</f>
        <v>D</v>
      </c>
      <c r="U79">
        <f>VLOOKUP(A79,metadata!A$2:P$26,10,FALSE)</f>
        <v>0</v>
      </c>
      <c r="V79">
        <f>VLOOKUP(A79,metadata!A$2:P$26,11,FALSE)</f>
        <v>0</v>
      </c>
      <c r="W79" t="str">
        <f>VLOOKUP(A79,metadata!A$2:P$26,12,FALSE)</f>
        <v>D4</v>
      </c>
      <c r="X79" t="str">
        <f>VLOOKUP(A79,metadata!A$2:P$26,13,FALSE)</f>
        <v>temple</v>
      </c>
      <c r="Y79">
        <f>VLOOKUP(A79,metadata!A$2:P$26,14,FALSE)</f>
        <v>0</v>
      </c>
      <c r="Z79">
        <f>VLOOKUP(A79,metadata!A$2:P$26,15,FALSE)</f>
        <v>0</v>
      </c>
      <c r="AA79">
        <f>VLOOKUP(A79,metadata!A$2:P$26,16,FALSE)</f>
        <v>0</v>
      </c>
    </row>
    <row r="80" spans="1:27" x14ac:dyDescent="0.3">
      <c r="A80" t="s">
        <v>246</v>
      </c>
      <c r="B80" t="s">
        <v>286</v>
      </c>
      <c r="C80" t="s">
        <v>287</v>
      </c>
      <c r="D80" t="s">
        <v>288</v>
      </c>
      <c r="E80" t="s">
        <v>71</v>
      </c>
      <c r="F80" t="s">
        <v>71</v>
      </c>
      <c r="H80">
        <v>30</v>
      </c>
      <c r="K80" t="b">
        <f t="shared" si="1"/>
        <v>1</v>
      </c>
      <c r="L80" t="str">
        <f>VLOOKUP(A80,metadata!A$2:P$26,1,FALSE)</f>
        <v>0b7e15ca-b231-4103-8509-0e71ecd4ee4c</v>
      </c>
      <c r="M80" t="str">
        <f>VLOOKUP(A80,metadata!A$2:P$26,2,FALSE)</f>
        <v>2023-05-25T13:47:40.274Z</v>
      </c>
      <c r="N80" t="str">
        <f>VLOOKUP(A80,metadata!A$2:P$26,3,FALSE)</f>
        <v>2023-05-25T14:49:32.000Z</v>
      </c>
      <c r="O80" t="str">
        <f>VLOOKUP(A80,metadata!A$2:P$26,4,FALSE)</f>
        <v>temple_NPK_08</v>
      </c>
      <c r="P80" s="7">
        <f>VLOOKUP(A80,metadata!A$2:P$26,5,FALSE)</f>
        <v>45071</v>
      </c>
      <c r="Q80" s="8">
        <f>VLOOKUP(A80,metadata!A$2:P$26,6,FALSE)</f>
        <v>0.33194444444444443</v>
      </c>
      <c r="R80">
        <f>VLOOKUP(A80,metadata!A$2:P$26,7,FALSE)</f>
        <v>0</v>
      </c>
      <c r="S80" t="str">
        <f>VLOOKUP(A80,metadata!A$2:P$26,8,FALSE)</f>
        <v>temple_NPK_08</v>
      </c>
      <c r="T80" t="str">
        <f>VLOOKUP(A80,metadata!A$2:P$26,9,FALSE)</f>
        <v>D</v>
      </c>
      <c r="U80">
        <f>VLOOKUP(A80,metadata!A$2:P$26,10,FALSE)</f>
        <v>0</v>
      </c>
      <c r="V80">
        <f>VLOOKUP(A80,metadata!A$2:P$26,11,FALSE)</f>
        <v>0</v>
      </c>
      <c r="W80" t="str">
        <f>VLOOKUP(A80,metadata!A$2:P$26,12,FALSE)</f>
        <v>D4</v>
      </c>
      <c r="X80" t="str">
        <f>VLOOKUP(A80,metadata!A$2:P$26,13,FALSE)</f>
        <v>temple</v>
      </c>
      <c r="Y80">
        <f>VLOOKUP(A80,metadata!A$2:P$26,14,FALSE)</f>
        <v>0</v>
      </c>
      <c r="Z80">
        <f>VLOOKUP(A80,metadata!A$2:P$26,15,FALSE)</f>
        <v>0</v>
      </c>
      <c r="AA80">
        <f>VLOOKUP(A80,metadata!A$2:P$26,16,FALSE)</f>
        <v>0</v>
      </c>
    </row>
    <row r="81" spans="1:27" x14ac:dyDescent="0.3">
      <c r="A81" t="s">
        <v>246</v>
      </c>
      <c r="B81" t="s">
        <v>289</v>
      </c>
      <c r="C81" t="s">
        <v>290</v>
      </c>
      <c r="D81" t="s">
        <v>291</v>
      </c>
      <c r="E81" t="s">
        <v>34</v>
      </c>
      <c r="F81" t="s">
        <v>34</v>
      </c>
      <c r="H81">
        <v>10</v>
      </c>
      <c r="K81" t="b">
        <f t="shared" si="1"/>
        <v>1</v>
      </c>
      <c r="L81" t="str">
        <f>VLOOKUP(A81,metadata!A$2:P$26,1,FALSE)</f>
        <v>0b7e15ca-b231-4103-8509-0e71ecd4ee4c</v>
      </c>
      <c r="M81" t="str">
        <f>VLOOKUP(A81,metadata!A$2:P$26,2,FALSE)</f>
        <v>2023-05-25T13:47:40.274Z</v>
      </c>
      <c r="N81" t="str">
        <f>VLOOKUP(A81,metadata!A$2:P$26,3,FALSE)</f>
        <v>2023-05-25T14:49:32.000Z</v>
      </c>
      <c r="O81" t="str">
        <f>VLOOKUP(A81,metadata!A$2:P$26,4,FALSE)</f>
        <v>temple_NPK_08</v>
      </c>
      <c r="P81" s="7">
        <f>VLOOKUP(A81,metadata!A$2:P$26,5,FALSE)</f>
        <v>45071</v>
      </c>
      <c r="Q81" s="8">
        <f>VLOOKUP(A81,metadata!A$2:P$26,6,FALSE)</f>
        <v>0.33194444444444443</v>
      </c>
      <c r="R81">
        <f>VLOOKUP(A81,metadata!A$2:P$26,7,FALSE)</f>
        <v>0</v>
      </c>
      <c r="S81" t="str">
        <f>VLOOKUP(A81,metadata!A$2:P$26,8,FALSE)</f>
        <v>temple_NPK_08</v>
      </c>
      <c r="T81" t="str">
        <f>VLOOKUP(A81,metadata!A$2:P$26,9,FALSE)</f>
        <v>D</v>
      </c>
      <c r="U81">
        <f>VLOOKUP(A81,metadata!A$2:P$26,10,FALSE)</f>
        <v>0</v>
      </c>
      <c r="V81">
        <f>VLOOKUP(A81,metadata!A$2:P$26,11,FALSE)</f>
        <v>0</v>
      </c>
      <c r="W81" t="str">
        <f>VLOOKUP(A81,metadata!A$2:P$26,12,FALSE)</f>
        <v>D4</v>
      </c>
      <c r="X81" t="str">
        <f>VLOOKUP(A81,metadata!A$2:P$26,13,FALSE)</f>
        <v>temple</v>
      </c>
      <c r="Y81">
        <f>VLOOKUP(A81,metadata!A$2:P$26,14,FALSE)</f>
        <v>0</v>
      </c>
      <c r="Z81">
        <f>VLOOKUP(A81,metadata!A$2:P$26,15,FALSE)</f>
        <v>0</v>
      </c>
      <c r="AA81">
        <f>VLOOKUP(A81,metadata!A$2:P$26,16,FALSE)</f>
        <v>0</v>
      </c>
    </row>
    <row r="82" spans="1:27" x14ac:dyDescent="0.3">
      <c r="A82" t="s">
        <v>246</v>
      </c>
      <c r="B82" t="s">
        <v>292</v>
      </c>
      <c r="C82" t="s">
        <v>293</v>
      </c>
      <c r="D82" t="s">
        <v>294</v>
      </c>
      <c r="E82" t="s">
        <v>75</v>
      </c>
      <c r="F82" t="s">
        <v>75</v>
      </c>
      <c r="H82">
        <v>80</v>
      </c>
      <c r="K82" t="b">
        <f t="shared" si="1"/>
        <v>1</v>
      </c>
      <c r="L82" t="str">
        <f>VLOOKUP(A82,metadata!A$2:P$26,1,FALSE)</f>
        <v>0b7e15ca-b231-4103-8509-0e71ecd4ee4c</v>
      </c>
      <c r="M82" t="str">
        <f>VLOOKUP(A82,metadata!A$2:P$26,2,FALSE)</f>
        <v>2023-05-25T13:47:40.274Z</v>
      </c>
      <c r="N82" t="str">
        <f>VLOOKUP(A82,metadata!A$2:P$26,3,FALSE)</f>
        <v>2023-05-25T14:49:32.000Z</v>
      </c>
      <c r="O82" t="str">
        <f>VLOOKUP(A82,metadata!A$2:P$26,4,FALSE)</f>
        <v>temple_NPK_08</v>
      </c>
      <c r="P82" s="7">
        <f>VLOOKUP(A82,metadata!A$2:P$26,5,FALSE)</f>
        <v>45071</v>
      </c>
      <c r="Q82" s="8">
        <f>VLOOKUP(A82,metadata!A$2:P$26,6,FALSE)</f>
        <v>0.33194444444444443</v>
      </c>
      <c r="R82">
        <f>VLOOKUP(A82,metadata!A$2:P$26,7,FALSE)</f>
        <v>0</v>
      </c>
      <c r="S82" t="str">
        <f>VLOOKUP(A82,metadata!A$2:P$26,8,FALSE)</f>
        <v>temple_NPK_08</v>
      </c>
      <c r="T82" t="str">
        <f>VLOOKUP(A82,metadata!A$2:P$26,9,FALSE)</f>
        <v>D</v>
      </c>
      <c r="U82">
        <f>VLOOKUP(A82,metadata!A$2:P$26,10,FALSE)</f>
        <v>0</v>
      </c>
      <c r="V82">
        <f>VLOOKUP(A82,metadata!A$2:P$26,11,FALSE)</f>
        <v>0</v>
      </c>
      <c r="W82" t="str">
        <f>VLOOKUP(A82,metadata!A$2:P$26,12,FALSE)</f>
        <v>D4</v>
      </c>
      <c r="X82" t="str">
        <f>VLOOKUP(A82,metadata!A$2:P$26,13,FALSE)</f>
        <v>temple</v>
      </c>
      <c r="Y82">
        <f>VLOOKUP(A82,metadata!A$2:P$26,14,FALSE)</f>
        <v>0</v>
      </c>
      <c r="Z82">
        <f>VLOOKUP(A82,metadata!A$2:P$26,15,FALSE)</f>
        <v>0</v>
      </c>
      <c r="AA82">
        <f>VLOOKUP(A82,metadata!A$2:P$26,16,FALSE)</f>
        <v>0</v>
      </c>
    </row>
    <row r="83" spans="1:27" x14ac:dyDescent="0.3">
      <c r="A83" t="s">
        <v>295</v>
      </c>
      <c r="B83" t="s">
        <v>296</v>
      </c>
      <c r="C83" t="s">
        <v>297</v>
      </c>
      <c r="D83" t="s">
        <v>298</v>
      </c>
      <c r="E83" t="s">
        <v>273</v>
      </c>
      <c r="F83" t="s">
        <v>273</v>
      </c>
      <c r="H83">
        <v>0.5</v>
      </c>
      <c r="K83" t="b">
        <f t="shared" si="1"/>
        <v>1</v>
      </c>
      <c r="L83" t="str">
        <f>VLOOKUP(A83,metadata!A$2:P$26,1,FALSE)</f>
        <v>b0f9325f-4cf2-4ef5-a74e-3f84c4569ac4</v>
      </c>
      <c r="M83" t="str">
        <f>VLOOKUP(A83,metadata!A$2:P$26,2,FALSE)</f>
        <v>2023-05-24T14:04:38.933Z</v>
      </c>
      <c r="N83" t="str">
        <f>VLOOKUP(A83,metadata!A$2:P$26,3,FALSE)</f>
        <v>2023-05-24T14:04:51.000Z</v>
      </c>
      <c r="O83" t="str">
        <f>VLOOKUP(A83,metadata!A$2:P$26,4,FALSE)</f>
        <v>temple_control_01</v>
      </c>
      <c r="P83" s="7">
        <f>VLOOKUP(A83,metadata!A$2:P$26,5,FALSE)</f>
        <v>45070</v>
      </c>
      <c r="Q83" s="8">
        <f>VLOOKUP(A83,metadata!A$2:P$26,6,FALSE)</f>
        <v>0.36874999999999997</v>
      </c>
      <c r="R83">
        <f>VLOOKUP(A83,metadata!A$2:P$26,7,FALSE)</f>
        <v>0</v>
      </c>
      <c r="S83" t="str">
        <f>VLOOKUP(A83,metadata!A$2:P$26,8,FALSE)</f>
        <v>temple_control_01</v>
      </c>
      <c r="T83" t="str">
        <f>VLOOKUP(A83,metadata!A$2:P$26,9,FALSE)</f>
        <v>B</v>
      </c>
      <c r="U83">
        <f>VLOOKUP(A83,metadata!A$2:P$26,10,FALSE)</f>
        <v>0</v>
      </c>
      <c r="V83">
        <f>VLOOKUP(A83,metadata!A$2:P$26,11,FALSE)</f>
        <v>0</v>
      </c>
      <c r="W83" t="str">
        <f>VLOOKUP(A83,metadata!A$2:P$26,12,FALSE)</f>
        <v>B2</v>
      </c>
      <c r="X83" t="str">
        <f>VLOOKUP(A83,metadata!A$2:P$26,13,FALSE)</f>
        <v>temple</v>
      </c>
      <c r="Y83">
        <f>VLOOKUP(A83,metadata!A$2:P$26,14,FALSE)</f>
        <v>16</v>
      </c>
      <c r="Z83">
        <f>VLOOKUP(A83,metadata!A$2:P$26,15,FALSE)</f>
        <v>0</v>
      </c>
      <c r="AA83">
        <f>VLOOKUP(A83,metadata!A$2:P$26,16,FALSE)</f>
        <v>0</v>
      </c>
    </row>
    <row r="84" spans="1:27" x14ac:dyDescent="0.3">
      <c r="A84" t="s">
        <v>295</v>
      </c>
      <c r="B84" t="s">
        <v>299</v>
      </c>
      <c r="C84" t="s">
        <v>300</v>
      </c>
      <c r="D84" t="s">
        <v>301</v>
      </c>
      <c r="E84" t="s">
        <v>250</v>
      </c>
      <c r="F84" t="s">
        <v>250</v>
      </c>
      <c r="H84">
        <v>0.5</v>
      </c>
      <c r="K84" t="b">
        <f t="shared" si="1"/>
        <v>1</v>
      </c>
      <c r="L84" t="str">
        <f>VLOOKUP(A84,metadata!A$2:P$26,1,FALSE)</f>
        <v>b0f9325f-4cf2-4ef5-a74e-3f84c4569ac4</v>
      </c>
      <c r="M84" t="str">
        <f>VLOOKUP(A84,metadata!A$2:P$26,2,FALSE)</f>
        <v>2023-05-24T14:04:38.933Z</v>
      </c>
      <c r="N84" t="str">
        <f>VLOOKUP(A84,metadata!A$2:P$26,3,FALSE)</f>
        <v>2023-05-24T14:04:51.000Z</v>
      </c>
      <c r="O84" t="str">
        <f>VLOOKUP(A84,metadata!A$2:P$26,4,FALSE)</f>
        <v>temple_control_01</v>
      </c>
      <c r="P84" s="7">
        <f>VLOOKUP(A84,metadata!A$2:P$26,5,FALSE)</f>
        <v>45070</v>
      </c>
      <c r="Q84" s="8">
        <f>VLOOKUP(A84,metadata!A$2:P$26,6,FALSE)</f>
        <v>0.36874999999999997</v>
      </c>
      <c r="R84">
        <f>VLOOKUP(A84,metadata!A$2:P$26,7,FALSE)</f>
        <v>0</v>
      </c>
      <c r="S84" t="str">
        <f>VLOOKUP(A84,metadata!A$2:P$26,8,FALSE)</f>
        <v>temple_control_01</v>
      </c>
      <c r="T84" t="str">
        <f>VLOOKUP(A84,metadata!A$2:P$26,9,FALSE)</f>
        <v>B</v>
      </c>
      <c r="U84">
        <f>VLOOKUP(A84,metadata!A$2:P$26,10,FALSE)</f>
        <v>0</v>
      </c>
      <c r="V84">
        <f>VLOOKUP(A84,metadata!A$2:P$26,11,FALSE)</f>
        <v>0</v>
      </c>
      <c r="W84" t="str">
        <f>VLOOKUP(A84,metadata!A$2:P$26,12,FALSE)</f>
        <v>B2</v>
      </c>
      <c r="X84" t="str">
        <f>VLOOKUP(A84,metadata!A$2:P$26,13,FALSE)</f>
        <v>temple</v>
      </c>
      <c r="Y84">
        <f>VLOOKUP(A84,metadata!A$2:P$26,14,FALSE)</f>
        <v>16</v>
      </c>
      <c r="Z84">
        <f>VLOOKUP(A84,metadata!A$2:P$26,15,FALSE)</f>
        <v>0</v>
      </c>
      <c r="AA84">
        <f>VLOOKUP(A84,metadata!A$2:P$26,16,FALSE)</f>
        <v>0</v>
      </c>
    </row>
    <row r="85" spans="1:27" x14ac:dyDescent="0.3">
      <c r="A85" t="s">
        <v>295</v>
      </c>
      <c r="B85" t="s">
        <v>302</v>
      </c>
      <c r="C85" t="s">
        <v>303</v>
      </c>
      <c r="D85" t="s">
        <v>304</v>
      </c>
      <c r="E85" t="s">
        <v>26</v>
      </c>
      <c r="F85" t="s">
        <v>26</v>
      </c>
      <c r="H85">
        <v>2</v>
      </c>
      <c r="K85" t="b">
        <f t="shared" si="1"/>
        <v>1</v>
      </c>
      <c r="L85" t="str">
        <f>VLOOKUP(A85,metadata!A$2:P$26,1,FALSE)</f>
        <v>b0f9325f-4cf2-4ef5-a74e-3f84c4569ac4</v>
      </c>
      <c r="M85" t="str">
        <f>VLOOKUP(A85,metadata!A$2:P$26,2,FALSE)</f>
        <v>2023-05-24T14:04:38.933Z</v>
      </c>
      <c r="N85" t="str">
        <f>VLOOKUP(A85,metadata!A$2:P$26,3,FALSE)</f>
        <v>2023-05-24T14:04:51.000Z</v>
      </c>
      <c r="O85" t="str">
        <f>VLOOKUP(A85,metadata!A$2:P$26,4,FALSE)</f>
        <v>temple_control_01</v>
      </c>
      <c r="P85" s="7">
        <f>VLOOKUP(A85,metadata!A$2:P$26,5,FALSE)</f>
        <v>45070</v>
      </c>
      <c r="Q85" s="8">
        <f>VLOOKUP(A85,metadata!A$2:P$26,6,FALSE)</f>
        <v>0.36874999999999997</v>
      </c>
      <c r="R85">
        <f>VLOOKUP(A85,metadata!A$2:P$26,7,FALSE)</f>
        <v>0</v>
      </c>
      <c r="S85" t="str">
        <f>VLOOKUP(A85,metadata!A$2:P$26,8,FALSE)</f>
        <v>temple_control_01</v>
      </c>
      <c r="T85" t="str">
        <f>VLOOKUP(A85,metadata!A$2:P$26,9,FALSE)</f>
        <v>B</v>
      </c>
      <c r="U85">
        <f>VLOOKUP(A85,metadata!A$2:P$26,10,FALSE)</f>
        <v>0</v>
      </c>
      <c r="V85">
        <f>VLOOKUP(A85,metadata!A$2:P$26,11,FALSE)</f>
        <v>0</v>
      </c>
      <c r="W85" t="str">
        <f>VLOOKUP(A85,metadata!A$2:P$26,12,FALSE)</f>
        <v>B2</v>
      </c>
      <c r="X85" t="str">
        <f>VLOOKUP(A85,metadata!A$2:P$26,13,FALSE)</f>
        <v>temple</v>
      </c>
      <c r="Y85">
        <f>VLOOKUP(A85,metadata!A$2:P$26,14,FALSE)</f>
        <v>16</v>
      </c>
      <c r="Z85">
        <f>VLOOKUP(A85,metadata!A$2:P$26,15,FALSE)</f>
        <v>0</v>
      </c>
      <c r="AA85">
        <f>VLOOKUP(A85,metadata!A$2:P$26,16,FALSE)</f>
        <v>0</v>
      </c>
    </row>
    <row r="86" spans="1:27" x14ac:dyDescent="0.3">
      <c r="A86" t="s">
        <v>295</v>
      </c>
      <c r="B86" t="s">
        <v>305</v>
      </c>
      <c r="C86" t="s">
        <v>306</v>
      </c>
      <c r="D86" t="s">
        <v>307</v>
      </c>
      <c r="E86" t="s">
        <v>55</v>
      </c>
      <c r="F86" t="s">
        <v>55</v>
      </c>
      <c r="H86">
        <v>10</v>
      </c>
      <c r="K86" t="b">
        <f t="shared" si="1"/>
        <v>1</v>
      </c>
      <c r="L86" t="str">
        <f>VLOOKUP(A86,metadata!A$2:P$26,1,FALSE)</f>
        <v>b0f9325f-4cf2-4ef5-a74e-3f84c4569ac4</v>
      </c>
      <c r="M86" t="str">
        <f>VLOOKUP(A86,metadata!A$2:P$26,2,FALSE)</f>
        <v>2023-05-24T14:04:38.933Z</v>
      </c>
      <c r="N86" t="str">
        <f>VLOOKUP(A86,metadata!A$2:P$26,3,FALSE)</f>
        <v>2023-05-24T14:04:51.000Z</v>
      </c>
      <c r="O86" t="str">
        <f>VLOOKUP(A86,metadata!A$2:P$26,4,FALSE)</f>
        <v>temple_control_01</v>
      </c>
      <c r="P86" s="7">
        <f>VLOOKUP(A86,metadata!A$2:P$26,5,FALSE)</f>
        <v>45070</v>
      </c>
      <c r="Q86" s="8">
        <f>VLOOKUP(A86,metadata!A$2:P$26,6,FALSE)</f>
        <v>0.36874999999999997</v>
      </c>
      <c r="R86">
        <f>VLOOKUP(A86,metadata!A$2:P$26,7,FALSE)</f>
        <v>0</v>
      </c>
      <c r="S86" t="str">
        <f>VLOOKUP(A86,metadata!A$2:P$26,8,FALSE)</f>
        <v>temple_control_01</v>
      </c>
      <c r="T86" t="str">
        <f>VLOOKUP(A86,metadata!A$2:P$26,9,FALSE)</f>
        <v>B</v>
      </c>
      <c r="U86">
        <f>VLOOKUP(A86,metadata!A$2:P$26,10,FALSE)</f>
        <v>0</v>
      </c>
      <c r="V86">
        <f>VLOOKUP(A86,metadata!A$2:P$26,11,FALSE)</f>
        <v>0</v>
      </c>
      <c r="W86" t="str">
        <f>VLOOKUP(A86,metadata!A$2:P$26,12,FALSE)</f>
        <v>B2</v>
      </c>
      <c r="X86" t="str">
        <f>VLOOKUP(A86,metadata!A$2:P$26,13,FALSE)</f>
        <v>temple</v>
      </c>
      <c r="Y86">
        <f>VLOOKUP(A86,metadata!A$2:P$26,14,FALSE)</f>
        <v>16</v>
      </c>
      <c r="Z86">
        <f>VLOOKUP(A86,metadata!A$2:P$26,15,FALSE)</f>
        <v>0</v>
      </c>
      <c r="AA86">
        <f>VLOOKUP(A86,metadata!A$2:P$26,16,FALSE)</f>
        <v>0</v>
      </c>
    </row>
    <row r="87" spans="1:27" x14ac:dyDescent="0.3">
      <c r="A87" t="s">
        <v>295</v>
      </c>
      <c r="B87" t="s">
        <v>308</v>
      </c>
      <c r="C87" t="s">
        <v>309</v>
      </c>
      <c r="D87" t="s">
        <v>310</v>
      </c>
      <c r="E87" t="s">
        <v>51</v>
      </c>
      <c r="F87" t="s">
        <v>51</v>
      </c>
      <c r="H87">
        <v>0.5</v>
      </c>
      <c r="J87" t="s">
        <v>311</v>
      </c>
      <c r="K87" t="b">
        <f t="shared" si="1"/>
        <v>1</v>
      </c>
      <c r="L87" t="str">
        <f>VLOOKUP(A87,metadata!A$2:P$26,1,FALSE)</f>
        <v>b0f9325f-4cf2-4ef5-a74e-3f84c4569ac4</v>
      </c>
      <c r="M87" t="str">
        <f>VLOOKUP(A87,metadata!A$2:P$26,2,FALSE)</f>
        <v>2023-05-24T14:04:38.933Z</v>
      </c>
      <c r="N87" t="str">
        <f>VLOOKUP(A87,metadata!A$2:P$26,3,FALSE)</f>
        <v>2023-05-24T14:04:51.000Z</v>
      </c>
      <c r="O87" t="str">
        <f>VLOOKUP(A87,metadata!A$2:P$26,4,FALSE)</f>
        <v>temple_control_01</v>
      </c>
      <c r="P87" s="7">
        <f>VLOOKUP(A87,metadata!A$2:P$26,5,FALSE)</f>
        <v>45070</v>
      </c>
      <c r="Q87" s="8">
        <f>VLOOKUP(A87,metadata!A$2:P$26,6,FALSE)</f>
        <v>0.36874999999999997</v>
      </c>
      <c r="R87">
        <f>VLOOKUP(A87,metadata!A$2:P$26,7,FALSE)</f>
        <v>0</v>
      </c>
      <c r="S87" t="str">
        <f>VLOOKUP(A87,metadata!A$2:P$26,8,FALSE)</f>
        <v>temple_control_01</v>
      </c>
      <c r="T87" t="str">
        <f>VLOOKUP(A87,metadata!A$2:P$26,9,FALSE)</f>
        <v>B</v>
      </c>
      <c r="U87">
        <f>VLOOKUP(A87,metadata!A$2:P$26,10,FALSE)</f>
        <v>0</v>
      </c>
      <c r="V87">
        <f>VLOOKUP(A87,metadata!A$2:P$26,11,FALSE)</f>
        <v>0</v>
      </c>
      <c r="W87" t="str">
        <f>VLOOKUP(A87,metadata!A$2:P$26,12,FALSE)</f>
        <v>B2</v>
      </c>
      <c r="X87" t="str">
        <f>VLOOKUP(A87,metadata!A$2:P$26,13,FALSE)</f>
        <v>temple</v>
      </c>
      <c r="Y87">
        <f>VLOOKUP(A87,metadata!A$2:P$26,14,FALSE)</f>
        <v>16</v>
      </c>
      <c r="Z87">
        <f>VLOOKUP(A87,metadata!A$2:P$26,15,FALSE)</f>
        <v>0</v>
      </c>
      <c r="AA87">
        <f>VLOOKUP(A87,metadata!A$2:P$26,16,FALSE)</f>
        <v>0</v>
      </c>
    </row>
    <row r="88" spans="1:27" x14ac:dyDescent="0.3">
      <c r="A88" t="s">
        <v>295</v>
      </c>
      <c r="B88" t="s">
        <v>312</v>
      </c>
      <c r="C88" t="s">
        <v>313</v>
      </c>
      <c r="D88" t="s">
        <v>314</v>
      </c>
      <c r="E88" t="s">
        <v>71</v>
      </c>
      <c r="F88" t="s">
        <v>71</v>
      </c>
      <c r="H88">
        <v>3</v>
      </c>
      <c r="K88" t="b">
        <f t="shared" si="1"/>
        <v>1</v>
      </c>
      <c r="L88" t="str">
        <f>VLOOKUP(A88,metadata!A$2:P$26,1,FALSE)</f>
        <v>b0f9325f-4cf2-4ef5-a74e-3f84c4569ac4</v>
      </c>
      <c r="M88" t="str">
        <f>VLOOKUP(A88,metadata!A$2:P$26,2,FALSE)</f>
        <v>2023-05-24T14:04:38.933Z</v>
      </c>
      <c r="N88" t="str">
        <f>VLOOKUP(A88,metadata!A$2:P$26,3,FALSE)</f>
        <v>2023-05-24T14:04:51.000Z</v>
      </c>
      <c r="O88" t="str">
        <f>VLOOKUP(A88,metadata!A$2:P$26,4,FALSE)</f>
        <v>temple_control_01</v>
      </c>
      <c r="P88" s="7">
        <f>VLOOKUP(A88,metadata!A$2:P$26,5,FALSE)</f>
        <v>45070</v>
      </c>
      <c r="Q88" s="8">
        <f>VLOOKUP(A88,metadata!A$2:P$26,6,FALSE)</f>
        <v>0.36874999999999997</v>
      </c>
      <c r="R88">
        <f>VLOOKUP(A88,metadata!A$2:P$26,7,FALSE)</f>
        <v>0</v>
      </c>
      <c r="S88" t="str">
        <f>VLOOKUP(A88,metadata!A$2:P$26,8,FALSE)</f>
        <v>temple_control_01</v>
      </c>
      <c r="T88" t="str">
        <f>VLOOKUP(A88,metadata!A$2:P$26,9,FALSE)</f>
        <v>B</v>
      </c>
      <c r="U88">
        <f>VLOOKUP(A88,metadata!A$2:P$26,10,FALSE)</f>
        <v>0</v>
      </c>
      <c r="V88">
        <f>VLOOKUP(A88,metadata!A$2:P$26,11,FALSE)</f>
        <v>0</v>
      </c>
      <c r="W88" t="str">
        <f>VLOOKUP(A88,metadata!A$2:P$26,12,FALSE)</f>
        <v>B2</v>
      </c>
      <c r="X88" t="str">
        <f>VLOOKUP(A88,metadata!A$2:P$26,13,FALSE)</f>
        <v>temple</v>
      </c>
      <c r="Y88">
        <f>VLOOKUP(A88,metadata!A$2:P$26,14,FALSE)</f>
        <v>16</v>
      </c>
      <c r="Z88">
        <f>VLOOKUP(A88,metadata!A$2:P$26,15,FALSE)</f>
        <v>0</v>
      </c>
      <c r="AA88">
        <f>VLOOKUP(A88,metadata!A$2:P$26,16,FALSE)</f>
        <v>0</v>
      </c>
    </row>
    <row r="89" spans="1:27" x14ac:dyDescent="0.3">
      <c r="A89" t="s">
        <v>295</v>
      </c>
      <c r="B89" t="s">
        <v>315</v>
      </c>
      <c r="C89" t="s">
        <v>316</v>
      </c>
      <c r="D89" t="s">
        <v>317</v>
      </c>
      <c r="E89" t="s">
        <v>98</v>
      </c>
      <c r="F89" t="s">
        <v>98</v>
      </c>
      <c r="H89">
        <v>1</v>
      </c>
      <c r="J89" t="s">
        <v>318</v>
      </c>
      <c r="K89" t="b">
        <f t="shared" si="1"/>
        <v>1</v>
      </c>
      <c r="L89" t="str">
        <f>VLOOKUP(A89,metadata!A$2:P$26,1,FALSE)</f>
        <v>b0f9325f-4cf2-4ef5-a74e-3f84c4569ac4</v>
      </c>
      <c r="M89" t="str">
        <f>VLOOKUP(A89,metadata!A$2:P$26,2,FALSE)</f>
        <v>2023-05-24T14:04:38.933Z</v>
      </c>
      <c r="N89" t="str">
        <f>VLOOKUP(A89,metadata!A$2:P$26,3,FALSE)</f>
        <v>2023-05-24T14:04:51.000Z</v>
      </c>
      <c r="O89" t="str">
        <f>VLOOKUP(A89,metadata!A$2:P$26,4,FALSE)</f>
        <v>temple_control_01</v>
      </c>
      <c r="P89" s="7">
        <f>VLOOKUP(A89,metadata!A$2:P$26,5,FALSE)</f>
        <v>45070</v>
      </c>
      <c r="Q89" s="8">
        <f>VLOOKUP(A89,metadata!A$2:P$26,6,FALSE)</f>
        <v>0.36874999999999997</v>
      </c>
      <c r="R89">
        <f>VLOOKUP(A89,metadata!A$2:P$26,7,FALSE)</f>
        <v>0</v>
      </c>
      <c r="S89" t="str">
        <f>VLOOKUP(A89,metadata!A$2:P$26,8,FALSE)</f>
        <v>temple_control_01</v>
      </c>
      <c r="T89" t="str">
        <f>VLOOKUP(A89,metadata!A$2:P$26,9,FALSE)</f>
        <v>B</v>
      </c>
      <c r="U89">
        <f>VLOOKUP(A89,metadata!A$2:P$26,10,FALSE)</f>
        <v>0</v>
      </c>
      <c r="V89">
        <f>VLOOKUP(A89,metadata!A$2:P$26,11,FALSE)</f>
        <v>0</v>
      </c>
      <c r="W89" t="str">
        <f>VLOOKUP(A89,metadata!A$2:P$26,12,FALSE)</f>
        <v>B2</v>
      </c>
      <c r="X89" t="str">
        <f>VLOOKUP(A89,metadata!A$2:P$26,13,FALSE)</f>
        <v>temple</v>
      </c>
      <c r="Y89">
        <f>VLOOKUP(A89,metadata!A$2:P$26,14,FALSE)</f>
        <v>16</v>
      </c>
      <c r="Z89">
        <f>VLOOKUP(A89,metadata!A$2:P$26,15,FALSE)</f>
        <v>0</v>
      </c>
      <c r="AA89">
        <f>VLOOKUP(A89,metadata!A$2:P$26,16,FALSE)</f>
        <v>0</v>
      </c>
    </row>
    <row r="90" spans="1:27" x14ac:dyDescent="0.3">
      <c r="A90" t="s">
        <v>295</v>
      </c>
      <c r="B90" t="s">
        <v>319</v>
      </c>
      <c r="C90" t="s">
        <v>320</v>
      </c>
      <c r="D90" t="s">
        <v>321</v>
      </c>
      <c r="E90" t="s">
        <v>145</v>
      </c>
      <c r="F90" t="s">
        <v>145</v>
      </c>
      <c r="H90">
        <v>2</v>
      </c>
      <c r="K90" t="b">
        <f t="shared" si="1"/>
        <v>1</v>
      </c>
      <c r="L90" t="str">
        <f>VLOOKUP(A90,metadata!A$2:P$26,1,FALSE)</f>
        <v>b0f9325f-4cf2-4ef5-a74e-3f84c4569ac4</v>
      </c>
      <c r="M90" t="str">
        <f>VLOOKUP(A90,metadata!A$2:P$26,2,FALSE)</f>
        <v>2023-05-24T14:04:38.933Z</v>
      </c>
      <c r="N90" t="str">
        <f>VLOOKUP(A90,metadata!A$2:P$26,3,FALSE)</f>
        <v>2023-05-24T14:04:51.000Z</v>
      </c>
      <c r="O90" t="str">
        <f>VLOOKUP(A90,metadata!A$2:P$26,4,FALSE)</f>
        <v>temple_control_01</v>
      </c>
      <c r="P90" s="7">
        <f>VLOOKUP(A90,metadata!A$2:P$26,5,FALSE)</f>
        <v>45070</v>
      </c>
      <c r="Q90" s="8">
        <f>VLOOKUP(A90,metadata!A$2:P$26,6,FALSE)</f>
        <v>0.36874999999999997</v>
      </c>
      <c r="R90">
        <f>VLOOKUP(A90,metadata!A$2:P$26,7,FALSE)</f>
        <v>0</v>
      </c>
      <c r="S90" t="str">
        <f>VLOOKUP(A90,metadata!A$2:P$26,8,FALSE)</f>
        <v>temple_control_01</v>
      </c>
      <c r="T90" t="str">
        <f>VLOOKUP(A90,metadata!A$2:P$26,9,FALSE)</f>
        <v>B</v>
      </c>
      <c r="U90">
        <f>VLOOKUP(A90,metadata!A$2:P$26,10,FALSE)</f>
        <v>0</v>
      </c>
      <c r="V90">
        <f>VLOOKUP(A90,metadata!A$2:P$26,11,FALSE)</f>
        <v>0</v>
      </c>
      <c r="W90" t="str">
        <f>VLOOKUP(A90,metadata!A$2:P$26,12,FALSE)</f>
        <v>B2</v>
      </c>
      <c r="X90" t="str">
        <f>VLOOKUP(A90,metadata!A$2:P$26,13,FALSE)</f>
        <v>temple</v>
      </c>
      <c r="Y90">
        <f>VLOOKUP(A90,metadata!A$2:P$26,14,FALSE)</f>
        <v>16</v>
      </c>
      <c r="Z90">
        <f>VLOOKUP(A90,metadata!A$2:P$26,15,FALSE)</f>
        <v>0</v>
      </c>
      <c r="AA90">
        <f>VLOOKUP(A90,metadata!A$2:P$26,16,FALSE)</f>
        <v>0</v>
      </c>
    </row>
    <row r="91" spans="1:27" x14ac:dyDescent="0.3">
      <c r="A91" t="s">
        <v>295</v>
      </c>
      <c r="B91" t="s">
        <v>322</v>
      </c>
      <c r="C91" t="s">
        <v>323</v>
      </c>
      <c r="D91" t="s">
        <v>324</v>
      </c>
      <c r="E91" t="s">
        <v>225</v>
      </c>
      <c r="F91" t="s">
        <v>225</v>
      </c>
      <c r="H91">
        <v>1</v>
      </c>
      <c r="J91" t="s">
        <v>226</v>
      </c>
      <c r="K91" t="b">
        <f t="shared" si="1"/>
        <v>1</v>
      </c>
      <c r="L91" t="str">
        <f>VLOOKUP(A91,metadata!A$2:P$26,1,FALSE)</f>
        <v>b0f9325f-4cf2-4ef5-a74e-3f84c4569ac4</v>
      </c>
      <c r="M91" t="str">
        <f>VLOOKUP(A91,metadata!A$2:P$26,2,FALSE)</f>
        <v>2023-05-24T14:04:38.933Z</v>
      </c>
      <c r="N91" t="str">
        <f>VLOOKUP(A91,metadata!A$2:P$26,3,FALSE)</f>
        <v>2023-05-24T14:04:51.000Z</v>
      </c>
      <c r="O91" t="str">
        <f>VLOOKUP(A91,metadata!A$2:P$26,4,FALSE)</f>
        <v>temple_control_01</v>
      </c>
      <c r="P91" s="7">
        <f>VLOOKUP(A91,metadata!A$2:P$26,5,FALSE)</f>
        <v>45070</v>
      </c>
      <c r="Q91" s="8">
        <f>VLOOKUP(A91,metadata!A$2:P$26,6,FALSE)</f>
        <v>0.36874999999999997</v>
      </c>
      <c r="R91">
        <f>VLOOKUP(A91,metadata!A$2:P$26,7,FALSE)</f>
        <v>0</v>
      </c>
      <c r="S91" t="str">
        <f>VLOOKUP(A91,metadata!A$2:P$26,8,FALSE)</f>
        <v>temple_control_01</v>
      </c>
      <c r="T91" t="str">
        <f>VLOOKUP(A91,metadata!A$2:P$26,9,FALSE)</f>
        <v>B</v>
      </c>
      <c r="U91">
        <f>VLOOKUP(A91,metadata!A$2:P$26,10,FALSE)</f>
        <v>0</v>
      </c>
      <c r="V91">
        <f>VLOOKUP(A91,metadata!A$2:P$26,11,FALSE)</f>
        <v>0</v>
      </c>
      <c r="W91" t="str">
        <f>VLOOKUP(A91,metadata!A$2:P$26,12,FALSE)</f>
        <v>B2</v>
      </c>
      <c r="X91" t="str">
        <f>VLOOKUP(A91,metadata!A$2:P$26,13,FALSE)</f>
        <v>temple</v>
      </c>
      <c r="Y91">
        <f>VLOOKUP(A91,metadata!A$2:P$26,14,FALSE)</f>
        <v>16</v>
      </c>
      <c r="Z91">
        <f>VLOOKUP(A91,metadata!A$2:P$26,15,FALSE)</f>
        <v>0</v>
      </c>
      <c r="AA91">
        <f>VLOOKUP(A91,metadata!A$2:P$26,16,FALSE)</f>
        <v>0</v>
      </c>
    </row>
    <row r="92" spans="1:27" x14ac:dyDescent="0.3">
      <c r="A92" t="s">
        <v>295</v>
      </c>
      <c r="B92" t="s">
        <v>325</v>
      </c>
      <c r="C92" t="s">
        <v>326</v>
      </c>
      <c r="D92" t="s">
        <v>327</v>
      </c>
      <c r="E92" t="s">
        <v>42</v>
      </c>
      <c r="F92" t="s">
        <v>42</v>
      </c>
      <c r="H92">
        <v>2</v>
      </c>
      <c r="J92" t="s">
        <v>328</v>
      </c>
      <c r="K92" t="b">
        <f t="shared" si="1"/>
        <v>1</v>
      </c>
      <c r="L92" t="str">
        <f>VLOOKUP(A92,metadata!A$2:P$26,1,FALSE)</f>
        <v>b0f9325f-4cf2-4ef5-a74e-3f84c4569ac4</v>
      </c>
      <c r="M92" t="str">
        <f>VLOOKUP(A92,metadata!A$2:P$26,2,FALSE)</f>
        <v>2023-05-24T14:04:38.933Z</v>
      </c>
      <c r="N92" t="str">
        <f>VLOOKUP(A92,metadata!A$2:P$26,3,FALSE)</f>
        <v>2023-05-24T14:04:51.000Z</v>
      </c>
      <c r="O92" t="str">
        <f>VLOOKUP(A92,metadata!A$2:P$26,4,FALSE)</f>
        <v>temple_control_01</v>
      </c>
      <c r="P92" s="7">
        <f>VLOOKUP(A92,metadata!A$2:P$26,5,FALSE)</f>
        <v>45070</v>
      </c>
      <c r="Q92" s="8">
        <f>VLOOKUP(A92,metadata!A$2:P$26,6,FALSE)</f>
        <v>0.36874999999999997</v>
      </c>
      <c r="R92">
        <f>VLOOKUP(A92,metadata!A$2:P$26,7,FALSE)</f>
        <v>0</v>
      </c>
      <c r="S92" t="str">
        <f>VLOOKUP(A92,metadata!A$2:P$26,8,FALSE)</f>
        <v>temple_control_01</v>
      </c>
      <c r="T92" t="str">
        <f>VLOOKUP(A92,metadata!A$2:P$26,9,FALSE)</f>
        <v>B</v>
      </c>
      <c r="U92">
        <f>VLOOKUP(A92,metadata!A$2:P$26,10,FALSE)</f>
        <v>0</v>
      </c>
      <c r="V92">
        <f>VLOOKUP(A92,metadata!A$2:P$26,11,FALSE)</f>
        <v>0</v>
      </c>
      <c r="W92" t="str">
        <f>VLOOKUP(A92,metadata!A$2:P$26,12,FALSE)</f>
        <v>B2</v>
      </c>
      <c r="X92" t="str">
        <f>VLOOKUP(A92,metadata!A$2:P$26,13,FALSE)</f>
        <v>temple</v>
      </c>
      <c r="Y92">
        <f>VLOOKUP(A92,metadata!A$2:P$26,14,FALSE)</f>
        <v>16</v>
      </c>
      <c r="Z92">
        <f>VLOOKUP(A92,metadata!A$2:P$26,15,FALSE)</f>
        <v>0</v>
      </c>
      <c r="AA92">
        <f>VLOOKUP(A92,metadata!A$2:P$26,16,FALSE)</f>
        <v>0</v>
      </c>
    </row>
    <row r="93" spans="1:27" x14ac:dyDescent="0.3">
      <c r="A93" t="s">
        <v>295</v>
      </c>
      <c r="B93" t="s">
        <v>329</v>
      </c>
      <c r="C93" t="s">
        <v>330</v>
      </c>
      <c r="D93" t="s">
        <v>331</v>
      </c>
      <c r="E93" t="s">
        <v>67</v>
      </c>
      <c r="F93" t="s">
        <v>67</v>
      </c>
      <c r="H93">
        <v>6</v>
      </c>
      <c r="K93" t="b">
        <f t="shared" si="1"/>
        <v>1</v>
      </c>
      <c r="L93" t="str">
        <f>VLOOKUP(A93,metadata!A$2:P$26,1,FALSE)</f>
        <v>b0f9325f-4cf2-4ef5-a74e-3f84c4569ac4</v>
      </c>
      <c r="M93" t="str">
        <f>VLOOKUP(A93,metadata!A$2:P$26,2,FALSE)</f>
        <v>2023-05-24T14:04:38.933Z</v>
      </c>
      <c r="N93" t="str">
        <f>VLOOKUP(A93,metadata!A$2:P$26,3,FALSE)</f>
        <v>2023-05-24T14:04:51.000Z</v>
      </c>
      <c r="O93" t="str">
        <f>VLOOKUP(A93,metadata!A$2:P$26,4,FALSE)</f>
        <v>temple_control_01</v>
      </c>
      <c r="P93" s="7">
        <f>VLOOKUP(A93,metadata!A$2:P$26,5,FALSE)</f>
        <v>45070</v>
      </c>
      <c r="Q93" s="8">
        <f>VLOOKUP(A93,metadata!A$2:P$26,6,FALSE)</f>
        <v>0.36874999999999997</v>
      </c>
      <c r="R93">
        <f>VLOOKUP(A93,metadata!A$2:P$26,7,FALSE)</f>
        <v>0</v>
      </c>
      <c r="S93" t="str">
        <f>VLOOKUP(A93,metadata!A$2:P$26,8,FALSE)</f>
        <v>temple_control_01</v>
      </c>
      <c r="T93" t="str">
        <f>VLOOKUP(A93,metadata!A$2:P$26,9,FALSE)</f>
        <v>B</v>
      </c>
      <c r="U93">
        <f>VLOOKUP(A93,metadata!A$2:P$26,10,FALSE)</f>
        <v>0</v>
      </c>
      <c r="V93">
        <f>VLOOKUP(A93,metadata!A$2:P$26,11,FALSE)</f>
        <v>0</v>
      </c>
      <c r="W93" t="str">
        <f>VLOOKUP(A93,metadata!A$2:P$26,12,FALSE)</f>
        <v>B2</v>
      </c>
      <c r="X93" t="str">
        <f>VLOOKUP(A93,metadata!A$2:P$26,13,FALSE)</f>
        <v>temple</v>
      </c>
      <c r="Y93">
        <f>VLOOKUP(A93,metadata!A$2:P$26,14,FALSE)</f>
        <v>16</v>
      </c>
      <c r="Z93">
        <f>VLOOKUP(A93,metadata!A$2:P$26,15,FALSE)</f>
        <v>0</v>
      </c>
      <c r="AA93">
        <f>VLOOKUP(A93,metadata!A$2:P$26,16,FALSE)</f>
        <v>0</v>
      </c>
    </row>
    <row r="94" spans="1:27" x14ac:dyDescent="0.3">
      <c r="A94" t="s">
        <v>295</v>
      </c>
      <c r="B94" t="s">
        <v>332</v>
      </c>
      <c r="C94" t="s">
        <v>333</v>
      </c>
      <c r="D94" t="s">
        <v>334</v>
      </c>
      <c r="E94" t="s">
        <v>335</v>
      </c>
      <c r="F94" t="s">
        <v>335</v>
      </c>
      <c r="H94">
        <v>3</v>
      </c>
      <c r="K94" t="b">
        <f t="shared" si="1"/>
        <v>1</v>
      </c>
      <c r="L94" t="str">
        <f>VLOOKUP(A94,metadata!A$2:P$26,1,FALSE)</f>
        <v>b0f9325f-4cf2-4ef5-a74e-3f84c4569ac4</v>
      </c>
      <c r="M94" t="str">
        <f>VLOOKUP(A94,metadata!A$2:P$26,2,FALSE)</f>
        <v>2023-05-24T14:04:38.933Z</v>
      </c>
      <c r="N94" t="str">
        <f>VLOOKUP(A94,metadata!A$2:P$26,3,FALSE)</f>
        <v>2023-05-24T14:04:51.000Z</v>
      </c>
      <c r="O94" t="str">
        <f>VLOOKUP(A94,metadata!A$2:P$26,4,FALSE)</f>
        <v>temple_control_01</v>
      </c>
      <c r="P94" s="7">
        <f>VLOOKUP(A94,metadata!A$2:P$26,5,FALSE)</f>
        <v>45070</v>
      </c>
      <c r="Q94" s="8">
        <f>VLOOKUP(A94,metadata!A$2:P$26,6,FALSE)</f>
        <v>0.36874999999999997</v>
      </c>
      <c r="R94">
        <f>VLOOKUP(A94,metadata!A$2:P$26,7,FALSE)</f>
        <v>0</v>
      </c>
      <c r="S94" t="str">
        <f>VLOOKUP(A94,metadata!A$2:P$26,8,FALSE)</f>
        <v>temple_control_01</v>
      </c>
      <c r="T94" t="str">
        <f>VLOOKUP(A94,metadata!A$2:P$26,9,FALSE)</f>
        <v>B</v>
      </c>
      <c r="U94">
        <f>VLOOKUP(A94,metadata!A$2:P$26,10,FALSE)</f>
        <v>0</v>
      </c>
      <c r="V94">
        <f>VLOOKUP(A94,metadata!A$2:P$26,11,FALSE)</f>
        <v>0</v>
      </c>
      <c r="W94" t="str">
        <f>VLOOKUP(A94,metadata!A$2:P$26,12,FALSE)</f>
        <v>B2</v>
      </c>
      <c r="X94" t="str">
        <f>VLOOKUP(A94,metadata!A$2:P$26,13,FALSE)</f>
        <v>temple</v>
      </c>
      <c r="Y94">
        <f>VLOOKUP(A94,metadata!A$2:P$26,14,FALSE)</f>
        <v>16</v>
      </c>
      <c r="Z94">
        <f>VLOOKUP(A94,metadata!A$2:P$26,15,FALSE)</f>
        <v>0</v>
      </c>
      <c r="AA94">
        <f>VLOOKUP(A94,metadata!A$2:P$26,16,FALSE)</f>
        <v>0</v>
      </c>
    </row>
    <row r="95" spans="1:27" x14ac:dyDescent="0.3">
      <c r="A95" t="s">
        <v>295</v>
      </c>
      <c r="B95" t="s">
        <v>336</v>
      </c>
      <c r="C95" t="s">
        <v>337</v>
      </c>
      <c r="D95" t="s">
        <v>338</v>
      </c>
      <c r="E95" t="s">
        <v>208</v>
      </c>
      <c r="F95" t="s">
        <v>208</v>
      </c>
      <c r="H95">
        <v>16</v>
      </c>
      <c r="K95" t="b">
        <f t="shared" si="1"/>
        <v>1</v>
      </c>
      <c r="L95" t="str">
        <f>VLOOKUP(A95,metadata!A$2:P$26,1,FALSE)</f>
        <v>b0f9325f-4cf2-4ef5-a74e-3f84c4569ac4</v>
      </c>
      <c r="M95" t="str">
        <f>VLOOKUP(A95,metadata!A$2:P$26,2,FALSE)</f>
        <v>2023-05-24T14:04:38.933Z</v>
      </c>
      <c r="N95" t="str">
        <f>VLOOKUP(A95,metadata!A$2:P$26,3,FALSE)</f>
        <v>2023-05-24T14:04:51.000Z</v>
      </c>
      <c r="O95" t="str">
        <f>VLOOKUP(A95,metadata!A$2:P$26,4,FALSE)</f>
        <v>temple_control_01</v>
      </c>
      <c r="P95" s="7">
        <f>VLOOKUP(A95,metadata!A$2:P$26,5,FALSE)</f>
        <v>45070</v>
      </c>
      <c r="Q95" s="8">
        <f>VLOOKUP(A95,metadata!A$2:P$26,6,FALSE)</f>
        <v>0.36874999999999997</v>
      </c>
      <c r="R95">
        <f>VLOOKUP(A95,metadata!A$2:P$26,7,FALSE)</f>
        <v>0</v>
      </c>
      <c r="S95" t="str">
        <f>VLOOKUP(A95,metadata!A$2:P$26,8,FALSE)</f>
        <v>temple_control_01</v>
      </c>
      <c r="T95" t="str">
        <f>VLOOKUP(A95,metadata!A$2:P$26,9,FALSE)</f>
        <v>B</v>
      </c>
      <c r="U95">
        <f>VLOOKUP(A95,metadata!A$2:P$26,10,FALSE)</f>
        <v>0</v>
      </c>
      <c r="V95">
        <f>VLOOKUP(A95,metadata!A$2:P$26,11,FALSE)</f>
        <v>0</v>
      </c>
      <c r="W95" t="str">
        <f>VLOOKUP(A95,metadata!A$2:P$26,12,FALSE)</f>
        <v>B2</v>
      </c>
      <c r="X95" t="str">
        <f>VLOOKUP(A95,metadata!A$2:P$26,13,FALSE)</f>
        <v>temple</v>
      </c>
      <c r="Y95">
        <f>VLOOKUP(A95,metadata!A$2:P$26,14,FALSE)</f>
        <v>16</v>
      </c>
      <c r="Z95">
        <f>VLOOKUP(A95,metadata!A$2:P$26,15,FALSE)</f>
        <v>0</v>
      </c>
      <c r="AA95">
        <f>VLOOKUP(A95,metadata!A$2:P$26,16,FALSE)</f>
        <v>0</v>
      </c>
    </row>
    <row r="96" spans="1:27" x14ac:dyDescent="0.3">
      <c r="A96" t="s">
        <v>295</v>
      </c>
      <c r="B96" t="s">
        <v>339</v>
      </c>
      <c r="C96" t="s">
        <v>340</v>
      </c>
      <c r="D96" t="s">
        <v>341</v>
      </c>
      <c r="E96" t="s">
        <v>47</v>
      </c>
      <c r="F96" t="s">
        <v>47</v>
      </c>
      <c r="H96">
        <v>35</v>
      </c>
      <c r="K96" t="b">
        <f t="shared" si="1"/>
        <v>1</v>
      </c>
      <c r="L96" t="str">
        <f>VLOOKUP(A96,metadata!A$2:P$26,1,FALSE)</f>
        <v>b0f9325f-4cf2-4ef5-a74e-3f84c4569ac4</v>
      </c>
      <c r="M96" t="str">
        <f>VLOOKUP(A96,metadata!A$2:P$26,2,FALSE)</f>
        <v>2023-05-24T14:04:38.933Z</v>
      </c>
      <c r="N96" t="str">
        <f>VLOOKUP(A96,metadata!A$2:P$26,3,FALSE)</f>
        <v>2023-05-24T14:04:51.000Z</v>
      </c>
      <c r="O96" t="str">
        <f>VLOOKUP(A96,metadata!A$2:P$26,4,FALSE)</f>
        <v>temple_control_01</v>
      </c>
      <c r="P96" s="7">
        <f>VLOOKUP(A96,metadata!A$2:P$26,5,FALSE)</f>
        <v>45070</v>
      </c>
      <c r="Q96" s="8">
        <f>VLOOKUP(A96,metadata!A$2:P$26,6,FALSE)</f>
        <v>0.36874999999999997</v>
      </c>
      <c r="R96">
        <f>VLOOKUP(A96,metadata!A$2:P$26,7,FALSE)</f>
        <v>0</v>
      </c>
      <c r="S96" t="str">
        <f>VLOOKUP(A96,metadata!A$2:P$26,8,FALSE)</f>
        <v>temple_control_01</v>
      </c>
      <c r="T96" t="str">
        <f>VLOOKUP(A96,metadata!A$2:P$26,9,FALSE)</f>
        <v>B</v>
      </c>
      <c r="U96">
        <f>VLOOKUP(A96,metadata!A$2:P$26,10,FALSE)</f>
        <v>0</v>
      </c>
      <c r="V96">
        <f>VLOOKUP(A96,metadata!A$2:P$26,11,FALSE)</f>
        <v>0</v>
      </c>
      <c r="W96" t="str">
        <f>VLOOKUP(A96,metadata!A$2:P$26,12,FALSE)</f>
        <v>B2</v>
      </c>
      <c r="X96" t="str">
        <f>VLOOKUP(A96,metadata!A$2:P$26,13,FALSE)</f>
        <v>temple</v>
      </c>
      <c r="Y96">
        <f>VLOOKUP(A96,metadata!A$2:P$26,14,FALSE)</f>
        <v>16</v>
      </c>
      <c r="Z96">
        <f>VLOOKUP(A96,metadata!A$2:P$26,15,FALSE)</f>
        <v>0</v>
      </c>
      <c r="AA96">
        <f>VLOOKUP(A96,metadata!A$2:P$26,16,FALSE)</f>
        <v>0</v>
      </c>
    </row>
    <row r="97" spans="1:27" x14ac:dyDescent="0.3">
      <c r="A97" t="s">
        <v>295</v>
      </c>
      <c r="B97" t="s">
        <v>342</v>
      </c>
      <c r="C97" t="s">
        <v>343</v>
      </c>
      <c r="D97" t="s">
        <v>344</v>
      </c>
      <c r="E97" t="s">
        <v>63</v>
      </c>
      <c r="F97" t="s">
        <v>63</v>
      </c>
      <c r="H97">
        <v>5</v>
      </c>
      <c r="K97" t="b">
        <f t="shared" si="1"/>
        <v>1</v>
      </c>
      <c r="L97" t="str">
        <f>VLOOKUP(A97,metadata!A$2:P$26,1,FALSE)</f>
        <v>b0f9325f-4cf2-4ef5-a74e-3f84c4569ac4</v>
      </c>
      <c r="M97" t="str">
        <f>VLOOKUP(A97,metadata!A$2:P$26,2,FALSE)</f>
        <v>2023-05-24T14:04:38.933Z</v>
      </c>
      <c r="N97" t="str">
        <f>VLOOKUP(A97,metadata!A$2:P$26,3,FALSE)</f>
        <v>2023-05-24T14:04:51.000Z</v>
      </c>
      <c r="O97" t="str">
        <f>VLOOKUP(A97,metadata!A$2:P$26,4,FALSE)</f>
        <v>temple_control_01</v>
      </c>
      <c r="P97" s="7">
        <f>VLOOKUP(A97,metadata!A$2:P$26,5,FALSE)</f>
        <v>45070</v>
      </c>
      <c r="Q97" s="8">
        <f>VLOOKUP(A97,metadata!A$2:P$26,6,FALSE)</f>
        <v>0.36874999999999997</v>
      </c>
      <c r="R97">
        <f>VLOOKUP(A97,metadata!A$2:P$26,7,FALSE)</f>
        <v>0</v>
      </c>
      <c r="S97" t="str">
        <f>VLOOKUP(A97,metadata!A$2:P$26,8,FALSE)</f>
        <v>temple_control_01</v>
      </c>
      <c r="T97" t="str">
        <f>VLOOKUP(A97,metadata!A$2:P$26,9,FALSE)</f>
        <v>B</v>
      </c>
      <c r="U97">
        <f>VLOOKUP(A97,metadata!A$2:P$26,10,FALSE)</f>
        <v>0</v>
      </c>
      <c r="V97">
        <f>VLOOKUP(A97,metadata!A$2:P$26,11,FALSE)</f>
        <v>0</v>
      </c>
      <c r="W97" t="str">
        <f>VLOOKUP(A97,metadata!A$2:P$26,12,FALSE)</f>
        <v>B2</v>
      </c>
      <c r="X97" t="str">
        <f>VLOOKUP(A97,metadata!A$2:P$26,13,FALSE)</f>
        <v>temple</v>
      </c>
      <c r="Y97">
        <f>VLOOKUP(A97,metadata!A$2:P$26,14,FALSE)</f>
        <v>16</v>
      </c>
      <c r="Z97">
        <f>VLOOKUP(A97,metadata!A$2:P$26,15,FALSE)</f>
        <v>0</v>
      </c>
      <c r="AA97">
        <f>VLOOKUP(A97,metadata!A$2:P$26,16,FALSE)</f>
        <v>0</v>
      </c>
    </row>
    <row r="98" spans="1:27" x14ac:dyDescent="0.3">
      <c r="A98" t="s">
        <v>295</v>
      </c>
      <c r="B98" t="s">
        <v>345</v>
      </c>
      <c r="C98" t="s">
        <v>346</v>
      </c>
      <c r="D98" t="s">
        <v>347</v>
      </c>
      <c r="E98" t="s">
        <v>75</v>
      </c>
      <c r="F98" t="s">
        <v>75</v>
      </c>
      <c r="H98">
        <v>40</v>
      </c>
      <c r="K98" t="b">
        <f t="shared" si="1"/>
        <v>1</v>
      </c>
      <c r="L98" t="str">
        <f>VLOOKUP(A98,metadata!A$2:P$26,1,FALSE)</f>
        <v>b0f9325f-4cf2-4ef5-a74e-3f84c4569ac4</v>
      </c>
      <c r="M98" t="str">
        <f>VLOOKUP(A98,metadata!A$2:P$26,2,FALSE)</f>
        <v>2023-05-24T14:04:38.933Z</v>
      </c>
      <c r="N98" t="str">
        <f>VLOOKUP(A98,metadata!A$2:P$26,3,FALSE)</f>
        <v>2023-05-24T14:04:51.000Z</v>
      </c>
      <c r="O98" t="str">
        <f>VLOOKUP(A98,metadata!A$2:P$26,4,FALSE)</f>
        <v>temple_control_01</v>
      </c>
      <c r="P98" s="7">
        <f>VLOOKUP(A98,metadata!A$2:P$26,5,FALSE)</f>
        <v>45070</v>
      </c>
      <c r="Q98" s="8">
        <f>VLOOKUP(A98,metadata!A$2:P$26,6,FALSE)</f>
        <v>0.36874999999999997</v>
      </c>
      <c r="R98">
        <f>VLOOKUP(A98,metadata!A$2:P$26,7,FALSE)</f>
        <v>0</v>
      </c>
      <c r="S98" t="str">
        <f>VLOOKUP(A98,metadata!A$2:P$26,8,FALSE)</f>
        <v>temple_control_01</v>
      </c>
      <c r="T98" t="str">
        <f>VLOOKUP(A98,metadata!A$2:P$26,9,FALSE)</f>
        <v>B</v>
      </c>
      <c r="U98">
        <f>VLOOKUP(A98,metadata!A$2:P$26,10,FALSE)</f>
        <v>0</v>
      </c>
      <c r="V98">
        <f>VLOOKUP(A98,metadata!A$2:P$26,11,FALSE)</f>
        <v>0</v>
      </c>
      <c r="W98" t="str">
        <f>VLOOKUP(A98,metadata!A$2:P$26,12,FALSE)</f>
        <v>B2</v>
      </c>
      <c r="X98" t="str">
        <f>VLOOKUP(A98,metadata!A$2:P$26,13,FALSE)</f>
        <v>temple</v>
      </c>
      <c r="Y98">
        <f>VLOOKUP(A98,metadata!A$2:P$26,14,FALSE)</f>
        <v>16</v>
      </c>
      <c r="Z98">
        <f>VLOOKUP(A98,metadata!A$2:P$26,15,FALSE)</f>
        <v>0</v>
      </c>
      <c r="AA98">
        <f>VLOOKUP(A98,metadata!A$2:P$26,16,FALSE)</f>
        <v>0</v>
      </c>
    </row>
    <row r="99" spans="1:27" x14ac:dyDescent="0.3">
      <c r="A99" t="s">
        <v>348</v>
      </c>
      <c r="B99" t="s">
        <v>349</v>
      </c>
      <c r="C99" t="s">
        <v>350</v>
      </c>
      <c r="D99" t="s">
        <v>351</v>
      </c>
      <c r="E99" t="s">
        <v>51</v>
      </c>
      <c r="F99" t="s">
        <v>51</v>
      </c>
      <c r="H99">
        <v>4</v>
      </c>
      <c r="K99" t="b">
        <f t="shared" si="1"/>
        <v>1</v>
      </c>
      <c r="L99" t="str">
        <f>VLOOKUP(A99,metadata!A$2:P$26,1,FALSE)</f>
        <v>bc054f23-e73e-4bd8-8414-b36ba7bc1d77</v>
      </c>
      <c r="M99" t="str">
        <f>VLOOKUP(A99,metadata!A$2:P$26,2,FALSE)</f>
        <v>2023-05-23T13:25:59.564Z</v>
      </c>
      <c r="N99" t="str">
        <f>VLOOKUP(A99,metadata!A$2:P$26,3,FALSE)</f>
        <v>2023-05-23T14:07:21.000Z</v>
      </c>
      <c r="O99" t="str">
        <f>VLOOKUP(A99,metadata!A$2:P$26,4,FALSE)</f>
        <v>temple_NPK_28</v>
      </c>
      <c r="P99" s="7">
        <f>VLOOKUP(A99,metadata!A$2:P$26,5,FALSE)</f>
        <v>45069</v>
      </c>
      <c r="Q99" s="8">
        <f>VLOOKUP(A99,metadata!A$2:P$26,6,FALSE)</f>
        <v>0.34583333333333338</v>
      </c>
      <c r="R99">
        <f>VLOOKUP(A99,metadata!A$2:P$26,7,FALSE)</f>
        <v>0</v>
      </c>
      <c r="S99" t="str">
        <f>VLOOKUP(A99,metadata!A$2:P$26,8,FALSE)</f>
        <v>temple_NPK_28</v>
      </c>
      <c r="T99" t="str">
        <f>VLOOKUP(A99,metadata!A$2:P$26,9,FALSE)</f>
        <v>C</v>
      </c>
      <c r="U99">
        <f>VLOOKUP(A99,metadata!A$2:P$26,10,FALSE)</f>
        <v>0</v>
      </c>
      <c r="V99">
        <f>VLOOKUP(A99,metadata!A$2:P$26,11,FALSE)</f>
        <v>0</v>
      </c>
      <c r="W99" t="str">
        <f>VLOOKUP(A99,metadata!A$2:P$26,12,FALSE)</f>
        <v>SW Corner (4)</v>
      </c>
      <c r="X99" t="str">
        <f>VLOOKUP(A99,metadata!A$2:P$26,13,FALSE)</f>
        <v>temple</v>
      </c>
      <c r="Y99">
        <f>VLOOKUP(A99,metadata!A$2:P$26,14,FALSE)</f>
        <v>7</v>
      </c>
      <c r="Z99">
        <f>VLOOKUP(A99,metadata!A$2:P$26,15,FALSE)</f>
        <v>0</v>
      </c>
      <c r="AA99">
        <f>VLOOKUP(A99,metadata!A$2:P$26,16,FALSE)</f>
        <v>0</v>
      </c>
    </row>
    <row r="100" spans="1:27" x14ac:dyDescent="0.3">
      <c r="A100" t="s">
        <v>348</v>
      </c>
      <c r="B100" t="s">
        <v>352</v>
      </c>
      <c r="C100" t="s">
        <v>353</v>
      </c>
      <c r="D100" t="s">
        <v>354</v>
      </c>
      <c r="E100" t="s">
        <v>71</v>
      </c>
      <c r="F100" t="s">
        <v>71</v>
      </c>
      <c r="H100">
        <v>20</v>
      </c>
      <c r="K100" t="b">
        <f t="shared" si="1"/>
        <v>1</v>
      </c>
      <c r="L100" t="str">
        <f>VLOOKUP(A100,metadata!A$2:P$26,1,FALSE)</f>
        <v>bc054f23-e73e-4bd8-8414-b36ba7bc1d77</v>
      </c>
      <c r="M100" t="str">
        <f>VLOOKUP(A100,metadata!A$2:P$26,2,FALSE)</f>
        <v>2023-05-23T13:25:59.564Z</v>
      </c>
      <c r="N100" t="str">
        <f>VLOOKUP(A100,metadata!A$2:P$26,3,FALSE)</f>
        <v>2023-05-23T14:07:21.000Z</v>
      </c>
      <c r="O100" t="str">
        <f>VLOOKUP(A100,metadata!A$2:P$26,4,FALSE)</f>
        <v>temple_NPK_28</v>
      </c>
      <c r="P100" s="7">
        <f>VLOOKUP(A100,metadata!A$2:P$26,5,FALSE)</f>
        <v>45069</v>
      </c>
      <c r="Q100" s="8">
        <f>VLOOKUP(A100,metadata!A$2:P$26,6,FALSE)</f>
        <v>0.34583333333333338</v>
      </c>
      <c r="R100">
        <f>VLOOKUP(A100,metadata!A$2:P$26,7,FALSE)</f>
        <v>0</v>
      </c>
      <c r="S100" t="str">
        <f>VLOOKUP(A100,metadata!A$2:P$26,8,FALSE)</f>
        <v>temple_NPK_28</v>
      </c>
      <c r="T100" t="str">
        <f>VLOOKUP(A100,metadata!A$2:P$26,9,FALSE)</f>
        <v>C</v>
      </c>
      <c r="U100">
        <f>VLOOKUP(A100,metadata!A$2:P$26,10,FALSE)</f>
        <v>0</v>
      </c>
      <c r="V100">
        <f>VLOOKUP(A100,metadata!A$2:P$26,11,FALSE)</f>
        <v>0</v>
      </c>
      <c r="W100" t="str">
        <f>VLOOKUP(A100,metadata!A$2:P$26,12,FALSE)</f>
        <v>SW Corner (4)</v>
      </c>
      <c r="X100" t="str">
        <f>VLOOKUP(A100,metadata!A$2:P$26,13,FALSE)</f>
        <v>temple</v>
      </c>
      <c r="Y100">
        <f>VLOOKUP(A100,metadata!A$2:P$26,14,FALSE)</f>
        <v>7</v>
      </c>
      <c r="Z100">
        <f>VLOOKUP(A100,metadata!A$2:P$26,15,FALSE)</f>
        <v>0</v>
      </c>
      <c r="AA100">
        <f>VLOOKUP(A100,metadata!A$2:P$26,16,FALSE)</f>
        <v>0</v>
      </c>
    </row>
    <row r="101" spans="1:27" x14ac:dyDescent="0.3">
      <c r="A101" t="s">
        <v>348</v>
      </c>
      <c r="B101" t="s">
        <v>355</v>
      </c>
      <c r="C101" t="s">
        <v>356</v>
      </c>
      <c r="D101" t="s">
        <v>357</v>
      </c>
      <c r="E101" t="s">
        <v>63</v>
      </c>
      <c r="F101" t="s">
        <v>63</v>
      </c>
      <c r="H101">
        <v>35</v>
      </c>
      <c r="K101" t="b">
        <f t="shared" si="1"/>
        <v>1</v>
      </c>
      <c r="L101" t="str">
        <f>VLOOKUP(A101,metadata!A$2:P$26,1,FALSE)</f>
        <v>bc054f23-e73e-4bd8-8414-b36ba7bc1d77</v>
      </c>
      <c r="M101" t="str">
        <f>VLOOKUP(A101,metadata!A$2:P$26,2,FALSE)</f>
        <v>2023-05-23T13:25:59.564Z</v>
      </c>
      <c r="N101" t="str">
        <f>VLOOKUP(A101,metadata!A$2:P$26,3,FALSE)</f>
        <v>2023-05-23T14:07:21.000Z</v>
      </c>
      <c r="O101" t="str">
        <f>VLOOKUP(A101,metadata!A$2:P$26,4,FALSE)</f>
        <v>temple_NPK_28</v>
      </c>
      <c r="P101" s="7">
        <f>VLOOKUP(A101,metadata!A$2:P$26,5,FALSE)</f>
        <v>45069</v>
      </c>
      <c r="Q101" s="8">
        <f>VLOOKUP(A101,metadata!A$2:P$26,6,FALSE)</f>
        <v>0.34583333333333338</v>
      </c>
      <c r="R101">
        <f>VLOOKUP(A101,metadata!A$2:P$26,7,FALSE)</f>
        <v>0</v>
      </c>
      <c r="S101" t="str">
        <f>VLOOKUP(A101,metadata!A$2:P$26,8,FALSE)</f>
        <v>temple_NPK_28</v>
      </c>
      <c r="T101" t="str">
        <f>VLOOKUP(A101,metadata!A$2:P$26,9,FALSE)</f>
        <v>C</v>
      </c>
      <c r="U101">
        <f>VLOOKUP(A101,metadata!A$2:P$26,10,FALSE)</f>
        <v>0</v>
      </c>
      <c r="V101">
        <f>VLOOKUP(A101,metadata!A$2:P$26,11,FALSE)</f>
        <v>0</v>
      </c>
      <c r="W101" t="str">
        <f>VLOOKUP(A101,metadata!A$2:P$26,12,FALSE)</f>
        <v>SW Corner (4)</v>
      </c>
      <c r="X101" t="str">
        <f>VLOOKUP(A101,metadata!A$2:P$26,13,FALSE)</f>
        <v>temple</v>
      </c>
      <c r="Y101">
        <f>VLOOKUP(A101,metadata!A$2:P$26,14,FALSE)</f>
        <v>7</v>
      </c>
      <c r="Z101">
        <f>VLOOKUP(A101,metadata!A$2:P$26,15,FALSE)</f>
        <v>0</v>
      </c>
      <c r="AA101">
        <f>VLOOKUP(A101,metadata!A$2:P$26,16,FALSE)</f>
        <v>0</v>
      </c>
    </row>
    <row r="102" spans="1:27" x14ac:dyDescent="0.3">
      <c r="A102" t="s">
        <v>348</v>
      </c>
      <c r="B102" t="s">
        <v>358</v>
      </c>
      <c r="C102" t="s">
        <v>359</v>
      </c>
      <c r="D102" t="s">
        <v>360</v>
      </c>
      <c r="E102" t="s">
        <v>273</v>
      </c>
      <c r="F102" t="s">
        <v>273</v>
      </c>
      <c r="H102">
        <v>8</v>
      </c>
      <c r="K102" t="b">
        <f t="shared" si="1"/>
        <v>1</v>
      </c>
      <c r="L102" t="str">
        <f>VLOOKUP(A102,metadata!A$2:P$26,1,FALSE)</f>
        <v>bc054f23-e73e-4bd8-8414-b36ba7bc1d77</v>
      </c>
      <c r="M102" t="str">
        <f>VLOOKUP(A102,metadata!A$2:P$26,2,FALSE)</f>
        <v>2023-05-23T13:25:59.564Z</v>
      </c>
      <c r="N102" t="str">
        <f>VLOOKUP(A102,metadata!A$2:P$26,3,FALSE)</f>
        <v>2023-05-23T14:07:21.000Z</v>
      </c>
      <c r="O102" t="str">
        <f>VLOOKUP(A102,metadata!A$2:P$26,4,FALSE)</f>
        <v>temple_NPK_28</v>
      </c>
      <c r="P102" s="7">
        <f>VLOOKUP(A102,metadata!A$2:P$26,5,FALSE)</f>
        <v>45069</v>
      </c>
      <c r="Q102" s="8">
        <f>VLOOKUP(A102,metadata!A$2:P$26,6,FALSE)</f>
        <v>0.34583333333333338</v>
      </c>
      <c r="R102">
        <f>VLOOKUP(A102,metadata!A$2:P$26,7,FALSE)</f>
        <v>0</v>
      </c>
      <c r="S102" t="str">
        <f>VLOOKUP(A102,metadata!A$2:P$26,8,FALSE)</f>
        <v>temple_NPK_28</v>
      </c>
      <c r="T102" t="str">
        <f>VLOOKUP(A102,metadata!A$2:P$26,9,FALSE)</f>
        <v>C</v>
      </c>
      <c r="U102">
        <f>VLOOKUP(A102,metadata!A$2:P$26,10,FALSE)</f>
        <v>0</v>
      </c>
      <c r="V102">
        <f>VLOOKUP(A102,metadata!A$2:P$26,11,FALSE)</f>
        <v>0</v>
      </c>
      <c r="W102" t="str">
        <f>VLOOKUP(A102,metadata!A$2:P$26,12,FALSE)</f>
        <v>SW Corner (4)</v>
      </c>
      <c r="X102" t="str">
        <f>VLOOKUP(A102,metadata!A$2:P$26,13,FALSE)</f>
        <v>temple</v>
      </c>
      <c r="Y102">
        <f>VLOOKUP(A102,metadata!A$2:P$26,14,FALSE)</f>
        <v>7</v>
      </c>
      <c r="Z102">
        <f>VLOOKUP(A102,metadata!A$2:P$26,15,FALSE)</f>
        <v>0</v>
      </c>
      <c r="AA102">
        <f>VLOOKUP(A102,metadata!A$2:P$26,16,FALSE)</f>
        <v>0</v>
      </c>
    </row>
    <row r="103" spans="1:27" x14ac:dyDescent="0.3">
      <c r="A103" t="s">
        <v>348</v>
      </c>
      <c r="B103" t="s">
        <v>361</v>
      </c>
      <c r="C103" t="s">
        <v>362</v>
      </c>
      <c r="D103" t="s">
        <v>363</v>
      </c>
      <c r="E103" t="s">
        <v>79</v>
      </c>
      <c r="F103" t="s">
        <v>79</v>
      </c>
      <c r="H103">
        <v>40</v>
      </c>
      <c r="K103" t="b">
        <f t="shared" si="1"/>
        <v>1</v>
      </c>
      <c r="L103" t="str">
        <f>VLOOKUP(A103,metadata!A$2:P$26,1,FALSE)</f>
        <v>bc054f23-e73e-4bd8-8414-b36ba7bc1d77</v>
      </c>
      <c r="M103" t="str">
        <f>VLOOKUP(A103,metadata!A$2:P$26,2,FALSE)</f>
        <v>2023-05-23T13:25:59.564Z</v>
      </c>
      <c r="N103" t="str">
        <f>VLOOKUP(A103,metadata!A$2:P$26,3,FALSE)</f>
        <v>2023-05-23T14:07:21.000Z</v>
      </c>
      <c r="O103" t="str">
        <f>VLOOKUP(A103,metadata!A$2:P$26,4,FALSE)</f>
        <v>temple_NPK_28</v>
      </c>
      <c r="P103" s="7">
        <f>VLOOKUP(A103,metadata!A$2:P$26,5,FALSE)</f>
        <v>45069</v>
      </c>
      <c r="Q103" s="8">
        <f>VLOOKUP(A103,metadata!A$2:P$26,6,FALSE)</f>
        <v>0.34583333333333338</v>
      </c>
      <c r="R103">
        <f>VLOOKUP(A103,metadata!A$2:P$26,7,FALSE)</f>
        <v>0</v>
      </c>
      <c r="S103" t="str">
        <f>VLOOKUP(A103,metadata!A$2:P$26,8,FALSE)</f>
        <v>temple_NPK_28</v>
      </c>
      <c r="T103" t="str">
        <f>VLOOKUP(A103,metadata!A$2:P$26,9,FALSE)</f>
        <v>C</v>
      </c>
      <c r="U103">
        <f>VLOOKUP(A103,metadata!A$2:P$26,10,FALSE)</f>
        <v>0</v>
      </c>
      <c r="V103">
        <f>VLOOKUP(A103,metadata!A$2:P$26,11,FALSE)</f>
        <v>0</v>
      </c>
      <c r="W103" t="str">
        <f>VLOOKUP(A103,metadata!A$2:P$26,12,FALSE)</f>
        <v>SW Corner (4)</v>
      </c>
      <c r="X103" t="str">
        <f>VLOOKUP(A103,metadata!A$2:P$26,13,FALSE)</f>
        <v>temple</v>
      </c>
      <c r="Y103">
        <f>VLOOKUP(A103,metadata!A$2:P$26,14,FALSE)</f>
        <v>7</v>
      </c>
      <c r="Z103">
        <f>VLOOKUP(A103,metadata!A$2:P$26,15,FALSE)</f>
        <v>0</v>
      </c>
      <c r="AA103">
        <f>VLOOKUP(A103,metadata!A$2:P$26,16,FALSE)</f>
        <v>0</v>
      </c>
    </row>
    <row r="104" spans="1:27" x14ac:dyDescent="0.3">
      <c r="A104" t="s">
        <v>348</v>
      </c>
      <c r="B104" t="s">
        <v>364</v>
      </c>
      <c r="C104" t="s">
        <v>365</v>
      </c>
      <c r="D104" t="s">
        <v>366</v>
      </c>
      <c r="E104" t="s">
        <v>30</v>
      </c>
      <c r="F104" t="s">
        <v>30</v>
      </c>
      <c r="H104">
        <v>4</v>
      </c>
      <c r="K104" t="b">
        <f t="shared" si="1"/>
        <v>1</v>
      </c>
      <c r="L104" t="str">
        <f>VLOOKUP(A104,metadata!A$2:P$26,1,FALSE)</f>
        <v>bc054f23-e73e-4bd8-8414-b36ba7bc1d77</v>
      </c>
      <c r="M104" t="str">
        <f>VLOOKUP(A104,metadata!A$2:P$26,2,FALSE)</f>
        <v>2023-05-23T13:25:59.564Z</v>
      </c>
      <c r="N104" t="str">
        <f>VLOOKUP(A104,metadata!A$2:P$26,3,FALSE)</f>
        <v>2023-05-23T14:07:21.000Z</v>
      </c>
      <c r="O104" t="str">
        <f>VLOOKUP(A104,metadata!A$2:P$26,4,FALSE)</f>
        <v>temple_NPK_28</v>
      </c>
      <c r="P104" s="7">
        <f>VLOOKUP(A104,metadata!A$2:P$26,5,FALSE)</f>
        <v>45069</v>
      </c>
      <c r="Q104" s="8">
        <f>VLOOKUP(A104,metadata!A$2:P$26,6,FALSE)</f>
        <v>0.34583333333333338</v>
      </c>
      <c r="R104">
        <f>VLOOKUP(A104,metadata!A$2:P$26,7,FALSE)</f>
        <v>0</v>
      </c>
      <c r="S104" t="str">
        <f>VLOOKUP(A104,metadata!A$2:P$26,8,FALSE)</f>
        <v>temple_NPK_28</v>
      </c>
      <c r="T104" t="str">
        <f>VLOOKUP(A104,metadata!A$2:P$26,9,FALSE)</f>
        <v>C</v>
      </c>
      <c r="U104">
        <f>VLOOKUP(A104,metadata!A$2:P$26,10,FALSE)</f>
        <v>0</v>
      </c>
      <c r="V104">
        <f>VLOOKUP(A104,metadata!A$2:P$26,11,FALSE)</f>
        <v>0</v>
      </c>
      <c r="W104" t="str">
        <f>VLOOKUP(A104,metadata!A$2:P$26,12,FALSE)</f>
        <v>SW Corner (4)</v>
      </c>
      <c r="X104" t="str">
        <f>VLOOKUP(A104,metadata!A$2:P$26,13,FALSE)</f>
        <v>temple</v>
      </c>
      <c r="Y104">
        <f>VLOOKUP(A104,metadata!A$2:P$26,14,FALSE)</f>
        <v>7</v>
      </c>
      <c r="Z104">
        <f>VLOOKUP(A104,metadata!A$2:P$26,15,FALSE)</f>
        <v>0</v>
      </c>
      <c r="AA104">
        <f>VLOOKUP(A104,metadata!A$2:P$26,16,FALSE)</f>
        <v>0</v>
      </c>
    </row>
    <row r="105" spans="1:27" x14ac:dyDescent="0.3">
      <c r="A105" t="s">
        <v>348</v>
      </c>
      <c r="B105" t="s">
        <v>367</v>
      </c>
      <c r="C105" t="s">
        <v>368</v>
      </c>
      <c r="D105" t="s">
        <v>369</v>
      </c>
      <c r="E105" t="s">
        <v>75</v>
      </c>
      <c r="F105" t="s">
        <v>75</v>
      </c>
      <c r="H105">
        <v>35</v>
      </c>
      <c r="K105" t="b">
        <f t="shared" si="1"/>
        <v>1</v>
      </c>
      <c r="L105" t="str">
        <f>VLOOKUP(A105,metadata!A$2:P$26,1,FALSE)</f>
        <v>bc054f23-e73e-4bd8-8414-b36ba7bc1d77</v>
      </c>
      <c r="M105" t="str">
        <f>VLOOKUP(A105,metadata!A$2:P$26,2,FALSE)</f>
        <v>2023-05-23T13:25:59.564Z</v>
      </c>
      <c r="N105" t="str">
        <f>VLOOKUP(A105,metadata!A$2:P$26,3,FALSE)</f>
        <v>2023-05-23T14:07:21.000Z</v>
      </c>
      <c r="O105" t="str">
        <f>VLOOKUP(A105,metadata!A$2:P$26,4,FALSE)</f>
        <v>temple_NPK_28</v>
      </c>
      <c r="P105" s="7">
        <f>VLOOKUP(A105,metadata!A$2:P$26,5,FALSE)</f>
        <v>45069</v>
      </c>
      <c r="Q105" s="8">
        <f>VLOOKUP(A105,metadata!A$2:P$26,6,FALSE)</f>
        <v>0.34583333333333338</v>
      </c>
      <c r="R105">
        <f>VLOOKUP(A105,metadata!A$2:P$26,7,FALSE)</f>
        <v>0</v>
      </c>
      <c r="S105" t="str">
        <f>VLOOKUP(A105,metadata!A$2:P$26,8,FALSE)</f>
        <v>temple_NPK_28</v>
      </c>
      <c r="T105" t="str">
        <f>VLOOKUP(A105,metadata!A$2:P$26,9,FALSE)</f>
        <v>C</v>
      </c>
      <c r="U105">
        <f>VLOOKUP(A105,metadata!A$2:P$26,10,FALSE)</f>
        <v>0</v>
      </c>
      <c r="V105">
        <f>VLOOKUP(A105,metadata!A$2:P$26,11,FALSE)</f>
        <v>0</v>
      </c>
      <c r="W105" t="str">
        <f>VLOOKUP(A105,metadata!A$2:P$26,12,FALSE)</f>
        <v>SW Corner (4)</v>
      </c>
      <c r="X105" t="str">
        <f>VLOOKUP(A105,metadata!A$2:P$26,13,FALSE)</f>
        <v>temple</v>
      </c>
      <c r="Y105">
        <f>VLOOKUP(A105,metadata!A$2:P$26,14,FALSE)</f>
        <v>7</v>
      </c>
      <c r="Z105">
        <f>VLOOKUP(A105,metadata!A$2:P$26,15,FALSE)</f>
        <v>0</v>
      </c>
      <c r="AA105">
        <f>VLOOKUP(A105,metadata!A$2:P$26,16,FALSE)</f>
        <v>0</v>
      </c>
    </row>
    <row r="106" spans="1:27" x14ac:dyDescent="0.3">
      <c r="A106" t="s">
        <v>370</v>
      </c>
      <c r="B106" t="s">
        <v>371</v>
      </c>
      <c r="C106" t="s">
        <v>372</v>
      </c>
      <c r="D106" t="s">
        <v>373</v>
      </c>
      <c r="E106" t="s">
        <v>55</v>
      </c>
      <c r="F106" t="s">
        <v>55</v>
      </c>
      <c r="H106">
        <v>3</v>
      </c>
      <c r="K106" t="b">
        <f t="shared" si="1"/>
        <v>1</v>
      </c>
      <c r="L106" t="str">
        <f>VLOOKUP(A106,metadata!A$2:P$26,1,FALSE)</f>
        <v>9892bea0-ee69-4b46-8eea-87b723cb496a</v>
      </c>
      <c r="M106" t="str">
        <f>VLOOKUP(A106,metadata!A$2:P$26,2,FALSE)</f>
        <v>2023-05-23T13:18:10.426Z</v>
      </c>
      <c r="N106" t="str">
        <f>VLOOKUP(A106,metadata!A$2:P$26,3,FALSE)</f>
        <v>2023-05-23T14:07:06.000Z</v>
      </c>
      <c r="O106" t="str">
        <f>VLOOKUP(A106,metadata!A$2:P$26,4,FALSE)</f>
        <v>temple_NPK_18</v>
      </c>
      <c r="P106" s="7">
        <f>VLOOKUP(A106,metadata!A$2:P$26,5,FALSE)</f>
        <v>45069</v>
      </c>
      <c r="Q106" s="8">
        <f>VLOOKUP(A106,metadata!A$2:P$26,6,FALSE)</f>
        <v>0.33888888888888885</v>
      </c>
      <c r="R106">
        <f>VLOOKUP(A106,metadata!A$2:P$26,7,FALSE)</f>
        <v>0</v>
      </c>
      <c r="S106" t="str">
        <f>VLOOKUP(A106,metadata!A$2:P$26,8,FALSE)</f>
        <v>temple_NPK_18</v>
      </c>
      <c r="T106" t="str">
        <f>VLOOKUP(A106,metadata!A$2:P$26,9,FALSE)</f>
        <v>A</v>
      </c>
      <c r="U106">
        <f>VLOOKUP(A106,metadata!A$2:P$26,10,FALSE)</f>
        <v>0</v>
      </c>
      <c r="V106">
        <f>VLOOKUP(A106,metadata!A$2:P$26,11,FALSE)</f>
        <v>0</v>
      </c>
      <c r="W106" t="str">
        <f>VLOOKUP(A106,metadata!A$2:P$26,12,FALSE)</f>
        <v>SE (2)</v>
      </c>
      <c r="X106" t="str">
        <f>VLOOKUP(A106,metadata!A$2:P$26,13,FALSE)</f>
        <v>temple</v>
      </c>
      <c r="Y106">
        <f>VLOOKUP(A106,metadata!A$2:P$26,14,FALSE)</f>
        <v>8</v>
      </c>
      <c r="Z106">
        <f>VLOOKUP(A106,metadata!A$2:P$26,15,FALSE)</f>
        <v>0</v>
      </c>
      <c r="AA106">
        <f>VLOOKUP(A106,metadata!A$2:P$26,16,FALSE)</f>
        <v>0</v>
      </c>
    </row>
    <row r="107" spans="1:27" x14ac:dyDescent="0.3">
      <c r="A107" t="s">
        <v>370</v>
      </c>
      <c r="B107" t="s">
        <v>374</v>
      </c>
      <c r="C107" t="s">
        <v>375</v>
      </c>
      <c r="D107" t="s">
        <v>376</v>
      </c>
      <c r="E107" t="s">
        <v>239</v>
      </c>
      <c r="F107" t="s">
        <v>239</v>
      </c>
      <c r="H107">
        <v>8</v>
      </c>
      <c r="J107" t="s">
        <v>377</v>
      </c>
      <c r="K107" t="b">
        <f t="shared" si="1"/>
        <v>1</v>
      </c>
      <c r="L107" t="str">
        <f>VLOOKUP(A107,metadata!A$2:P$26,1,FALSE)</f>
        <v>9892bea0-ee69-4b46-8eea-87b723cb496a</v>
      </c>
      <c r="M107" t="str">
        <f>VLOOKUP(A107,metadata!A$2:P$26,2,FALSE)</f>
        <v>2023-05-23T13:18:10.426Z</v>
      </c>
      <c r="N107" t="str">
        <f>VLOOKUP(A107,metadata!A$2:P$26,3,FALSE)</f>
        <v>2023-05-23T14:07:06.000Z</v>
      </c>
      <c r="O107" t="str">
        <f>VLOOKUP(A107,metadata!A$2:P$26,4,FALSE)</f>
        <v>temple_NPK_18</v>
      </c>
      <c r="P107" s="7">
        <f>VLOOKUP(A107,metadata!A$2:P$26,5,FALSE)</f>
        <v>45069</v>
      </c>
      <c r="Q107" s="8">
        <f>VLOOKUP(A107,metadata!A$2:P$26,6,FALSE)</f>
        <v>0.33888888888888885</v>
      </c>
      <c r="R107">
        <f>VLOOKUP(A107,metadata!A$2:P$26,7,FALSE)</f>
        <v>0</v>
      </c>
      <c r="S107" t="str">
        <f>VLOOKUP(A107,metadata!A$2:P$26,8,FALSE)</f>
        <v>temple_NPK_18</v>
      </c>
      <c r="T107" t="str">
        <f>VLOOKUP(A107,metadata!A$2:P$26,9,FALSE)</f>
        <v>A</v>
      </c>
      <c r="U107">
        <f>VLOOKUP(A107,metadata!A$2:P$26,10,FALSE)</f>
        <v>0</v>
      </c>
      <c r="V107">
        <f>VLOOKUP(A107,metadata!A$2:P$26,11,FALSE)</f>
        <v>0</v>
      </c>
      <c r="W107" t="str">
        <f>VLOOKUP(A107,metadata!A$2:P$26,12,FALSE)</f>
        <v>SE (2)</v>
      </c>
      <c r="X107" t="str">
        <f>VLOOKUP(A107,metadata!A$2:P$26,13,FALSE)</f>
        <v>temple</v>
      </c>
      <c r="Y107">
        <f>VLOOKUP(A107,metadata!A$2:P$26,14,FALSE)</f>
        <v>8</v>
      </c>
      <c r="Z107">
        <f>VLOOKUP(A107,metadata!A$2:P$26,15,FALSE)</f>
        <v>0</v>
      </c>
      <c r="AA107">
        <f>VLOOKUP(A107,metadata!A$2:P$26,16,FALSE)</f>
        <v>0</v>
      </c>
    </row>
    <row r="108" spans="1:27" x14ac:dyDescent="0.3">
      <c r="A108" t="s">
        <v>370</v>
      </c>
      <c r="B108" t="s">
        <v>378</v>
      </c>
      <c r="C108" t="s">
        <v>379</v>
      </c>
      <c r="D108" t="s">
        <v>380</v>
      </c>
      <c r="E108" t="s">
        <v>63</v>
      </c>
      <c r="F108" t="s">
        <v>63</v>
      </c>
      <c r="H108">
        <v>30</v>
      </c>
      <c r="K108" t="b">
        <f t="shared" si="1"/>
        <v>1</v>
      </c>
      <c r="L108" t="str">
        <f>VLOOKUP(A108,metadata!A$2:P$26,1,FALSE)</f>
        <v>9892bea0-ee69-4b46-8eea-87b723cb496a</v>
      </c>
      <c r="M108" t="str">
        <f>VLOOKUP(A108,metadata!A$2:P$26,2,FALSE)</f>
        <v>2023-05-23T13:18:10.426Z</v>
      </c>
      <c r="N108" t="str">
        <f>VLOOKUP(A108,metadata!A$2:P$26,3,FALSE)</f>
        <v>2023-05-23T14:07:06.000Z</v>
      </c>
      <c r="O108" t="str">
        <f>VLOOKUP(A108,metadata!A$2:P$26,4,FALSE)</f>
        <v>temple_NPK_18</v>
      </c>
      <c r="P108" s="7">
        <f>VLOOKUP(A108,metadata!A$2:P$26,5,FALSE)</f>
        <v>45069</v>
      </c>
      <c r="Q108" s="8">
        <f>VLOOKUP(A108,metadata!A$2:P$26,6,FALSE)</f>
        <v>0.33888888888888885</v>
      </c>
      <c r="R108">
        <f>VLOOKUP(A108,metadata!A$2:P$26,7,FALSE)</f>
        <v>0</v>
      </c>
      <c r="S108" t="str">
        <f>VLOOKUP(A108,metadata!A$2:P$26,8,FALSE)</f>
        <v>temple_NPK_18</v>
      </c>
      <c r="T108" t="str">
        <f>VLOOKUP(A108,metadata!A$2:P$26,9,FALSE)</f>
        <v>A</v>
      </c>
      <c r="U108">
        <f>VLOOKUP(A108,metadata!A$2:P$26,10,FALSE)</f>
        <v>0</v>
      </c>
      <c r="V108">
        <f>VLOOKUP(A108,metadata!A$2:P$26,11,FALSE)</f>
        <v>0</v>
      </c>
      <c r="W108" t="str">
        <f>VLOOKUP(A108,metadata!A$2:P$26,12,FALSE)</f>
        <v>SE (2)</v>
      </c>
      <c r="X108" t="str">
        <f>VLOOKUP(A108,metadata!A$2:P$26,13,FALSE)</f>
        <v>temple</v>
      </c>
      <c r="Y108">
        <f>VLOOKUP(A108,metadata!A$2:P$26,14,FALSE)</f>
        <v>8</v>
      </c>
      <c r="Z108">
        <f>VLOOKUP(A108,metadata!A$2:P$26,15,FALSE)</f>
        <v>0</v>
      </c>
      <c r="AA108">
        <f>VLOOKUP(A108,metadata!A$2:P$26,16,FALSE)</f>
        <v>0</v>
      </c>
    </row>
    <row r="109" spans="1:27" x14ac:dyDescent="0.3">
      <c r="A109" t="s">
        <v>370</v>
      </c>
      <c r="B109" t="s">
        <v>381</v>
      </c>
      <c r="C109" t="s">
        <v>382</v>
      </c>
      <c r="D109" t="s">
        <v>383</v>
      </c>
      <c r="E109" t="s">
        <v>273</v>
      </c>
      <c r="F109" t="s">
        <v>273</v>
      </c>
      <c r="H109">
        <v>6</v>
      </c>
      <c r="K109" t="b">
        <f t="shared" si="1"/>
        <v>1</v>
      </c>
      <c r="L109" t="str">
        <f>VLOOKUP(A109,metadata!A$2:P$26,1,FALSE)</f>
        <v>9892bea0-ee69-4b46-8eea-87b723cb496a</v>
      </c>
      <c r="M109" t="str">
        <f>VLOOKUP(A109,metadata!A$2:P$26,2,FALSE)</f>
        <v>2023-05-23T13:18:10.426Z</v>
      </c>
      <c r="N109" t="str">
        <f>VLOOKUP(A109,metadata!A$2:P$26,3,FALSE)</f>
        <v>2023-05-23T14:07:06.000Z</v>
      </c>
      <c r="O109" t="str">
        <f>VLOOKUP(A109,metadata!A$2:P$26,4,FALSE)</f>
        <v>temple_NPK_18</v>
      </c>
      <c r="P109" s="7">
        <f>VLOOKUP(A109,metadata!A$2:P$26,5,FALSE)</f>
        <v>45069</v>
      </c>
      <c r="Q109" s="8">
        <f>VLOOKUP(A109,metadata!A$2:P$26,6,FALSE)</f>
        <v>0.33888888888888885</v>
      </c>
      <c r="R109">
        <f>VLOOKUP(A109,metadata!A$2:P$26,7,FALSE)</f>
        <v>0</v>
      </c>
      <c r="S109" t="str">
        <f>VLOOKUP(A109,metadata!A$2:P$26,8,FALSE)</f>
        <v>temple_NPK_18</v>
      </c>
      <c r="T109" t="str">
        <f>VLOOKUP(A109,metadata!A$2:P$26,9,FALSE)</f>
        <v>A</v>
      </c>
      <c r="U109">
        <f>VLOOKUP(A109,metadata!A$2:P$26,10,FALSE)</f>
        <v>0</v>
      </c>
      <c r="V109">
        <f>VLOOKUP(A109,metadata!A$2:P$26,11,FALSE)</f>
        <v>0</v>
      </c>
      <c r="W109" t="str">
        <f>VLOOKUP(A109,metadata!A$2:P$26,12,FALSE)</f>
        <v>SE (2)</v>
      </c>
      <c r="X109" t="str">
        <f>VLOOKUP(A109,metadata!A$2:P$26,13,FALSE)</f>
        <v>temple</v>
      </c>
      <c r="Y109">
        <f>VLOOKUP(A109,metadata!A$2:P$26,14,FALSE)</f>
        <v>8</v>
      </c>
      <c r="Z109">
        <f>VLOOKUP(A109,metadata!A$2:P$26,15,FALSE)</f>
        <v>0</v>
      </c>
      <c r="AA109">
        <f>VLOOKUP(A109,metadata!A$2:P$26,16,FALSE)</f>
        <v>0</v>
      </c>
    </row>
    <row r="110" spans="1:27" x14ac:dyDescent="0.3">
      <c r="A110" t="s">
        <v>370</v>
      </c>
      <c r="B110" t="s">
        <v>384</v>
      </c>
      <c r="C110" t="s">
        <v>385</v>
      </c>
      <c r="D110" t="s">
        <v>386</v>
      </c>
      <c r="E110" t="s">
        <v>79</v>
      </c>
      <c r="F110" t="s">
        <v>79</v>
      </c>
      <c r="H110">
        <v>5</v>
      </c>
      <c r="K110" t="b">
        <f t="shared" si="1"/>
        <v>1</v>
      </c>
      <c r="L110" t="str">
        <f>VLOOKUP(A110,metadata!A$2:P$26,1,FALSE)</f>
        <v>9892bea0-ee69-4b46-8eea-87b723cb496a</v>
      </c>
      <c r="M110" t="str">
        <f>VLOOKUP(A110,metadata!A$2:P$26,2,FALSE)</f>
        <v>2023-05-23T13:18:10.426Z</v>
      </c>
      <c r="N110" t="str">
        <f>VLOOKUP(A110,metadata!A$2:P$26,3,FALSE)</f>
        <v>2023-05-23T14:07:06.000Z</v>
      </c>
      <c r="O110" t="str">
        <f>VLOOKUP(A110,metadata!A$2:P$26,4,FALSE)</f>
        <v>temple_NPK_18</v>
      </c>
      <c r="P110" s="7">
        <f>VLOOKUP(A110,metadata!A$2:P$26,5,FALSE)</f>
        <v>45069</v>
      </c>
      <c r="Q110" s="8">
        <f>VLOOKUP(A110,metadata!A$2:P$26,6,FALSE)</f>
        <v>0.33888888888888885</v>
      </c>
      <c r="R110">
        <f>VLOOKUP(A110,metadata!A$2:P$26,7,FALSE)</f>
        <v>0</v>
      </c>
      <c r="S110" t="str">
        <f>VLOOKUP(A110,metadata!A$2:P$26,8,FALSE)</f>
        <v>temple_NPK_18</v>
      </c>
      <c r="T110" t="str">
        <f>VLOOKUP(A110,metadata!A$2:P$26,9,FALSE)</f>
        <v>A</v>
      </c>
      <c r="U110">
        <f>VLOOKUP(A110,metadata!A$2:P$26,10,FALSE)</f>
        <v>0</v>
      </c>
      <c r="V110">
        <f>VLOOKUP(A110,metadata!A$2:P$26,11,FALSE)</f>
        <v>0</v>
      </c>
      <c r="W110" t="str">
        <f>VLOOKUP(A110,metadata!A$2:P$26,12,FALSE)</f>
        <v>SE (2)</v>
      </c>
      <c r="X110" t="str">
        <f>VLOOKUP(A110,metadata!A$2:P$26,13,FALSE)</f>
        <v>temple</v>
      </c>
      <c r="Y110">
        <f>VLOOKUP(A110,metadata!A$2:P$26,14,FALSE)</f>
        <v>8</v>
      </c>
      <c r="Z110">
        <f>VLOOKUP(A110,metadata!A$2:P$26,15,FALSE)</f>
        <v>0</v>
      </c>
      <c r="AA110">
        <f>VLOOKUP(A110,metadata!A$2:P$26,16,FALSE)</f>
        <v>0</v>
      </c>
    </row>
    <row r="111" spans="1:27" x14ac:dyDescent="0.3">
      <c r="A111" t="s">
        <v>370</v>
      </c>
      <c r="B111" t="s">
        <v>387</v>
      </c>
      <c r="C111" t="s">
        <v>388</v>
      </c>
      <c r="D111" t="s">
        <v>389</v>
      </c>
      <c r="E111" t="s">
        <v>47</v>
      </c>
      <c r="F111" t="s">
        <v>47</v>
      </c>
      <c r="H111">
        <v>80</v>
      </c>
      <c r="K111" t="b">
        <f t="shared" si="1"/>
        <v>1</v>
      </c>
      <c r="L111" t="str">
        <f>VLOOKUP(A111,metadata!A$2:P$26,1,FALSE)</f>
        <v>9892bea0-ee69-4b46-8eea-87b723cb496a</v>
      </c>
      <c r="M111" t="str">
        <f>VLOOKUP(A111,metadata!A$2:P$26,2,FALSE)</f>
        <v>2023-05-23T13:18:10.426Z</v>
      </c>
      <c r="N111" t="str">
        <f>VLOOKUP(A111,metadata!A$2:P$26,3,FALSE)</f>
        <v>2023-05-23T14:07:06.000Z</v>
      </c>
      <c r="O111" t="str">
        <f>VLOOKUP(A111,metadata!A$2:P$26,4,FALSE)</f>
        <v>temple_NPK_18</v>
      </c>
      <c r="P111" s="7">
        <f>VLOOKUP(A111,metadata!A$2:P$26,5,FALSE)</f>
        <v>45069</v>
      </c>
      <c r="Q111" s="8">
        <f>VLOOKUP(A111,metadata!A$2:P$26,6,FALSE)</f>
        <v>0.33888888888888885</v>
      </c>
      <c r="R111">
        <f>VLOOKUP(A111,metadata!A$2:P$26,7,FALSE)</f>
        <v>0</v>
      </c>
      <c r="S111" t="str">
        <f>VLOOKUP(A111,metadata!A$2:P$26,8,FALSE)</f>
        <v>temple_NPK_18</v>
      </c>
      <c r="T111" t="str">
        <f>VLOOKUP(A111,metadata!A$2:P$26,9,FALSE)</f>
        <v>A</v>
      </c>
      <c r="U111">
        <f>VLOOKUP(A111,metadata!A$2:P$26,10,FALSE)</f>
        <v>0</v>
      </c>
      <c r="V111">
        <f>VLOOKUP(A111,metadata!A$2:P$26,11,FALSE)</f>
        <v>0</v>
      </c>
      <c r="W111" t="str">
        <f>VLOOKUP(A111,metadata!A$2:P$26,12,FALSE)</f>
        <v>SE (2)</v>
      </c>
      <c r="X111" t="str">
        <f>VLOOKUP(A111,metadata!A$2:P$26,13,FALSE)</f>
        <v>temple</v>
      </c>
      <c r="Y111">
        <f>VLOOKUP(A111,metadata!A$2:P$26,14,FALSE)</f>
        <v>8</v>
      </c>
      <c r="Z111">
        <f>VLOOKUP(A111,metadata!A$2:P$26,15,FALSE)</f>
        <v>0</v>
      </c>
      <c r="AA111">
        <f>VLOOKUP(A111,metadata!A$2:P$26,16,FALSE)</f>
        <v>0</v>
      </c>
    </row>
    <row r="112" spans="1:27" x14ac:dyDescent="0.3">
      <c r="A112" t="s">
        <v>370</v>
      </c>
      <c r="B112" t="s">
        <v>390</v>
      </c>
      <c r="C112" t="s">
        <v>391</v>
      </c>
      <c r="D112" t="s">
        <v>392</v>
      </c>
      <c r="E112" t="s">
        <v>71</v>
      </c>
      <c r="F112" t="s">
        <v>71</v>
      </c>
      <c r="H112">
        <v>30</v>
      </c>
      <c r="K112" t="b">
        <f t="shared" si="1"/>
        <v>1</v>
      </c>
      <c r="L112" t="str">
        <f>VLOOKUP(A112,metadata!A$2:P$26,1,FALSE)</f>
        <v>9892bea0-ee69-4b46-8eea-87b723cb496a</v>
      </c>
      <c r="M112" t="str">
        <f>VLOOKUP(A112,metadata!A$2:P$26,2,FALSE)</f>
        <v>2023-05-23T13:18:10.426Z</v>
      </c>
      <c r="N112" t="str">
        <f>VLOOKUP(A112,metadata!A$2:P$26,3,FALSE)</f>
        <v>2023-05-23T14:07:06.000Z</v>
      </c>
      <c r="O112" t="str">
        <f>VLOOKUP(A112,metadata!A$2:P$26,4,FALSE)</f>
        <v>temple_NPK_18</v>
      </c>
      <c r="P112" s="7">
        <f>VLOOKUP(A112,metadata!A$2:P$26,5,FALSE)</f>
        <v>45069</v>
      </c>
      <c r="Q112" s="8">
        <f>VLOOKUP(A112,metadata!A$2:P$26,6,FALSE)</f>
        <v>0.33888888888888885</v>
      </c>
      <c r="R112">
        <f>VLOOKUP(A112,metadata!A$2:P$26,7,FALSE)</f>
        <v>0</v>
      </c>
      <c r="S112" t="str">
        <f>VLOOKUP(A112,metadata!A$2:P$26,8,FALSE)</f>
        <v>temple_NPK_18</v>
      </c>
      <c r="T112" t="str">
        <f>VLOOKUP(A112,metadata!A$2:P$26,9,FALSE)</f>
        <v>A</v>
      </c>
      <c r="U112">
        <f>VLOOKUP(A112,metadata!A$2:P$26,10,FALSE)</f>
        <v>0</v>
      </c>
      <c r="V112">
        <f>VLOOKUP(A112,metadata!A$2:P$26,11,FALSE)</f>
        <v>0</v>
      </c>
      <c r="W112" t="str">
        <f>VLOOKUP(A112,metadata!A$2:P$26,12,FALSE)</f>
        <v>SE (2)</v>
      </c>
      <c r="X112" t="str">
        <f>VLOOKUP(A112,metadata!A$2:P$26,13,FALSE)</f>
        <v>temple</v>
      </c>
      <c r="Y112">
        <f>VLOOKUP(A112,metadata!A$2:P$26,14,FALSE)</f>
        <v>8</v>
      </c>
      <c r="Z112">
        <f>VLOOKUP(A112,metadata!A$2:P$26,15,FALSE)</f>
        <v>0</v>
      </c>
      <c r="AA112">
        <f>VLOOKUP(A112,metadata!A$2:P$26,16,FALSE)</f>
        <v>0</v>
      </c>
    </row>
    <row r="113" spans="1:27" x14ac:dyDescent="0.3">
      <c r="A113" t="s">
        <v>370</v>
      </c>
      <c r="B113" t="s">
        <v>393</v>
      </c>
      <c r="C113" t="s">
        <v>394</v>
      </c>
      <c r="D113" t="s">
        <v>395</v>
      </c>
      <c r="E113" t="s">
        <v>75</v>
      </c>
      <c r="F113" t="s">
        <v>75</v>
      </c>
      <c r="H113">
        <v>70</v>
      </c>
      <c r="K113" t="b">
        <f t="shared" si="1"/>
        <v>1</v>
      </c>
      <c r="L113" t="str">
        <f>VLOOKUP(A113,metadata!A$2:P$26,1,FALSE)</f>
        <v>9892bea0-ee69-4b46-8eea-87b723cb496a</v>
      </c>
      <c r="M113" t="str">
        <f>VLOOKUP(A113,metadata!A$2:P$26,2,FALSE)</f>
        <v>2023-05-23T13:18:10.426Z</v>
      </c>
      <c r="N113" t="str">
        <f>VLOOKUP(A113,metadata!A$2:P$26,3,FALSE)</f>
        <v>2023-05-23T14:07:06.000Z</v>
      </c>
      <c r="O113" t="str">
        <f>VLOOKUP(A113,metadata!A$2:P$26,4,FALSE)</f>
        <v>temple_NPK_18</v>
      </c>
      <c r="P113" s="7">
        <f>VLOOKUP(A113,metadata!A$2:P$26,5,FALSE)</f>
        <v>45069</v>
      </c>
      <c r="Q113" s="8">
        <f>VLOOKUP(A113,metadata!A$2:P$26,6,FALSE)</f>
        <v>0.33888888888888885</v>
      </c>
      <c r="R113">
        <f>VLOOKUP(A113,metadata!A$2:P$26,7,FALSE)</f>
        <v>0</v>
      </c>
      <c r="S113" t="str">
        <f>VLOOKUP(A113,metadata!A$2:P$26,8,FALSE)</f>
        <v>temple_NPK_18</v>
      </c>
      <c r="T113" t="str">
        <f>VLOOKUP(A113,metadata!A$2:P$26,9,FALSE)</f>
        <v>A</v>
      </c>
      <c r="U113">
        <f>VLOOKUP(A113,metadata!A$2:P$26,10,FALSE)</f>
        <v>0</v>
      </c>
      <c r="V113">
        <f>VLOOKUP(A113,metadata!A$2:P$26,11,FALSE)</f>
        <v>0</v>
      </c>
      <c r="W113" t="str">
        <f>VLOOKUP(A113,metadata!A$2:P$26,12,FALSE)</f>
        <v>SE (2)</v>
      </c>
      <c r="X113" t="str">
        <f>VLOOKUP(A113,metadata!A$2:P$26,13,FALSE)</f>
        <v>temple</v>
      </c>
      <c r="Y113">
        <f>VLOOKUP(A113,metadata!A$2:P$26,14,FALSE)</f>
        <v>8</v>
      </c>
      <c r="Z113">
        <f>VLOOKUP(A113,metadata!A$2:P$26,15,FALSE)</f>
        <v>0</v>
      </c>
      <c r="AA113">
        <f>VLOOKUP(A113,metadata!A$2:P$26,16,FALSE)</f>
        <v>0</v>
      </c>
    </row>
    <row r="114" spans="1:27" x14ac:dyDescent="0.3">
      <c r="A114" t="s">
        <v>396</v>
      </c>
      <c r="B114" t="s">
        <v>397</v>
      </c>
      <c r="C114" t="s">
        <v>398</v>
      </c>
      <c r="D114" t="s">
        <v>399</v>
      </c>
      <c r="E114" t="s">
        <v>47</v>
      </c>
      <c r="F114" t="s">
        <v>47</v>
      </c>
      <c r="H114">
        <v>30</v>
      </c>
      <c r="K114" t="b">
        <f t="shared" si="1"/>
        <v>1</v>
      </c>
      <c r="L114" t="str">
        <f>VLOOKUP(A114,metadata!A$2:P$26,1,FALSE)</f>
        <v>c5261ef3-db17-4c4b-ba57-e2ddd9016575</v>
      </c>
      <c r="M114" t="str">
        <f>VLOOKUP(A114,metadata!A$2:P$26,2,FALSE)</f>
        <v>2023-05-23T13:06:00.680Z</v>
      </c>
      <c r="N114" t="str">
        <f>VLOOKUP(A114,metadata!A$2:P$26,3,FALSE)</f>
        <v>2023-05-23T14:06:52.000Z</v>
      </c>
      <c r="O114" t="str">
        <f>VLOOKUP(A114,metadata!A$2:P$26,4,FALSE)</f>
        <v>temple_NPK_08</v>
      </c>
      <c r="P114" s="7">
        <f>VLOOKUP(A114,metadata!A$2:P$26,5,FALSE)</f>
        <v>45069</v>
      </c>
      <c r="Q114" s="8">
        <f>VLOOKUP(A114,metadata!A$2:P$26,6,FALSE)</f>
        <v>0.33124999999999999</v>
      </c>
      <c r="R114">
        <f>VLOOKUP(A114,metadata!A$2:P$26,7,FALSE)</f>
        <v>0</v>
      </c>
      <c r="S114" t="str">
        <f>VLOOKUP(A114,metadata!A$2:P$26,8,FALSE)</f>
        <v>temple_NPK_08</v>
      </c>
      <c r="T114" t="str">
        <f>VLOOKUP(A114,metadata!A$2:P$26,9,FALSE)</f>
        <v>D</v>
      </c>
      <c r="U114">
        <f>VLOOKUP(A114,metadata!A$2:P$26,10,FALSE)</f>
        <v>0</v>
      </c>
      <c r="V114">
        <f>VLOOKUP(A114,metadata!A$2:P$26,11,FALSE)</f>
        <v>0</v>
      </c>
      <c r="W114" t="str">
        <f>VLOOKUP(A114,metadata!A$2:P$26,12,FALSE)</f>
        <v>SW Corner</v>
      </c>
      <c r="X114" t="str">
        <f>VLOOKUP(A114,metadata!A$2:P$26,13,FALSE)</f>
        <v>temple</v>
      </c>
      <c r="Y114">
        <f>VLOOKUP(A114,metadata!A$2:P$26,14,FALSE)</f>
        <v>7</v>
      </c>
      <c r="Z114">
        <f>VLOOKUP(A114,metadata!A$2:P$26,15,FALSE)</f>
        <v>0</v>
      </c>
      <c r="AA114">
        <f>VLOOKUP(A114,metadata!A$2:P$26,16,FALSE)</f>
        <v>0</v>
      </c>
    </row>
    <row r="115" spans="1:27" x14ac:dyDescent="0.3">
      <c r="A115" t="s">
        <v>396</v>
      </c>
      <c r="B115" t="s">
        <v>400</v>
      </c>
      <c r="C115" t="s">
        <v>401</v>
      </c>
      <c r="D115" t="s">
        <v>402</v>
      </c>
      <c r="E115" t="s">
        <v>63</v>
      </c>
      <c r="F115" t="s">
        <v>63</v>
      </c>
      <c r="H115">
        <v>25</v>
      </c>
      <c r="K115" t="b">
        <f t="shared" si="1"/>
        <v>1</v>
      </c>
      <c r="L115" t="str">
        <f>VLOOKUP(A115,metadata!A$2:P$26,1,FALSE)</f>
        <v>c5261ef3-db17-4c4b-ba57-e2ddd9016575</v>
      </c>
      <c r="M115" t="str">
        <f>VLOOKUP(A115,metadata!A$2:P$26,2,FALSE)</f>
        <v>2023-05-23T13:06:00.680Z</v>
      </c>
      <c r="N115" t="str">
        <f>VLOOKUP(A115,metadata!A$2:P$26,3,FALSE)</f>
        <v>2023-05-23T14:06:52.000Z</v>
      </c>
      <c r="O115" t="str">
        <f>VLOOKUP(A115,metadata!A$2:P$26,4,FALSE)</f>
        <v>temple_NPK_08</v>
      </c>
      <c r="P115" s="7">
        <f>VLOOKUP(A115,metadata!A$2:P$26,5,FALSE)</f>
        <v>45069</v>
      </c>
      <c r="Q115" s="8">
        <f>VLOOKUP(A115,metadata!A$2:P$26,6,FALSE)</f>
        <v>0.33124999999999999</v>
      </c>
      <c r="R115">
        <f>VLOOKUP(A115,metadata!A$2:P$26,7,FALSE)</f>
        <v>0</v>
      </c>
      <c r="S115" t="str">
        <f>VLOOKUP(A115,metadata!A$2:P$26,8,FALSE)</f>
        <v>temple_NPK_08</v>
      </c>
      <c r="T115" t="str">
        <f>VLOOKUP(A115,metadata!A$2:P$26,9,FALSE)</f>
        <v>D</v>
      </c>
      <c r="U115">
        <f>VLOOKUP(A115,metadata!A$2:P$26,10,FALSE)</f>
        <v>0</v>
      </c>
      <c r="V115">
        <f>VLOOKUP(A115,metadata!A$2:P$26,11,FALSE)</f>
        <v>0</v>
      </c>
      <c r="W115" t="str">
        <f>VLOOKUP(A115,metadata!A$2:P$26,12,FALSE)</f>
        <v>SW Corner</v>
      </c>
      <c r="X115" t="str">
        <f>VLOOKUP(A115,metadata!A$2:P$26,13,FALSE)</f>
        <v>temple</v>
      </c>
      <c r="Y115">
        <f>VLOOKUP(A115,metadata!A$2:P$26,14,FALSE)</f>
        <v>7</v>
      </c>
      <c r="Z115">
        <f>VLOOKUP(A115,metadata!A$2:P$26,15,FALSE)</f>
        <v>0</v>
      </c>
      <c r="AA115">
        <f>VLOOKUP(A115,metadata!A$2:P$26,16,FALSE)</f>
        <v>0</v>
      </c>
    </row>
    <row r="116" spans="1:27" x14ac:dyDescent="0.3">
      <c r="A116" t="s">
        <v>396</v>
      </c>
      <c r="B116" t="s">
        <v>403</v>
      </c>
      <c r="C116" t="s">
        <v>404</v>
      </c>
      <c r="D116" t="s">
        <v>405</v>
      </c>
      <c r="E116" t="s">
        <v>71</v>
      </c>
      <c r="F116" t="s">
        <v>71</v>
      </c>
      <c r="H116">
        <v>5</v>
      </c>
      <c r="K116" t="b">
        <f t="shared" si="1"/>
        <v>1</v>
      </c>
      <c r="L116" t="str">
        <f>VLOOKUP(A116,metadata!A$2:P$26,1,FALSE)</f>
        <v>c5261ef3-db17-4c4b-ba57-e2ddd9016575</v>
      </c>
      <c r="M116" t="str">
        <f>VLOOKUP(A116,metadata!A$2:P$26,2,FALSE)</f>
        <v>2023-05-23T13:06:00.680Z</v>
      </c>
      <c r="N116" t="str">
        <f>VLOOKUP(A116,metadata!A$2:P$26,3,FALSE)</f>
        <v>2023-05-23T14:06:52.000Z</v>
      </c>
      <c r="O116" t="str">
        <f>VLOOKUP(A116,metadata!A$2:P$26,4,FALSE)</f>
        <v>temple_NPK_08</v>
      </c>
      <c r="P116" s="7">
        <f>VLOOKUP(A116,metadata!A$2:P$26,5,FALSE)</f>
        <v>45069</v>
      </c>
      <c r="Q116" s="8">
        <f>VLOOKUP(A116,metadata!A$2:P$26,6,FALSE)</f>
        <v>0.33124999999999999</v>
      </c>
      <c r="R116">
        <f>VLOOKUP(A116,metadata!A$2:P$26,7,FALSE)</f>
        <v>0</v>
      </c>
      <c r="S116" t="str">
        <f>VLOOKUP(A116,metadata!A$2:P$26,8,FALSE)</f>
        <v>temple_NPK_08</v>
      </c>
      <c r="T116" t="str">
        <f>VLOOKUP(A116,metadata!A$2:P$26,9,FALSE)</f>
        <v>D</v>
      </c>
      <c r="U116">
        <f>VLOOKUP(A116,metadata!A$2:P$26,10,FALSE)</f>
        <v>0</v>
      </c>
      <c r="V116">
        <f>VLOOKUP(A116,metadata!A$2:P$26,11,FALSE)</f>
        <v>0</v>
      </c>
      <c r="W116" t="str">
        <f>VLOOKUP(A116,metadata!A$2:P$26,12,FALSE)</f>
        <v>SW Corner</v>
      </c>
      <c r="X116" t="str">
        <f>VLOOKUP(A116,metadata!A$2:P$26,13,FALSE)</f>
        <v>temple</v>
      </c>
      <c r="Y116">
        <f>VLOOKUP(A116,metadata!A$2:P$26,14,FALSE)</f>
        <v>7</v>
      </c>
      <c r="Z116">
        <f>VLOOKUP(A116,metadata!A$2:P$26,15,FALSE)</f>
        <v>0</v>
      </c>
      <c r="AA116">
        <f>VLOOKUP(A116,metadata!A$2:P$26,16,FALSE)</f>
        <v>0</v>
      </c>
    </row>
    <row r="117" spans="1:27" x14ac:dyDescent="0.3">
      <c r="A117" t="s">
        <v>396</v>
      </c>
      <c r="B117" t="s">
        <v>406</v>
      </c>
      <c r="C117" t="s">
        <v>407</v>
      </c>
      <c r="D117" t="s">
        <v>408</v>
      </c>
      <c r="E117" t="s">
        <v>79</v>
      </c>
      <c r="F117" t="s">
        <v>79</v>
      </c>
      <c r="H117">
        <v>13</v>
      </c>
      <c r="K117" t="b">
        <f t="shared" si="1"/>
        <v>1</v>
      </c>
      <c r="L117" t="str">
        <f>VLOOKUP(A117,metadata!A$2:P$26,1,FALSE)</f>
        <v>c5261ef3-db17-4c4b-ba57-e2ddd9016575</v>
      </c>
      <c r="M117" t="str">
        <f>VLOOKUP(A117,metadata!A$2:P$26,2,FALSE)</f>
        <v>2023-05-23T13:06:00.680Z</v>
      </c>
      <c r="N117" t="str">
        <f>VLOOKUP(A117,metadata!A$2:P$26,3,FALSE)</f>
        <v>2023-05-23T14:06:52.000Z</v>
      </c>
      <c r="O117" t="str">
        <f>VLOOKUP(A117,metadata!A$2:P$26,4,FALSE)</f>
        <v>temple_NPK_08</v>
      </c>
      <c r="P117" s="7">
        <f>VLOOKUP(A117,metadata!A$2:P$26,5,FALSE)</f>
        <v>45069</v>
      </c>
      <c r="Q117" s="8">
        <f>VLOOKUP(A117,metadata!A$2:P$26,6,FALSE)</f>
        <v>0.33124999999999999</v>
      </c>
      <c r="R117">
        <f>VLOOKUP(A117,metadata!A$2:P$26,7,FALSE)</f>
        <v>0</v>
      </c>
      <c r="S117" t="str">
        <f>VLOOKUP(A117,metadata!A$2:P$26,8,FALSE)</f>
        <v>temple_NPK_08</v>
      </c>
      <c r="T117" t="str">
        <f>VLOOKUP(A117,metadata!A$2:P$26,9,FALSE)</f>
        <v>D</v>
      </c>
      <c r="U117">
        <f>VLOOKUP(A117,metadata!A$2:P$26,10,FALSE)</f>
        <v>0</v>
      </c>
      <c r="V117">
        <f>VLOOKUP(A117,metadata!A$2:P$26,11,FALSE)</f>
        <v>0</v>
      </c>
      <c r="W117" t="str">
        <f>VLOOKUP(A117,metadata!A$2:P$26,12,FALSE)</f>
        <v>SW Corner</v>
      </c>
      <c r="X117" t="str">
        <f>VLOOKUP(A117,metadata!A$2:P$26,13,FALSE)</f>
        <v>temple</v>
      </c>
      <c r="Y117">
        <f>VLOOKUP(A117,metadata!A$2:P$26,14,FALSE)</f>
        <v>7</v>
      </c>
      <c r="Z117">
        <f>VLOOKUP(A117,metadata!A$2:P$26,15,FALSE)</f>
        <v>0</v>
      </c>
      <c r="AA117">
        <f>VLOOKUP(A117,metadata!A$2:P$26,16,FALSE)</f>
        <v>0</v>
      </c>
    </row>
    <row r="118" spans="1:27" x14ac:dyDescent="0.3">
      <c r="A118" t="s">
        <v>396</v>
      </c>
      <c r="B118" t="s">
        <v>409</v>
      </c>
      <c r="C118" t="s">
        <v>410</v>
      </c>
      <c r="D118" t="s">
        <v>411</v>
      </c>
      <c r="E118" t="s">
        <v>273</v>
      </c>
      <c r="F118" t="s">
        <v>273</v>
      </c>
      <c r="H118">
        <v>8</v>
      </c>
      <c r="K118" t="b">
        <f t="shared" si="1"/>
        <v>1</v>
      </c>
      <c r="L118" t="str">
        <f>VLOOKUP(A118,metadata!A$2:P$26,1,FALSE)</f>
        <v>c5261ef3-db17-4c4b-ba57-e2ddd9016575</v>
      </c>
      <c r="M118" t="str">
        <f>VLOOKUP(A118,metadata!A$2:P$26,2,FALSE)</f>
        <v>2023-05-23T13:06:00.680Z</v>
      </c>
      <c r="N118" t="str">
        <f>VLOOKUP(A118,metadata!A$2:P$26,3,FALSE)</f>
        <v>2023-05-23T14:06:52.000Z</v>
      </c>
      <c r="O118" t="str">
        <f>VLOOKUP(A118,metadata!A$2:P$26,4,FALSE)</f>
        <v>temple_NPK_08</v>
      </c>
      <c r="P118" s="7">
        <f>VLOOKUP(A118,metadata!A$2:P$26,5,FALSE)</f>
        <v>45069</v>
      </c>
      <c r="Q118" s="8">
        <f>VLOOKUP(A118,metadata!A$2:P$26,6,FALSE)</f>
        <v>0.33124999999999999</v>
      </c>
      <c r="R118">
        <f>VLOOKUP(A118,metadata!A$2:P$26,7,FALSE)</f>
        <v>0</v>
      </c>
      <c r="S118" t="str">
        <f>VLOOKUP(A118,metadata!A$2:P$26,8,FALSE)</f>
        <v>temple_NPK_08</v>
      </c>
      <c r="T118" t="str">
        <f>VLOOKUP(A118,metadata!A$2:P$26,9,FALSE)</f>
        <v>D</v>
      </c>
      <c r="U118">
        <f>VLOOKUP(A118,metadata!A$2:P$26,10,FALSE)</f>
        <v>0</v>
      </c>
      <c r="V118">
        <f>VLOOKUP(A118,metadata!A$2:P$26,11,FALSE)</f>
        <v>0</v>
      </c>
      <c r="W118" t="str">
        <f>VLOOKUP(A118,metadata!A$2:P$26,12,FALSE)</f>
        <v>SW Corner</v>
      </c>
      <c r="X118" t="str">
        <f>VLOOKUP(A118,metadata!A$2:P$26,13,FALSE)</f>
        <v>temple</v>
      </c>
      <c r="Y118">
        <f>VLOOKUP(A118,metadata!A$2:P$26,14,FALSE)</f>
        <v>7</v>
      </c>
      <c r="Z118">
        <f>VLOOKUP(A118,metadata!A$2:P$26,15,FALSE)</f>
        <v>0</v>
      </c>
      <c r="AA118">
        <f>VLOOKUP(A118,metadata!A$2:P$26,16,FALSE)</f>
        <v>0</v>
      </c>
    </row>
    <row r="119" spans="1:27" x14ac:dyDescent="0.3">
      <c r="A119" t="s">
        <v>396</v>
      </c>
      <c r="B119" t="s">
        <v>412</v>
      </c>
      <c r="C119" t="s">
        <v>413</v>
      </c>
      <c r="D119" t="s">
        <v>414</v>
      </c>
      <c r="E119" t="s">
        <v>34</v>
      </c>
      <c r="F119" t="s">
        <v>34</v>
      </c>
      <c r="H119">
        <v>10</v>
      </c>
      <c r="K119" t="b">
        <f t="shared" si="1"/>
        <v>1</v>
      </c>
      <c r="L119" t="str">
        <f>VLOOKUP(A119,metadata!A$2:P$26,1,FALSE)</f>
        <v>c5261ef3-db17-4c4b-ba57-e2ddd9016575</v>
      </c>
      <c r="M119" t="str">
        <f>VLOOKUP(A119,metadata!A$2:P$26,2,FALSE)</f>
        <v>2023-05-23T13:06:00.680Z</v>
      </c>
      <c r="N119" t="str">
        <f>VLOOKUP(A119,metadata!A$2:P$26,3,FALSE)</f>
        <v>2023-05-23T14:06:52.000Z</v>
      </c>
      <c r="O119" t="str">
        <f>VLOOKUP(A119,metadata!A$2:P$26,4,FALSE)</f>
        <v>temple_NPK_08</v>
      </c>
      <c r="P119" s="7">
        <f>VLOOKUP(A119,metadata!A$2:P$26,5,FALSE)</f>
        <v>45069</v>
      </c>
      <c r="Q119" s="8">
        <f>VLOOKUP(A119,metadata!A$2:P$26,6,FALSE)</f>
        <v>0.33124999999999999</v>
      </c>
      <c r="R119">
        <f>VLOOKUP(A119,metadata!A$2:P$26,7,FALSE)</f>
        <v>0</v>
      </c>
      <c r="S119" t="str">
        <f>VLOOKUP(A119,metadata!A$2:P$26,8,FALSE)</f>
        <v>temple_NPK_08</v>
      </c>
      <c r="T119" t="str">
        <f>VLOOKUP(A119,metadata!A$2:P$26,9,FALSE)</f>
        <v>D</v>
      </c>
      <c r="U119">
        <f>VLOOKUP(A119,metadata!A$2:P$26,10,FALSE)</f>
        <v>0</v>
      </c>
      <c r="V119">
        <f>VLOOKUP(A119,metadata!A$2:P$26,11,FALSE)</f>
        <v>0</v>
      </c>
      <c r="W119" t="str">
        <f>VLOOKUP(A119,metadata!A$2:P$26,12,FALSE)</f>
        <v>SW Corner</v>
      </c>
      <c r="X119" t="str">
        <f>VLOOKUP(A119,metadata!A$2:P$26,13,FALSE)</f>
        <v>temple</v>
      </c>
      <c r="Y119">
        <f>VLOOKUP(A119,metadata!A$2:P$26,14,FALSE)</f>
        <v>7</v>
      </c>
      <c r="Z119">
        <f>VLOOKUP(A119,metadata!A$2:P$26,15,FALSE)</f>
        <v>0</v>
      </c>
      <c r="AA119">
        <f>VLOOKUP(A119,metadata!A$2:P$26,16,FALSE)</f>
        <v>0</v>
      </c>
    </row>
    <row r="120" spans="1:27" x14ac:dyDescent="0.3">
      <c r="A120" t="s">
        <v>396</v>
      </c>
      <c r="B120" t="s">
        <v>415</v>
      </c>
      <c r="C120" t="s">
        <v>416</v>
      </c>
      <c r="D120" t="s">
        <v>417</v>
      </c>
      <c r="E120" t="s">
        <v>75</v>
      </c>
      <c r="F120" t="s">
        <v>75</v>
      </c>
      <c r="H120">
        <v>50</v>
      </c>
      <c r="K120" t="b">
        <f t="shared" si="1"/>
        <v>1</v>
      </c>
      <c r="L120" t="str">
        <f>VLOOKUP(A120,metadata!A$2:P$26,1,FALSE)</f>
        <v>c5261ef3-db17-4c4b-ba57-e2ddd9016575</v>
      </c>
      <c r="M120" t="str">
        <f>VLOOKUP(A120,metadata!A$2:P$26,2,FALSE)</f>
        <v>2023-05-23T13:06:00.680Z</v>
      </c>
      <c r="N120" t="str">
        <f>VLOOKUP(A120,metadata!A$2:P$26,3,FALSE)</f>
        <v>2023-05-23T14:06:52.000Z</v>
      </c>
      <c r="O120" t="str">
        <f>VLOOKUP(A120,metadata!A$2:P$26,4,FALSE)</f>
        <v>temple_NPK_08</v>
      </c>
      <c r="P120" s="7">
        <f>VLOOKUP(A120,metadata!A$2:P$26,5,FALSE)</f>
        <v>45069</v>
      </c>
      <c r="Q120" s="8">
        <f>VLOOKUP(A120,metadata!A$2:P$26,6,FALSE)</f>
        <v>0.33124999999999999</v>
      </c>
      <c r="R120">
        <f>VLOOKUP(A120,metadata!A$2:P$26,7,FALSE)</f>
        <v>0</v>
      </c>
      <c r="S120" t="str">
        <f>VLOOKUP(A120,metadata!A$2:P$26,8,FALSE)</f>
        <v>temple_NPK_08</v>
      </c>
      <c r="T120" t="str">
        <f>VLOOKUP(A120,metadata!A$2:P$26,9,FALSE)</f>
        <v>D</v>
      </c>
      <c r="U120">
        <f>VLOOKUP(A120,metadata!A$2:P$26,10,FALSE)</f>
        <v>0</v>
      </c>
      <c r="V120">
        <f>VLOOKUP(A120,metadata!A$2:P$26,11,FALSE)</f>
        <v>0</v>
      </c>
      <c r="W120" t="str">
        <f>VLOOKUP(A120,metadata!A$2:P$26,12,FALSE)</f>
        <v>SW Corner</v>
      </c>
      <c r="X120" t="str">
        <f>VLOOKUP(A120,metadata!A$2:P$26,13,FALSE)</f>
        <v>temple</v>
      </c>
      <c r="Y120">
        <f>VLOOKUP(A120,metadata!A$2:P$26,14,FALSE)</f>
        <v>7</v>
      </c>
      <c r="Z120">
        <f>VLOOKUP(A120,metadata!A$2:P$26,15,FALSE)</f>
        <v>0</v>
      </c>
      <c r="AA120">
        <f>VLOOKUP(A120,metadata!A$2:P$26,16,FALSE)</f>
        <v>0</v>
      </c>
    </row>
    <row r="121" spans="1:27" x14ac:dyDescent="0.3">
      <c r="A121" t="s">
        <v>418</v>
      </c>
      <c r="B121" t="s">
        <v>419</v>
      </c>
      <c r="C121" t="s">
        <v>420</v>
      </c>
      <c r="D121" t="s">
        <v>421</v>
      </c>
      <c r="E121" t="s">
        <v>208</v>
      </c>
      <c r="F121" t="s">
        <v>208</v>
      </c>
      <c r="H121">
        <v>8</v>
      </c>
      <c r="K121" t="b">
        <f t="shared" si="1"/>
        <v>1</v>
      </c>
      <c r="L121" t="str">
        <f>VLOOKUP(A121,metadata!A$2:P$26,1,FALSE)</f>
        <v>2316375c-bd41-42db-80fe-19ae5c761281</v>
      </c>
      <c r="M121" t="str">
        <f>VLOOKUP(A121,metadata!A$2:P$26,2,FALSE)</f>
        <v>2023-05-23T12:55:51.372Z</v>
      </c>
      <c r="N121" t="str">
        <f>VLOOKUP(A121,metadata!A$2:P$26,3,FALSE)</f>
        <v>2023-05-23T14:06:36.000Z</v>
      </c>
      <c r="O121" t="str">
        <f>VLOOKUP(A121,metadata!A$2:P$26,4,FALSE)</f>
        <v>temple_control_01</v>
      </c>
      <c r="P121" s="7">
        <f>VLOOKUP(A121,metadata!A$2:P$26,5,FALSE)</f>
        <v>45069</v>
      </c>
      <c r="Q121" s="8">
        <f>VLOOKUP(A121,metadata!A$2:P$26,6,FALSE)</f>
        <v>0.32083333333333336</v>
      </c>
      <c r="R121">
        <f>VLOOKUP(A121,metadata!A$2:P$26,7,FALSE)</f>
        <v>0</v>
      </c>
      <c r="S121" t="str">
        <f>VLOOKUP(A121,metadata!A$2:P$26,8,FALSE)</f>
        <v>temple_control_01</v>
      </c>
      <c r="T121" t="str">
        <f>VLOOKUP(A121,metadata!A$2:P$26,9,FALSE)</f>
        <v>B</v>
      </c>
      <c r="U121">
        <f>VLOOKUP(A121,metadata!A$2:P$26,10,FALSE)</f>
        <v>0</v>
      </c>
      <c r="V121">
        <f>VLOOKUP(A121,metadata!A$2:P$26,11,FALSE)</f>
        <v>0</v>
      </c>
      <c r="W121" t="str">
        <f>VLOOKUP(A121,metadata!A$2:P$26,12,FALSE)</f>
        <v>SE corner</v>
      </c>
      <c r="X121" t="str">
        <f>VLOOKUP(A121,metadata!A$2:P$26,13,FALSE)</f>
        <v>temple</v>
      </c>
      <c r="Y121">
        <f>VLOOKUP(A121,metadata!A$2:P$26,14,FALSE)</f>
        <v>8</v>
      </c>
      <c r="Z121">
        <f>VLOOKUP(A121,metadata!A$2:P$26,15,FALSE)</f>
        <v>0</v>
      </c>
      <c r="AA121">
        <f>VLOOKUP(A121,metadata!A$2:P$26,16,FALSE)</f>
        <v>0</v>
      </c>
    </row>
    <row r="122" spans="1:27" x14ac:dyDescent="0.3">
      <c r="A122" t="s">
        <v>418</v>
      </c>
      <c r="B122" t="s">
        <v>422</v>
      </c>
      <c r="C122" t="s">
        <v>423</v>
      </c>
      <c r="D122" t="s">
        <v>424</v>
      </c>
      <c r="E122" t="s">
        <v>71</v>
      </c>
      <c r="F122" t="s">
        <v>71</v>
      </c>
      <c r="H122">
        <v>8</v>
      </c>
      <c r="K122" t="b">
        <f t="shared" si="1"/>
        <v>1</v>
      </c>
      <c r="L122" t="str">
        <f>VLOOKUP(A122,metadata!A$2:P$26,1,FALSE)</f>
        <v>2316375c-bd41-42db-80fe-19ae5c761281</v>
      </c>
      <c r="M122" t="str">
        <f>VLOOKUP(A122,metadata!A$2:P$26,2,FALSE)</f>
        <v>2023-05-23T12:55:51.372Z</v>
      </c>
      <c r="N122" t="str">
        <f>VLOOKUP(A122,metadata!A$2:P$26,3,FALSE)</f>
        <v>2023-05-23T14:06:36.000Z</v>
      </c>
      <c r="O122" t="str">
        <f>VLOOKUP(A122,metadata!A$2:P$26,4,FALSE)</f>
        <v>temple_control_01</v>
      </c>
      <c r="P122" s="7">
        <f>VLOOKUP(A122,metadata!A$2:P$26,5,FALSE)</f>
        <v>45069</v>
      </c>
      <c r="Q122" s="8">
        <f>VLOOKUP(A122,metadata!A$2:P$26,6,FALSE)</f>
        <v>0.32083333333333336</v>
      </c>
      <c r="R122">
        <f>VLOOKUP(A122,metadata!A$2:P$26,7,FALSE)</f>
        <v>0</v>
      </c>
      <c r="S122" t="str">
        <f>VLOOKUP(A122,metadata!A$2:P$26,8,FALSE)</f>
        <v>temple_control_01</v>
      </c>
      <c r="T122" t="str">
        <f>VLOOKUP(A122,metadata!A$2:P$26,9,FALSE)</f>
        <v>B</v>
      </c>
      <c r="U122">
        <f>VLOOKUP(A122,metadata!A$2:P$26,10,FALSE)</f>
        <v>0</v>
      </c>
      <c r="V122">
        <f>VLOOKUP(A122,metadata!A$2:P$26,11,FALSE)</f>
        <v>0</v>
      </c>
      <c r="W122" t="str">
        <f>VLOOKUP(A122,metadata!A$2:P$26,12,FALSE)</f>
        <v>SE corner</v>
      </c>
      <c r="X122" t="str">
        <f>VLOOKUP(A122,metadata!A$2:P$26,13,FALSE)</f>
        <v>temple</v>
      </c>
      <c r="Y122">
        <f>VLOOKUP(A122,metadata!A$2:P$26,14,FALSE)</f>
        <v>8</v>
      </c>
      <c r="Z122">
        <f>VLOOKUP(A122,metadata!A$2:P$26,15,FALSE)</f>
        <v>0</v>
      </c>
      <c r="AA122">
        <f>VLOOKUP(A122,metadata!A$2:P$26,16,FALSE)</f>
        <v>0</v>
      </c>
    </row>
    <row r="123" spans="1:27" x14ac:dyDescent="0.3">
      <c r="A123" t="s">
        <v>418</v>
      </c>
      <c r="B123" t="s">
        <v>425</v>
      </c>
      <c r="C123" t="s">
        <v>426</v>
      </c>
      <c r="D123" t="s">
        <v>427</v>
      </c>
      <c r="E123" t="s">
        <v>67</v>
      </c>
      <c r="F123" t="s">
        <v>67</v>
      </c>
      <c r="H123">
        <v>25</v>
      </c>
      <c r="K123" t="b">
        <f t="shared" si="1"/>
        <v>1</v>
      </c>
      <c r="L123" t="str">
        <f>VLOOKUP(A123,metadata!A$2:P$26,1,FALSE)</f>
        <v>2316375c-bd41-42db-80fe-19ae5c761281</v>
      </c>
      <c r="M123" t="str">
        <f>VLOOKUP(A123,metadata!A$2:P$26,2,FALSE)</f>
        <v>2023-05-23T12:55:51.372Z</v>
      </c>
      <c r="N123" t="str">
        <f>VLOOKUP(A123,metadata!A$2:P$26,3,FALSE)</f>
        <v>2023-05-23T14:06:36.000Z</v>
      </c>
      <c r="O123" t="str">
        <f>VLOOKUP(A123,metadata!A$2:P$26,4,FALSE)</f>
        <v>temple_control_01</v>
      </c>
      <c r="P123" s="7">
        <f>VLOOKUP(A123,metadata!A$2:P$26,5,FALSE)</f>
        <v>45069</v>
      </c>
      <c r="Q123" s="8">
        <f>VLOOKUP(A123,metadata!A$2:P$26,6,FALSE)</f>
        <v>0.32083333333333336</v>
      </c>
      <c r="R123">
        <f>VLOOKUP(A123,metadata!A$2:P$26,7,FALSE)</f>
        <v>0</v>
      </c>
      <c r="S123" t="str">
        <f>VLOOKUP(A123,metadata!A$2:P$26,8,FALSE)</f>
        <v>temple_control_01</v>
      </c>
      <c r="T123" t="str">
        <f>VLOOKUP(A123,metadata!A$2:P$26,9,FALSE)</f>
        <v>B</v>
      </c>
      <c r="U123">
        <f>VLOOKUP(A123,metadata!A$2:P$26,10,FALSE)</f>
        <v>0</v>
      </c>
      <c r="V123">
        <f>VLOOKUP(A123,metadata!A$2:P$26,11,FALSE)</f>
        <v>0</v>
      </c>
      <c r="W123" t="str">
        <f>VLOOKUP(A123,metadata!A$2:P$26,12,FALSE)</f>
        <v>SE corner</v>
      </c>
      <c r="X123" t="str">
        <f>VLOOKUP(A123,metadata!A$2:P$26,13,FALSE)</f>
        <v>temple</v>
      </c>
      <c r="Y123">
        <f>VLOOKUP(A123,metadata!A$2:P$26,14,FALSE)</f>
        <v>8</v>
      </c>
      <c r="Z123">
        <f>VLOOKUP(A123,metadata!A$2:P$26,15,FALSE)</f>
        <v>0</v>
      </c>
      <c r="AA123">
        <f>VLOOKUP(A123,metadata!A$2:P$26,16,FALSE)</f>
        <v>0</v>
      </c>
    </row>
    <row r="124" spans="1:27" x14ac:dyDescent="0.3">
      <c r="A124" t="s">
        <v>418</v>
      </c>
      <c r="B124" s="1" t="s">
        <v>428</v>
      </c>
      <c r="C124" t="s">
        <v>429</v>
      </c>
      <c r="D124" t="s">
        <v>430</v>
      </c>
      <c r="E124" t="s">
        <v>34</v>
      </c>
      <c r="F124" t="s">
        <v>34</v>
      </c>
      <c r="H124">
        <v>2</v>
      </c>
      <c r="K124" t="b">
        <f t="shared" si="1"/>
        <v>1</v>
      </c>
      <c r="L124" t="str">
        <f>VLOOKUP(A124,metadata!A$2:P$26,1,FALSE)</f>
        <v>2316375c-bd41-42db-80fe-19ae5c761281</v>
      </c>
      <c r="M124" t="str">
        <f>VLOOKUP(A124,metadata!A$2:P$26,2,FALSE)</f>
        <v>2023-05-23T12:55:51.372Z</v>
      </c>
      <c r="N124" t="str">
        <f>VLOOKUP(A124,metadata!A$2:P$26,3,FALSE)</f>
        <v>2023-05-23T14:06:36.000Z</v>
      </c>
      <c r="O124" t="str">
        <f>VLOOKUP(A124,metadata!A$2:P$26,4,FALSE)</f>
        <v>temple_control_01</v>
      </c>
      <c r="P124" s="7">
        <f>VLOOKUP(A124,metadata!A$2:P$26,5,FALSE)</f>
        <v>45069</v>
      </c>
      <c r="Q124" s="8">
        <f>VLOOKUP(A124,metadata!A$2:P$26,6,FALSE)</f>
        <v>0.32083333333333336</v>
      </c>
      <c r="R124">
        <f>VLOOKUP(A124,metadata!A$2:P$26,7,FALSE)</f>
        <v>0</v>
      </c>
      <c r="S124" t="str">
        <f>VLOOKUP(A124,metadata!A$2:P$26,8,FALSE)</f>
        <v>temple_control_01</v>
      </c>
      <c r="T124" t="str">
        <f>VLOOKUP(A124,metadata!A$2:P$26,9,FALSE)</f>
        <v>B</v>
      </c>
      <c r="U124">
        <f>VLOOKUP(A124,metadata!A$2:P$26,10,FALSE)</f>
        <v>0</v>
      </c>
      <c r="V124">
        <f>VLOOKUP(A124,metadata!A$2:P$26,11,FALSE)</f>
        <v>0</v>
      </c>
      <c r="W124" t="str">
        <f>VLOOKUP(A124,metadata!A$2:P$26,12,FALSE)</f>
        <v>SE corner</v>
      </c>
      <c r="X124" t="str">
        <f>VLOOKUP(A124,metadata!A$2:P$26,13,FALSE)</f>
        <v>temple</v>
      </c>
      <c r="Y124">
        <f>VLOOKUP(A124,metadata!A$2:P$26,14,FALSE)</f>
        <v>8</v>
      </c>
      <c r="Z124">
        <f>VLOOKUP(A124,metadata!A$2:P$26,15,FALSE)</f>
        <v>0</v>
      </c>
      <c r="AA124">
        <f>VLOOKUP(A124,metadata!A$2:P$26,16,FALSE)</f>
        <v>0</v>
      </c>
    </row>
    <row r="125" spans="1:27" x14ac:dyDescent="0.3">
      <c r="A125" t="s">
        <v>418</v>
      </c>
      <c r="B125" t="s">
        <v>431</v>
      </c>
      <c r="C125" t="s">
        <v>432</v>
      </c>
      <c r="D125" t="s">
        <v>433</v>
      </c>
      <c r="E125" t="s">
        <v>335</v>
      </c>
      <c r="F125" t="s">
        <v>335</v>
      </c>
      <c r="H125">
        <v>7</v>
      </c>
      <c r="K125" t="b">
        <f t="shared" si="1"/>
        <v>1</v>
      </c>
      <c r="L125" t="str">
        <f>VLOOKUP(A125,metadata!A$2:P$26,1,FALSE)</f>
        <v>2316375c-bd41-42db-80fe-19ae5c761281</v>
      </c>
      <c r="M125" t="str">
        <f>VLOOKUP(A125,metadata!A$2:P$26,2,FALSE)</f>
        <v>2023-05-23T12:55:51.372Z</v>
      </c>
      <c r="N125" t="str">
        <f>VLOOKUP(A125,metadata!A$2:P$26,3,FALSE)</f>
        <v>2023-05-23T14:06:36.000Z</v>
      </c>
      <c r="O125" t="str">
        <f>VLOOKUP(A125,metadata!A$2:P$26,4,FALSE)</f>
        <v>temple_control_01</v>
      </c>
      <c r="P125" s="7">
        <f>VLOOKUP(A125,metadata!A$2:P$26,5,FALSE)</f>
        <v>45069</v>
      </c>
      <c r="Q125" s="8">
        <f>VLOOKUP(A125,metadata!A$2:P$26,6,FALSE)</f>
        <v>0.32083333333333336</v>
      </c>
      <c r="R125">
        <f>VLOOKUP(A125,metadata!A$2:P$26,7,FALSE)</f>
        <v>0</v>
      </c>
      <c r="S125" t="str">
        <f>VLOOKUP(A125,metadata!A$2:P$26,8,FALSE)</f>
        <v>temple_control_01</v>
      </c>
      <c r="T125" t="str">
        <f>VLOOKUP(A125,metadata!A$2:P$26,9,FALSE)</f>
        <v>B</v>
      </c>
      <c r="U125">
        <f>VLOOKUP(A125,metadata!A$2:P$26,10,FALSE)</f>
        <v>0</v>
      </c>
      <c r="V125">
        <f>VLOOKUP(A125,metadata!A$2:P$26,11,FALSE)</f>
        <v>0</v>
      </c>
      <c r="W125" t="str">
        <f>VLOOKUP(A125,metadata!A$2:P$26,12,FALSE)</f>
        <v>SE corner</v>
      </c>
      <c r="X125" t="str">
        <f>VLOOKUP(A125,metadata!A$2:P$26,13,FALSE)</f>
        <v>temple</v>
      </c>
      <c r="Y125">
        <f>VLOOKUP(A125,metadata!A$2:P$26,14,FALSE)</f>
        <v>8</v>
      </c>
      <c r="Z125">
        <f>VLOOKUP(A125,metadata!A$2:P$26,15,FALSE)</f>
        <v>0</v>
      </c>
      <c r="AA125">
        <f>VLOOKUP(A125,metadata!A$2:P$26,16,FALSE)</f>
        <v>0</v>
      </c>
    </row>
    <row r="126" spans="1:27" x14ac:dyDescent="0.3">
      <c r="A126" t="s">
        <v>418</v>
      </c>
      <c r="B126" t="s">
        <v>434</v>
      </c>
      <c r="C126" t="s">
        <v>435</v>
      </c>
      <c r="D126" t="s">
        <v>436</v>
      </c>
      <c r="E126" t="s">
        <v>63</v>
      </c>
      <c r="F126" t="s">
        <v>63</v>
      </c>
      <c r="H126">
        <v>30</v>
      </c>
      <c r="K126" t="b">
        <f t="shared" si="1"/>
        <v>1</v>
      </c>
      <c r="L126" t="str">
        <f>VLOOKUP(A126,metadata!A$2:P$26,1,FALSE)</f>
        <v>2316375c-bd41-42db-80fe-19ae5c761281</v>
      </c>
      <c r="M126" t="str">
        <f>VLOOKUP(A126,metadata!A$2:P$26,2,FALSE)</f>
        <v>2023-05-23T12:55:51.372Z</v>
      </c>
      <c r="N126" t="str">
        <f>VLOOKUP(A126,metadata!A$2:P$26,3,FALSE)</f>
        <v>2023-05-23T14:06:36.000Z</v>
      </c>
      <c r="O126" t="str">
        <f>VLOOKUP(A126,metadata!A$2:P$26,4,FALSE)</f>
        <v>temple_control_01</v>
      </c>
      <c r="P126" s="7">
        <f>VLOOKUP(A126,metadata!A$2:P$26,5,FALSE)</f>
        <v>45069</v>
      </c>
      <c r="Q126" s="8">
        <f>VLOOKUP(A126,metadata!A$2:P$26,6,FALSE)</f>
        <v>0.32083333333333336</v>
      </c>
      <c r="R126">
        <f>VLOOKUP(A126,metadata!A$2:P$26,7,FALSE)</f>
        <v>0</v>
      </c>
      <c r="S126" t="str">
        <f>VLOOKUP(A126,metadata!A$2:P$26,8,FALSE)</f>
        <v>temple_control_01</v>
      </c>
      <c r="T126" t="str">
        <f>VLOOKUP(A126,metadata!A$2:P$26,9,FALSE)</f>
        <v>B</v>
      </c>
      <c r="U126">
        <f>VLOOKUP(A126,metadata!A$2:P$26,10,FALSE)</f>
        <v>0</v>
      </c>
      <c r="V126">
        <f>VLOOKUP(A126,metadata!A$2:P$26,11,FALSE)</f>
        <v>0</v>
      </c>
      <c r="W126" t="str">
        <f>VLOOKUP(A126,metadata!A$2:P$26,12,FALSE)</f>
        <v>SE corner</v>
      </c>
      <c r="X126" t="str">
        <f>VLOOKUP(A126,metadata!A$2:P$26,13,FALSE)</f>
        <v>temple</v>
      </c>
      <c r="Y126">
        <f>VLOOKUP(A126,metadata!A$2:P$26,14,FALSE)</f>
        <v>8</v>
      </c>
      <c r="Z126">
        <f>VLOOKUP(A126,metadata!A$2:P$26,15,FALSE)</f>
        <v>0</v>
      </c>
      <c r="AA126">
        <f>VLOOKUP(A126,metadata!A$2:P$26,16,FALSE)</f>
        <v>0</v>
      </c>
    </row>
    <row r="127" spans="1:27" x14ac:dyDescent="0.3">
      <c r="A127" t="s">
        <v>418</v>
      </c>
      <c r="B127" t="s">
        <v>437</v>
      </c>
      <c r="C127" t="s">
        <v>438</v>
      </c>
      <c r="D127" t="s">
        <v>439</v>
      </c>
      <c r="E127" t="s">
        <v>47</v>
      </c>
      <c r="F127" t="s">
        <v>47</v>
      </c>
      <c r="H127">
        <v>30</v>
      </c>
      <c r="K127" t="b">
        <f t="shared" si="1"/>
        <v>1</v>
      </c>
      <c r="L127" t="str">
        <f>VLOOKUP(A127,metadata!A$2:P$26,1,FALSE)</f>
        <v>2316375c-bd41-42db-80fe-19ae5c761281</v>
      </c>
      <c r="M127" t="str">
        <f>VLOOKUP(A127,metadata!A$2:P$26,2,FALSE)</f>
        <v>2023-05-23T12:55:51.372Z</v>
      </c>
      <c r="N127" t="str">
        <f>VLOOKUP(A127,metadata!A$2:P$26,3,FALSE)</f>
        <v>2023-05-23T14:06:36.000Z</v>
      </c>
      <c r="O127" t="str">
        <f>VLOOKUP(A127,metadata!A$2:P$26,4,FALSE)</f>
        <v>temple_control_01</v>
      </c>
      <c r="P127" s="7">
        <f>VLOOKUP(A127,metadata!A$2:P$26,5,FALSE)</f>
        <v>45069</v>
      </c>
      <c r="Q127" s="8">
        <f>VLOOKUP(A127,metadata!A$2:P$26,6,FALSE)</f>
        <v>0.32083333333333336</v>
      </c>
      <c r="R127">
        <f>VLOOKUP(A127,metadata!A$2:P$26,7,FALSE)</f>
        <v>0</v>
      </c>
      <c r="S127" t="str">
        <f>VLOOKUP(A127,metadata!A$2:P$26,8,FALSE)</f>
        <v>temple_control_01</v>
      </c>
      <c r="T127" t="str">
        <f>VLOOKUP(A127,metadata!A$2:P$26,9,FALSE)</f>
        <v>B</v>
      </c>
      <c r="U127">
        <f>VLOOKUP(A127,metadata!A$2:P$26,10,FALSE)</f>
        <v>0</v>
      </c>
      <c r="V127">
        <f>VLOOKUP(A127,metadata!A$2:P$26,11,FALSE)</f>
        <v>0</v>
      </c>
      <c r="W127" t="str">
        <f>VLOOKUP(A127,metadata!A$2:P$26,12,FALSE)</f>
        <v>SE corner</v>
      </c>
      <c r="X127" t="str">
        <f>VLOOKUP(A127,metadata!A$2:P$26,13,FALSE)</f>
        <v>temple</v>
      </c>
      <c r="Y127">
        <f>VLOOKUP(A127,metadata!A$2:P$26,14,FALSE)</f>
        <v>8</v>
      </c>
      <c r="Z127">
        <f>VLOOKUP(A127,metadata!A$2:P$26,15,FALSE)</f>
        <v>0</v>
      </c>
      <c r="AA127">
        <f>VLOOKUP(A127,metadata!A$2:P$26,16,FALSE)</f>
        <v>0</v>
      </c>
    </row>
    <row r="128" spans="1:27" x14ac:dyDescent="0.3">
      <c r="A128" t="s">
        <v>418</v>
      </c>
      <c r="B128" t="s">
        <v>440</v>
      </c>
      <c r="C128" t="s">
        <v>441</v>
      </c>
      <c r="D128" t="s">
        <v>442</v>
      </c>
      <c r="E128" t="s">
        <v>75</v>
      </c>
      <c r="F128" t="s">
        <v>75</v>
      </c>
      <c r="H128">
        <v>35</v>
      </c>
      <c r="K128" t="b">
        <f t="shared" si="1"/>
        <v>1</v>
      </c>
      <c r="L128" t="str">
        <f>VLOOKUP(A128,metadata!A$2:P$26,1,FALSE)</f>
        <v>2316375c-bd41-42db-80fe-19ae5c761281</v>
      </c>
      <c r="M128" t="str">
        <f>VLOOKUP(A128,metadata!A$2:P$26,2,FALSE)</f>
        <v>2023-05-23T12:55:51.372Z</v>
      </c>
      <c r="N128" t="str">
        <f>VLOOKUP(A128,metadata!A$2:P$26,3,FALSE)</f>
        <v>2023-05-23T14:06:36.000Z</v>
      </c>
      <c r="O128" t="str">
        <f>VLOOKUP(A128,metadata!A$2:P$26,4,FALSE)</f>
        <v>temple_control_01</v>
      </c>
      <c r="P128" s="7">
        <f>VLOOKUP(A128,metadata!A$2:P$26,5,FALSE)</f>
        <v>45069</v>
      </c>
      <c r="Q128" s="8">
        <f>VLOOKUP(A128,metadata!A$2:P$26,6,FALSE)</f>
        <v>0.32083333333333336</v>
      </c>
      <c r="R128">
        <f>VLOOKUP(A128,metadata!A$2:P$26,7,FALSE)</f>
        <v>0</v>
      </c>
      <c r="S128" t="str">
        <f>VLOOKUP(A128,metadata!A$2:P$26,8,FALSE)</f>
        <v>temple_control_01</v>
      </c>
      <c r="T128" t="str">
        <f>VLOOKUP(A128,metadata!A$2:P$26,9,FALSE)</f>
        <v>B</v>
      </c>
      <c r="U128">
        <f>VLOOKUP(A128,metadata!A$2:P$26,10,FALSE)</f>
        <v>0</v>
      </c>
      <c r="V128">
        <f>VLOOKUP(A128,metadata!A$2:P$26,11,FALSE)</f>
        <v>0</v>
      </c>
      <c r="W128" t="str">
        <f>VLOOKUP(A128,metadata!A$2:P$26,12,FALSE)</f>
        <v>SE corner</v>
      </c>
      <c r="X128" t="str">
        <f>VLOOKUP(A128,metadata!A$2:P$26,13,FALSE)</f>
        <v>temple</v>
      </c>
      <c r="Y128">
        <f>VLOOKUP(A128,metadata!A$2:P$26,14,FALSE)</f>
        <v>8</v>
      </c>
      <c r="Z128">
        <f>VLOOKUP(A128,metadata!A$2:P$26,15,FALSE)</f>
        <v>0</v>
      </c>
      <c r="AA128">
        <f>VLOOKUP(A128,metadata!A$2:P$26,16,FALSE)</f>
        <v>0</v>
      </c>
    </row>
    <row r="129" spans="1:27" x14ac:dyDescent="0.3">
      <c r="A129" t="s">
        <v>443</v>
      </c>
      <c r="B129" t="s">
        <v>444</v>
      </c>
      <c r="C129" t="s">
        <v>445</v>
      </c>
      <c r="D129" t="s">
        <v>446</v>
      </c>
      <c r="E129" t="s">
        <v>38</v>
      </c>
      <c r="F129" t="s">
        <v>38</v>
      </c>
      <c r="H129">
        <v>6</v>
      </c>
      <c r="K129" t="b">
        <f t="shared" si="1"/>
        <v>1</v>
      </c>
      <c r="L129" t="str">
        <f>VLOOKUP(A129,metadata!A$2:P$26,1,FALSE)</f>
        <v>da873470-ee73-4ebe-b328-db886aa6c0b4</v>
      </c>
      <c r="M129" t="str">
        <f>VLOOKUP(A129,metadata!A$2:P$26,2,FALSE)</f>
        <v>2023-05-23T12:42:39.231Z</v>
      </c>
      <c r="N129" t="str">
        <f>VLOOKUP(A129,metadata!A$2:P$26,3,FALSE)</f>
        <v>2023-05-23T14:06:21.000Z</v>
      </c>
      <c r="O129" t="str">
        <f>VLOOKUP(A129,metadata!A$2:P$26,4,FALSE)</f>
        <v>temple_control_11</v>
      </c>
      <c r="P129" s="7">
        <f>VLOOKUP(A129,metadata!A$2:P$26,5,FALSE)</f>
        <v>45069</v>
      </c>
      <c r="Q129" s="8">
        <f>VLOOKUP(A129,metadata!A$2:P$26,6,FALSE)</f>
        <v>0.31388888888888888</v>
      </c>
      <c r="R129">
        <f>VLOOKUP(A129,metadata!A$2:P$26,7,FALSE)</f>
        <v>0</v>
      </c>
      <c r="S129" t="str">
        <f>VLOOKUP(A129,metadata!A$2:P$26,8,FALSE)</f>
        <v>temple_control_11</v>
      </c>
      <c r="T129" t="str">
        <f>VLOOKUP(A129,metadata!A$2:P$26,9,FALSE)</f>
        <v>D</v>
      </c>
      <c r="U129">
        <f>VLOOKUP(A129,metadata!A$2:P$26,10,FALSE)</f>
        <v>0</v>
      </c>
      <c r="V129">
        <f>VLOOKUP(A129,metadata!A$2:P$26,11,FALSE)</f>
        <v>0</v>
      </c>
      <c r="W129" t="str">
        <f>VLOOKUP(A129,metadata!A$2:P$26,12,FALSE)</f>
        <v>SW corner</v>
      </c>
      <c r="X129" t="str">
        <f>VLOOKUP(A129,metadata!A$2:P$26,13,FALSE)</f>
        <v>temple</v>
      </c>
      <c r="Y129">
        <f>VLOOKUP(A129,metadata!A$2:P$26,14,FALSE)</f>
        <v>8</v>
      </c>
      <c r="Z129">
        <f>VLOOKUP(A129,metadata!A$2:P$26,15,FALSE)</f>
        <v>0</v>
      </c>
      <c r="AA129">
        <f>VLOOKUP(A129,metadata!A$2:P$26,16,FALSE)</f>
        <v>0</v>
      </c>
    </row>
    <row r="130" spans="1:27" x14ac:dyDescent="0.3">
      <c r="A130" t="s">
        <v>443</v>
      </c>
      <c r="B130" t="s">
        <v>447</v>
      </c>
      <c r="C130" t="s">
        <v>448</v>
      </c>
      <c r="D130" t="s">
        <v>449</v>
      </c>
      <c r="E130" t="s">
        <v>30</v>
      </c>
      <c r="F130" t="s">
        <v>30</v>
      </c>
      <c r="H130">
        <v>7</v>
      </c>
      <c r="K130" t="b">
        <f t="shared" si="1"/>
        <v>1</v>
      </c>
      <c r="L130" t="str">
        <f>VLOOKUP(A130,metadata!A$2:P$26,1,FALSE)</f>
        <v>da873470-ee73-4ebe-b328-db886aa6c0b4</v>
      </c>
      <c r="M130" t="str">
        <f>VLOOKUP(A130,metadata!A$2:P$26,2,FALSE)</f>
        <v>2023-05-23T12:42:39.231Z</v>
      </c>
      <c r="N130" t="str">
        <f>VLOOKUP(A130,metadata!A$2:P$26,3,FALSE)</f>
        <v>2023-05-23T14:06:21.000Z</v>
      </c>
      <c r="O130" t="str">
        <f>VLOOKUP(A130,metadata!A$2:P$26,4,FALSE)</f>
        <v>temple_control_11</v>
      </c>
      <c r="P130" s="7">
        <f>VLOOKUP(A130,metadata!A$2:P$26,5,FALSE)</f>
        <v>45069</v>
      </c>
      <c r="Q130" s="8">
        <f>VLOOKUP(A130,metadata!A$2:P$26,6,FALSE)</f>
        <v>0.31388888888888888</v>
      </c>
      <c r="R130">
        <f>VLOOKUP(A130,metadata!A$2:P$26,7,FALSE)</f>
        <v>0</v>
      </c>
      <c r="S130" t="str">
        <f>VLOOKUP(A130,metadata!A$2:P$26,8,FALSE)</f>
        <v>temple_control_11</v>
      </c>
      <c r="T130" t="str">
        <f>VLOOKUP(A130,metadata!A$2:P$26,9,FALSE)</f>
        <v>D</v>
      </c>
      <c r="U130">
        <f>VLOOKUP(A130,metadata!A$2:P$26,10,FALSE)</f>
        <v>0</v>
      </c>
      <c r="V130">
        <f>VLOOKUP(A130,metadata!A$2:P$26,11,FALSE)</f>
        <v>0</v>
      </c>
      <c r="W130" t="str">
        <f>VLOOKUP(A130,metadata!A$2:P$26,12,FALSE)</f>
        <v>SW corner</v>
      </c>
      <c r="X130" t="str">
        <f>VLOOKUP(A130,metadata!A$2:P$26,13,FALSE)</f>
        <v>temple</v>
      </c>
      <c r="Y130">
        <f>VLOOKUP(A130,metadata!A$2:P$26,14,FALSE)</f>
        <v>8</v>
      </c>
      <c r="Z130">
        <f>VLOOKUP(A130,metadata!A$2:P$26,15,FALSE)</f>
        <v>0</v>
      </c>
      <c r="AA130">
        <f>VLOOKUP(A130,metadata!A$2:P$26,16,FALSE)</f>
        <v>0</v>
      </c>
    </row>
    <row r="131" spans="1:27" x14ac:dyDescent="0.3">
      <c r="A131" t="s">
        <v>443</v>
      </c>
      <c r="B131" t="s">
        <v>450</v>
      </c>
      <c r="C131" t="s">
        <v>451</v>
      </c>
      <c r="D131" t="s">
        <v>452</v>
      </c>
      <c r="E131" t="s">
        <v>67</v>
      </c>
      <c r="F131" t="s">
        <v>67</v>
      </c>
      <c r="H131">
        <v>25</v>
      </c>
      <c r="K131" t="b">
        <f t="shared" ref="K131:K194" si="2">A131=L131</f>
        <v>1</v>
      </c>
      <c r="L131" t="str">
        <f>VLOOKUP(A131,metadata!A$2:P$26,1,FALSE)</f>
        <v>da873470-ee73-4ebe-b328-db886aa6c0b4</v>
      </c>
      <c r="M131" t="str">
        <f>VLOOKUP(A131,metadata!A$2:P$26,2,FALSE)</f>
        <v>2023-05-23T12:42:39.231Z</v>
      </c>
      <c r="N131" t="str">
        <f>VLOOKUP(A131,metadata!A$2:P$26,3,FALSE)</f>
        <v>2023-05-23T14:06:21.000Z</v>
      </c>
      <c r="O131" t="str">
        <f>VLOOKUP(A131,metadata!A$2:P$26,4,FALSE)</f>
        <v>temple_control_11</v>
      </c>
      <c r="P131" s="7">
        <f>VLOOKUP(A131,metadata!A$2:P$26,5,FALSE)</f>
        <v>45069</v>
      </c>
      <c r="Q131" s="8">
        <f>VLOOKUP(A131,metadata!A$2:P$26,6,FALSE)</f>
        <v>0.31388888888888888</v>
      </c>
      <c r="R131">
        <f>VLOOKUP(A131,metadata!A$2:P$26,7,FALSE)</f>
        <v>0</v>
      </c>
      <c r="S131" t="str">
        <f>VLOOKUP(A131,metadata!A$2:P$26,8,FALSE)</f>
        <v>temple_control_11</v>
      </c>
      <c r="T131" t="str">
        <f>VLOOKUP(A131,metadata!A$2:P$26,9,FALSE)</f>
        <v>D</v>
      </c>
      <c r="U131">
        <f>VLOOKUP(A131,metadata!A$2:P$26,10,FALSE)</f>
        <v>0</v>
      </c>
      <c r="V131">
        <f>VLOOKUP(A131,metadata!A$2:P$26,11,FALSE)</f>
        <v>0</v>
      </c>
      <c r="W131" t="str">
        <f>VLOOKUP(A131,metadata!A$2:P$26,12,FALSE)</f>
        <v>SW corner</v>
      </c>
      <c r="X131" t="str">
        <f>VLOOKUP(A131,metadata!A$2:P$26,13,FALSE)</f>
        <v>temple</v>
      </c>
      <c r="Y131">
        <f>VLOOKUP(A131,metadata!A$2:P$26,14,FALSE)</f>
        <v>8</v>
      </c>
      <c r="Z131">
        <f>VLOOKUP(A131,metadata!A$2:P$26,15,FALSE)</f>
        <v>0</v>
      </c>
      <c r="AA131">
        <f>VLOOKUP(A131,metadata!A$2:P$26,16,FALSE)</f>
        <v>0</v>
      </c>
    </row>
    <row r="132" spans="1:27" x14ac:dyDescent="0.3">
      <c r="A132" t="s">
        <v>443</v>
      </c>
      <c r="B132" t="s">
        <v>453</v>
      </c>
      <c r="C132" t="s">
        <v>454</v>
      </c>
      <c r="D132" t="s">
        <v>455</v>
      </c>
      <c r="E132" t="s">
        <v>204</v>
      </c>
      <c r="F132" t="s">
        <v>204</v>
      </c>
      <c r="H132">
        <v>25</v>
      </c>
      <c r="K132" t="b">
        <f t="shared" si="2"/>
        <v>1</v>
      </c>
      <c r="L132" t="str">
        <f>VLOOKUP(A132,metadata!A$2:P$26,1,FALSE)</f>
        <v>da873470-ee73-4ebe-b328-db886aa6c0b4</v>
      </c>
      <c r="M132" t="str">
        <f>VLOOKUP(A132,metadata!A$2:P$26,2,FALSE)</f>
        <v>2023-05-23T12:42:39.231Z</v>
      </c>
      <c r="N132" t="str">
        <f>VLOOKUP(A132,metadata!A$2:P$26,3,FALSE)</f>
        <v>2023-05-23T14:06:21.000Z</v>
      </c>
      <c r="O132" t="str">
        <f>VLOOKUP(A132,metadata!A$2:P$26,4,FALSE)</f>
        <v>temple_control_11</v>
      </c>
      <c r="P132" s="7">
        <f>VLOOKUP(A132,metadata!A$2:P$26,5,FALSE)</f>
        <v>45069</v>
      </c>
      <c r="Q132" s="8">
        <f>VLOOKUP(A132,metadata!A$2:P$26,6,FALSE)</f>
        <v>0.31388888888888888</v>
      </c>
      <c r="R132">
        <f>VLOOKUP(A132,metadata!A$2:P$26,7,FALSE)</f>
        <v>0</v>
      </c>
      <c r="S132" t="str">
        <f>VLOOKUP(A132,metadata!A$2:P$26,8,FALSE)</f>
        <v>temple_control_11</v>
      </c>
      <c r="T132" t="str">
        <f>VLOOKUP(A132,metadata!A$2:P$26,9,FALSE)</f>
        <v>D</v>
      </c>
      <c r="U132">
        <f>VLOOKUP(A132,metadata!A$2:P$26,10,FALSE)</f>
        <v>0</v>
      </c>
      <c r="V132">
        <f>VLOOKUP(A132,metadata!A$2:P$26,11,FALSE)</f>
        <v>0</v>
      </c>
      <c r="W132" t="str">
        <f>VLOOKUP(A132,metadata!A$2:P$26,12,FALSE)</f>
        <v>SW corner</v>
      </c>
      <c r="X132" t="str">
        <f>VLOOKUP(A132,metadata!A$2:P$26,13,FALSE)</f>
        <v>temple</v>
      </c>
      <c r="Y132">
        <f>VLOOKUP(A132,metadata!A$2:P$26,14,FALSE)</f>
        <v>8</v>
      </c>
      <c r="Z132">
        <f>VLOOKUP(A132,metadata!A$2:P$26,15,FALSE)</f>
        <v>0</v>
      </c>
      <c r="AA132">
        <f>VLOOKUP(A132,metadata!A$2:P$26,16,FALSE)</f>
        <v>0</v>
      </c>
    </row>
    <row r="133" spans="1:27" x14ac:dyDescent="0.3">
      <c r="A133" t="s">
        <v>443</v>
      </c>
      <c r="B133" t="s">
        <v>456</v>
      </c>
      <c r="C133" t="s">
        <v>457</v>
      </c>
      <c r="D133" t="s">
        <v>458</v>
      </c>
      <c r="E133" t="s">
        <v>63</v>
      </c>
      <c r="F133" t="s">
        <v>63</v>
      </c>
      <c r="H133">
        <v>35</v>
      </c>
      <c r="K133" t="b">
        <f t="shared" si="2"/>
        <v>1</v>
      </c>
      <c r="L133" t="str">
        <f>VLOOKUP(A133,metadata!A$2:P$26,1,FALSE)</f>
        <v>da873470-ee73-4ebe-b328-db886aa6c0b4</v>
      </c>
      <c r="M133" t="str">
        <f>VLOOKUP(A133,metadata!A$2:P$26,2,FALSE)</f>
        <v>2023-05-23T12:42:39.231Z</v>
      </c>
      <c r="N133" t="str">
        <f>VLOOKUP(A133,metadata!A$2:P$26,3,FALSE)</f>
        <v>2023-05-23T14:06:21.000Z</v>
      </c>
      <c r="O133" t="str">
        <f>VLOOKUP(A133,metadata!A$2:P$26,4,FALSE)</f>
        <v>temple_control_11</v>
      </c>
      <c r="P133" s="7">
        <f>VLOOKUP(A133,metadata!A$2:P$26,5,FALSE)</f>
        <v>45069</v>
      </c>
      <c r="Q133" s="8">
        <f>VLOOKUP(A133,metadata!A$2:P$26,6,FALSE)</f>
        <v>0.31388888888888888</v>
      </c>
      <c r="R133">
        <f>VLOOKUP(A133,metadata!A$2:P$26,7,FALSE)</f>
        <v>0</v>
      </c>
      <c r="S133" t="str">
        <f>VLOOKUP(A133,metadata!A$2:P$26,8,FALSE)</f>
        <v>temple_control_11</v>
      </c>
      <c r="T133" t="str">
        <f>VLOOKUP(A133,metadata!A$2:P$26,9,FALSE)</f>
        <v>D</v>
      </c>
      <c r="U133">
        <f>VLOOKUP(A133,metadata!A$2:P$26,10,FALSE)</f>
        <v>0</v>
      </c>
      <c r="V133">
        <f>VLOOKUP(A133,metadata!A$2:P$26,11,FALSE)</f>
        <v>0</v>
      </c>
      <c r="W133" t="str">
        <f>VLOOKUP(A133,metadata!A$2:P$26,12,FALSE)</f>
        <v>SW corner</v>
      </c>
      <c r="X133" t="str">
        <f>VLOOKUP(A133,metadata!A$2:P$26,13,FALSE)</f>
        <v>temple</v>
      </c>
      <c r="Y133">
        <f>VLOOKUP(A133,metadata!A$2:P$26,14,FALSE)</f>
        <v>8</v>
      </c>
      <c r="Z133">
        <f>VLOOKUP(A133,metadata!A$2:P$26,15,FALSE)</f>
        <v>0</v>
      </c>
      <c r="AA133">
        <f>VLOOKUP(A133,metadata!A$2:P$26,16,FALSE)</f>
        <v>0</v>
      </c>
    </row>
    <row r="134" spans="1:27" x14ac:dyDescent="0.3">
      <c r="A134" t="s">
        <v>443</v>
      </c>
      <c r="B134" t="s">
        <v>459</v>
      </c>
      <c r="C134" t="s">
        <v>460</v>
      </c>
      <c r="D134" t="s">
        <v>461</v>
      </c>
      <c r="E134" t="s">
        <v>158</v>
      </c>
      <c r="F134" t="s">
        <v>158</v>
      </c>
      <c r="H134">
        <v>20</v>
      </c>
      <c r="K134" t="b">
        <f t="shared" si="2"/>
        <v>1</v>
      </c>
      <c r="L134" t="str">
        <f>VLOOKUP(A134,metadata!A$2:P$26,1,FALSE)</f>
        <v>da873470-ee73-4ebe-b328-db886aa6c0b4</v>
      </c>
      <c r="M134" t="str">
        <f>VLOOKUP(A134,metadata!A$2:P$26,2,FALSE)</f>
        <v>2023-05-23T12:42:39.231Z</v>
      </c>
      <c r="N134" t="str">
        <f>VLOOKUP(A134,metadata!A$2:P$26,3,FALSE)</f>
        <v>2023-05-23T14:06:21.000Z</v>
      </c>
      <c r="O134" t="str">
        <f>VLOOKUP(A134,metadata!A$2:P$26,4,FALSE)</f>
        <v>temple_control_11</v>
      </c>
      <c r="P134" s="7">
        <f>VLOOKUP(A134,metadata!A$2:P$26,5,FALSE)</f>
        <v>45069</v>
      </c>
      <c r="Q134" s="8">
        <f>VLOOKUP(A134,metadata!A$2:P$26,6,FALSE)</f>
        <v>0.31388888888888888</v>
      </c>
      <c r="R134">
        <f>VLOOKUP(A134,metadata!A$2:P$26,7,FALSE)</f>
        <v>0</v>
      </c>
      <c r="S134" t="str">
        <f>VLOOKUP(A134,metadata!A$2:P$26,8,FALSE)</f>
        <v>temple_control_11</v>
      </c>
      <c r="T134" t="str">
        <f>VLOOKUP(A134,metadata!A$2:P$26,9,FALSE)</f>
        <v>D</v>
      </c>
      <c r="U134">
        <f>VLOOKUP(A134,metadata!A$2:P$26,10,FALSE)</f>
        <v>0</v>
      </c>
      <c r="V134">
        <f>VLOOKUP(A134,metadata!A$2:P$26,11,FALSE)</f>
        <v>0</v>
      </c>
      <c r="W134" t="str">
        <f>VLOOKUP(A134,metadata!A$2:P$26,12,FALSE)</f>
        <v>SW corner</v>
      </c>
      <c r="X134" t="str">
        <f>VLOOKUP(A134,metadata!A$2:P$26,13,FALSE)</f>
        <v>temple</v>
      </c>
      <c r="Y134">
        <f>VLOOKUP(A134,metadata!A$2:P$26,14,FALSE)</f>
        <v>8</v>
      </c>
      <c r="Z134">
        <f>VLOOKUP(A134,metadata!A$2:P$26,15,FALSE)</f>
        <v>0</v>
      </c>
      <c r="AA134">
        <f>VLOOKUP(A134,metadata!A$2:P$26,16,FALSE)</f>
        <v>0</v>
      </c>
    </row>
    <row r="135" spans="1:27" x14ac:dyDescent="0.3">
      <c r="A135" t="s">
        <v>443</v>
      </c>
      <c r="B135" t="s">
        <v>462</v>
      </c>
      <c r="C135" t="s">
        <v>463</v>
      </c>
      <c r="D135" t="s">
        <v>464</v>
      </c>
      <c r="E135" t="s">
        <v>75</v>
      </c>
      <c r="F135" t="s">
        <v>75</v>
      </c>
      <c r="H135">
        <v>3</v>
      </c>
      <c r="K135" t="b">
        <f t="shared" si="2"/>
        <v>1</v>
      </c>
      <c r="L135" t="str">
        <f>VLOOKUP(A135,metadata!A$2:P$26,1,FALSE)</f>
        <v>da873470-ee73-4ebe-b328-db886aa6c0b4</v>
      </c>
      <c r="M135" t="str">
        <f>VLOOKUP(A135,metadata!A$2:P$26,2,FALSE)</f>
        <v>2023-05-23T12:42:39.231Z</v>
      </c>
      <c r="N135" t="str">
        <f>VLOOKUP(A135,metadata!A$2:P$26,3,FALSE)</f>
        <v>2023-05-23T14:06:21.000Z</v>
      </c>
      <c r="O135" t="str">
        <f>VLOOKUP(A135,metadata!A$2:P$26,4,FALSE)</f>
        <v>temple_control_11</v>
      </c>
      <c r="P135" s="7">
        <f>VLOOKUP(A135,metadata!A$2:P$26,5,FALSE)</f>
        <v>45069</v>
      </c>
      <c r="Q135" s="8">
        <f>VLOOKUP(A135,metadata!A$2:P$26,6,FALSE)</f>
        <v>0.31388888888888888</v>
      </c>
      <c r="R135">
        <f>VLOOKUP(A135,metadata!A$2:P$26,7,FALSE)</f>
        <v>0</v>
      </c>
      <c r="S135" t="str">
        <f>VLOOKUP(A135,metadata!A$2:P$26,8,FALSE)</f>
        <v>temple_control_11</v>
      </c>
      <c r="T135" t="str">
        <f>VLOOKUP(A135,metadata!A$2:P$26,9,FALSE)</f>
        <v>D</v>
      </c>
      <c r="U135">
        <f>VLOOKUP(A135,metadata!A$2:P$26,10,FALSE)</f>
        <v>0</v>
      </c>
      <c r="V135">
        <f>VLOOKUP(A135,metadata!A$2:P$26,11,FALSE)</f>
        <v>0</v>
      </c>
      <c r="W135" t="str">
        <f>VLOOKUP(A135,metadata!A$2:P$26,12,FALSE)</f>
        <v>SW corner</v>
      </c>
      <c r="X135" t="str">
        <f>VLOOKUP(A135,metadata!A$2:P$26,13,FALSE)</f>
        <v>temple</v>
      </c>
      <c r="Y135">
        <f>VLOOKUP(A135,metadata!A$2:P$26,14,FALSE)</f>
        <v>8</v>
      </c>
      <c r="Z135">
        <f>VLOOKUP(A135,metadata!A$2:P$26,15,FALSE)</f>
        <v>0</v>
      </c>
      <c r="AA135">
        <f>VLOOKUP(A135,metadata!A$2:P$26,16,FALSE)</f>
        <v>0</v>
      </c>
    </row>
    <row r="136" spans="1:27" x14ac:dyDescent="0.3">
      <c r="A136" t="s">
        <v>443</v>
      </c>
      <c r="B136" t="s">
        <v>465</v>
      </c>
      <c r="C136" t="s">
        <v>466</v>
      </c>
      <c r="D136" t="s">
        <v>467</v>
      </c>
      <c r="E136" t="s">
        <v>71</v>
      </c>
      <c r="F136" t="s">
        <v>71</v>
      </c>
      <c r="H136">
        <v>7</v>
      </c>
      <c r="K136" t="b">
        <f t="shared" si="2"/>
        <v>1</v>
      </c>
      <c r="L136" t="str">
        <f>VLOOKUP(A136,metadata!A$2:P$26,1,FALSE)</f>
        <v>da873470-ee73-4ebe-b328-db886aa6c0b4</v>
      </c>
      <c r="M136" t="str">
        <f>VLOOKUP(A136,metadata!A$2:P$26,2,FALSE)</f>
        <v>2023-05-23T12:42:39.231Z</v>
      </c>
      <c r="N136" t="str">
        <f>VLOOKUP(A136,metadata!A$2:P$26,3,FALSE)</f>
        <v>2023-05-23T14:06:21.000Z</v>
      </c>
      <c r="O136" t="str">
        <f>VLOOKUP(A136,metadata!A$2:P$26,4,FALSE)</f>
        <v>temple_control_11</v>
      </c>
      <c r="P136" s="7">
        <f>VLOOKUP(A136,metadata!A$2:P$26,5,FALSE)</f>
        <v>45069</v>
      </c>
      <c r="Q136" s="8">
        <f>VLOOKUP(A136,metadata!A$2:P$26,6,FALSE)</f>
        <v>0.31388888888888888</v>
      </c>
      <c r="R136">
        <f>VLOOKUP(A136,metadata!A$2:P$26,7,FALSE)</f>
        <v>0</v>
      </c>
      <c r="S136" t="str">
        <f>VLOOKUP(A136,metadata!A$2:P$26,8,FALSE)</f>
        <v>temple_control_11</v>
      </c>
      <c r="T136" t="str">
        <f>VLOOKUP(A136,metadata!A$2:P$26,9,FALSE)</f>
        <v>D</v>
      </c>
      <c r="U136">
        <f>VLOOKUP(A136,metadata!A$2:P$26,10,FALSE)</f>
        <v>0</v>
      </c>
      <c r="V136">
        <f>VLOOKUP(A136,metadata!A$2:P$26,11,FALSE)</f>
        <v>0</v>
      </c>
      <c r="W136" t="str">
        <f>VLOOKUP(A136,metadata!A$2:P$26,12,FALSE)</f>
        <v>SW corner</v>
      </c>
      <c r="X136" t="str">
        <f>VLOOKUP(A136,metadata!A$2:P$26,13,FALSE)</f>
        <v>temple</v>
      </c>
      <c r="Y136">
        <f>VLOOKUP(A136,metadata!A$2:P$26,14,FALSE)</f>
        <v>8</v>
      </c>
      <c r="Z136">
        <f>VLOOKUP(A136,metadata!A$2:P$26,15,FALSE)</f>
        <v>0</v>
      </c>
      <c r="AA136">
        <f>VLOOKUP(A136,metadata!A$2:P$26,16,FALSE)</f>
        <v>0</v>
      </c>
    </row>
    <row r="137" spans="1:27" x14ac:dyDescent="0.3">
      <c r="A137" t="s">
        <v>468</v>
      </c>
      <c r="B137" t="s">
        <v>469</v>
      </c>
      <c r="C137" t="s">
        <v>470</v>
      </c>
      <c r="D137" t="s">
        <v>471</v>
      </c>
      <c r="E137" t="s">
        <v>30</v>
      </c>
      <c r="F137" t="s">
        <v>30</v>
      </c>
      <c r="H137">
        <v>2</v>
      </c>
      <c r="K137" t="b">
        <f>A137=L137</f>
        <v>1</v>
      </c>
      <c r="L137" t="str">
        <f>VLOOKUP(A137,metadata!A$2:P$26,1,FALSE)</f>
        <v>53a6cb93-dadb-48b6-a5e9-0bfbe280b052</v>
      </c>
      <c r="M137" t="str">
        <f>VLOOKUP(A137,metadata!A$2:P$26,2,FALSE)</f>
        <v>2023-05-23T12:20:56.000Z</v>
      </c>
      <c r="N137" t="str">
        <f>VLOOKUP(A137,metadata!A$2:P$26,3,FALSE)</f>
        <v>2023-05-23T12:32:59.000Z</v>
      </c>
      <c r="O137" t="str">
        <f>VLOOKUP(A137,metadata!A$2:P$26,4,FALSE)</f>
        <v>temple_control_21</v>
      </c>
      <c r="P137" s="7">
        <f>VLOOKUP(A137,metadata!A$2:P$26,5,FALSE)</f>
        <v>45069</v>
      </c>
      <c r="Q137" s="8">
        <f>VLOOKUP(A137,metadata!A$2:P$26,6,FALSE)</f>
        <v>0.29791666666666666</v>
      </c>
      <c r="R137">
        <f>VLOOKUP(A137,metadata!A$2:P$26,7,FALSE)</f>
        <v>0</v>
      </c>
      <c r="S137" t="str">
        <f>VLOOKUP(A137,metadata!A$2:P$26,8,FALSE)</f>
        <v>temple_control_21</v>
      </c>
      <c r="T137" t="str">
        <f>VLOOKUP(A137,metadata!A$2:P$26,9,FALSE)</f>
        <v>D</v>
      </c>
      <c r="U137">
        <f>VLOOKUP(A137,metadata!A$2:P$26,10,FALSE)</f>
        <v>0</v>
      </c>
      <c r="V137">
        <f>VLOOKUP(A137,metadata!A$2:P$26,11,FALSE)</f>
        <v>0</v>
      </c>
      <c r="W137" t="str">
        <f>VLOOKUP(A137,metadata!A$2:P$26,12,FALSE)</f>
        <v>SW corner</v>
      </c>
      <c r="X137" t="str">
        <f>VLOOKUP(A137,metadata!A$2:P$26,13,FALSE)</f>
        <v>temple</v>
      </c>
      <c r="Y137">
        <f>VLOOKUP(A137,metadata!A$2:P$26,14,FALSE)</f>
        <v>9</v>
      </c>
      <c r="Z137">
        <f>VLOOKUP(A137,metadata!A$2:P$26,15,FALSE)</f>
        <v>0</v>
      </c>
      <c r="AA137">
        <f>VLOOKUP(A137,metadata!A$2:P$26,16,FALSE)</f>
        <v>0</v>
      </c>
    </row>
    <row r="138" spans="1:27" x14ac:dyDescent="0.3">
      <c r="A138" t="s">
        <v>468</v>
      </c>
      <c r="B138" t="s">
        <v>472</v>
      </c>
      <c r="C138" t="s">
        <v>473</v>
      </c>
      <c r="D138" t="s">
        <v>474</v>
      </c>
      <c r="E138" t="s">
        <v>38</v>
      </c>
      <c r="F138" t="s">
        <v>38</v>
      </c>
      <c r="H138">
        <v>3</v>
      </c>
      <c r="K138" t="b">
        <f t="shared" si="2"/>
        <v>1</v>
      </c>
      <c r="L138" t="str">
        <f>VLOOKUP(A138,metadata!A$2:P$26,1,FALSE)</f>
        <v>53a6cb93-dadb-48b6-a5e9-0bfbe280b052</v>
      </c>
      <c r="M138" t="str">
        <f>VLOOKUP(A138,metadata!A$2:P$26,2,FALSE)</f>
        <v>2023-05-23T12:20:56.000Z</v>
      </c>
      <c r="N138" t="str">
        <f>VLOOKUP(A138,metadata!A$2:P$26,3,FALSE)</f>
        <v>2023-05-23T12:32:59.000Z</v>
      </c>
      <c r="O138" t="str">
        <f>VLOOKUP(A138,metadata!A$2:P$26,4,FALSE)</f>
        <v>temple_control_21</v>
      </c>
      <c r="P138" s="7">
        <f>VLOOKUP(A138,metadata!A$2:P$26,5,FALSE)</f>
        <v>45069</v>
      </c>
      <c r="Q138" s="8">
        <f>VLOOKUP(A138,metadata!A$2:P$26,6,FALSE)</f>
        <v>0.29791666666666666</v>
      </c>
      <c r="R138">
        <f>VLOOKUP(A138,metadata!A$2:P$26,7,FALSE)</f>
        <v>0</v>
      </c>
      <c r="S138" t="str">
        <f>VLOOKUP(A138,metadata!A$2:P$26,8,FALSE)</f>
        <v>temple_control_21</v>
      </c>
      <c r="T138" t="str">
        <f>VLOOKUP(A138,metadata!A$2:P$26,9,FALSE)</f>
        <v>D</v>
      </c>
      <c r="U138">
        <f>VLOOKUP(A138,metadata!A$2:P$26,10,FALSE)</f>
        <v>0</v>
      </c>
      <c r="V138">
        <f>VLOOKUP(A138,metadata!A$2:P$26,11,FALSE)</f>
        <v>0</v>
      </c>
      <c r="W138" t="str">
        <f>VLOOKUP(A138,metadata!A$2:P$26,12,FALSE)</f>
        <v>SW corner</v>
      </c>
      <c r="X138" t="str">
        <f>VLOOKUP(A138,metadata!A$2:P$26,13,FALSE)</f>
        <v>temple</v>
      </c>
      <c r="Y138">
        <f>VLOOKUP(A138,metadata!A$2:P$26,14,FALSE)</f>
        <v>9</v>
      </c>
      <c r="Z138">
        <f>VLOOKUP(A138,metadata!A$2:P$26,15,FALSE)</f>
        <v>0</v>
      </c>
      <c r="AA138">
        <f>VLOOKUP(A138,metadata!A$2:P$26,16,FALSE)</f>
        <v>0</v>
      </c>
    </row>
    <row r="139" spans="1:27" x14ac:dyDescent="0.3">
      <c r="A139" t="s">
        <v>468</v>
      </c>
      <c r="B139" t="s">
        <v>475</v>
      </c>
      <c r="C139" t="s">
        <v>476</v>
      </c>
      <c r="D139" t="s">
        <v>477</v>
      </c>
      <c r="E139" t="s">
        <v>79</v>
      </c>
      <c r="F139" t="s">
        <v>79</v>
      </c>
      <c r="H139">
        <v>3</v>
      </c>
      <c r="K139" t="b">
        <f t="shared" si="2"/>
        <v>1</v>
      </c>
      <c r="L139" t="str">
        <f>VLOOKUP(A139,metadata!A$2:P$26,1,FALSE)</f>
        <v>53a6cb93-dadb-48b6-a5e9-0bfbe280b052</v>
      </c>
      <c r="M139" t="str">
        <f>VLOOKUP(A139,metadata!A$2:P$26,2,FALSE)</f>
        <v>2023-05-23T12:20:56.000Z</v>
      </c>
      <c r="N139" t="str">
        <f>VLOOKUP(A139,metadata!A$2:P$26,3,FALSE)</f>
        <v>2023-05-23T12:32:59.000Z</v>
      </c>
      <c r="O139" t="str">
        <f>VLOOKUP(A139,metadata!A$2:P$26,4,FALSE)</f>
        <v>temple_control_21</v>
      </c>
      <c r="P139" s="7">
        <f>VLOOKUP(A139,metadata!A$2:P$26,5,FALSE)</f>
        <v>45069</v>
      </c>
      <c r="Q139" s="8">
        <f>VLOOKUP(A139,metadata!A$2:P$26,6,FALSE)</f>
        <v>0.29791666666666666</v>
      </c>
      <c r="R139">
        <f>VLOOKUP(A139,metadata!A$2:P$26,7,FALSE)</f>
        <v>0</v>
      </c>
      <c r="S139" t="str">
        <f>VLOOKUP(A139,metadata!A$2:P$26,8,FALSE)</f>
        <v>temple_control_21</v>
      </c>
      <c r="T139" t="str">
        <f>VLOOKUP(A139,metadata!A$2:P$26,9,FALSE)</f>
        <v>D</v>
      </c>
      <c r="U139">
        <f>VLOOKUP(A139,metadata!A$2:P$26,10,FALSE)</f>
        <v>0</v>
      </c>
      <c r="V139">
        <f>VLOOKUP(A139,metadata!A$2:P$26,11,FALSE)</f>
        <v>0</v>
      </c>
      <c r="W139" t="str">
        <f>VLOOKUP(A139,metadata!A$2:P$26,12,FALSE)</f>
        <v>SW corner</v>
      </c>
      <c r="X139" t="str">
        <f>VLOOKUP(A139,metadata!A$2:P$26,13,FALSE)</f>
        <v>temple</v>
      </c>
      <c r="Y139">
        <f>VLOOKUP(A139,metadata!A$2:P$26,14,FALSE)</f>
        <v>9</v>
      </c>
      <c r="Z139">
        <f>VLOOKUP(A139,metadata!A$2:P$26,15,FALSE)</f>
        <v>0</v>
      </c>
      <c r="AA139">
        <f>VLOOKUP(A139,metadata!A$2:P$26,16,FALSE)</f>
        <v>0</v>
      </c>
    </row>
    <row r="140" spans="1:27" x14ac:dyDescent="0.3">
      <c r="A140" t="s">
        <v>468</v>
      </c>
      <c r="B140" t="s">
        <v>478</v>
      </c>
      <c r="C140" t="s">
        <v>479</v>
      </c>
      <c r="D140" t="s">
        <v>480</v>
      </c>
      <c r="E140" t="s">
        <v>59</v>
      </c>
      <c r="F140" t="s">
        <v>59</v>
      </c>
      <c r="H140">
        <v>2</v>
      </c>
      <c r="K140" t="b">
        <f t="shared" si="2"/>
        <v>1</v>
      </c>
      <c r="L140" t="str">
        <f>VLOOKUP(A140,metadata!A$2:P$26,1,FALSE)</f>
        <v>53a6cb93-dadb-48b6-a5e9-0bfbe280b052</v>
      </c>
      <c r="M140" t="str">
        <f>VLOOKUP(A140,metadata!A$2:P$26,2,FALSE)</f>
        <v>2023-05-23T12:20:56.000Z</v>
      </c>
      <c r="N140" t="str">
        <f>VLOOKUP(A140,metadata!A$2:P$26,3,FALSE)</f>
        <v>2023-05-23T12:32:59.000Z</v>
      </c>
      <c r="O140" t="str">
        <f>VLOOKUP(A140,metadata!A$2:P$26,4,FALSE)</f>
        <v>temple_control_21</v>
      </c>
      <c r="P140" s="7">
        <f>VLOOKUP(A140,metadata!A$2:P$26,5,FALSE)</f>
        <v>45069</v>
      </c>
      <c r="Q140" s="8">
        <f>VLOOKUP(A140,metadata!A$2:P$26,6,FALSE)</f>
        <v>0.29791666666666666</v>
      </c>
      <c r="R140">
        <f>VLOOKUP(A140,metadata!A$2:P$26,7,FALSE)</f>
        <v>0</v>
      </c>
      <c r="S140" t="str">
        <f>VLOOKUP(A140,metadata!A$2:P$26,8,FALSE)</f>
        <v>temple_control_21</v>
      </c>
      <c r="T140" t="str">
        <f>VLOOKUP(A140,metadata!A$2:P$26,9,FALSE)</f>
        <v>D</v>
      </c>
      <c r="U140">
        <f>VLOOKUP(A140,metadata!A$2:P$26,10,FALSE)</f>
        <v>0</v>
      </c>
      <c r="V140">
        <f>VLOOKUP(A140,metadata!A$2:P$26,11,FALSE)</f>
        <v>0</v>
      </c>
      <c r="W140" t="str">
        <f>VLOOKUP(A140,metadata!A$2:P$26,12,FALSE)</f>
        <v>SW corner</v>
      </c>
      <c r="X140" t="str">
        <f>VLOOKUP(A140,metadata!A$2:P$26,13,FALSE)</f>
        <v>temple</v>
      </c>
      <c r="Y140">
        <f>VLOOKUP(A140,metadata!A$2:P$26,14,FALSE)</f>
        <v>9</v>
      </c>
      <c r="Z140">
        <f>VLOOKUP(A140,metadata!A$2:P$26,15,FALSE)</f>
        <v>0</v>
      </c>
      <c r="AA140">
        <f>VLOOKUP(A140,metadata!A$2:P$26,16,FALSE)</f>
        <v>0</v>
      </c>
    </row>
    <row r="141" spans="1:27" x14ac:dyDescent="0.3">
      <c r="A141" t="s">
        <v>468</v>
      </c>
      <c r="B141" t="s">
        <v>481</v>
      </c>
      <c r="C141" t="s">
        <v>482</v>
      </c>
      <c r="D141" t="s">
        <v>483</v>
      </c>
      <c r="E141" t="s">
        <v>484</v>
      </c>
      <c r="F141" t="s">
        <v>484</v>
      </c>
      <c r="H141">
        <v>6</v>
      </c>
      <c r="K141" t="b">
        <f t="shared" si="2"/>
        <v>1</v>
      </c>
      <c r="L141" t="str">
        <f>VLOOKUP(A141,metadata!A$2:P$26,1,FALSE)</f>
        <v>53a6cb93-dadb-48b6-a5e9-0bfbe280b052</v>
      </c>
      <c r="M141" t="str">
        <f>VLOOKUP(A141,metadata!A$2:P$26,2,FALSE)</f>
        <v>2023-05-23T12:20:56.000Z</v>
      </c>
      <c r="N141" t="str">
        <f>VLOOKUP(A141,metadata!A$2:P$26,3,FALSE)</f>
        <v>2023-05-23T12:32:59.000Z</v>
      </c>
      <c r="O141" t="str">
        <f>VLOOKUP(A141,metadata!A$2:P$26,4,FALSE)</f>
        <v>temple_control_21</v>
      </c>
      <c r="P141" s="7">
        <f>VLOOKUP(A141,metadata!A$2:P$26,5,FALSE)</f>
        <v>45069</v>
      </c>
      <c r="Q141" s="8">
        <f>VLOOKUP(A141,metadata!A$2:P$26,6,FALSE)</f>
        <v>0.29791666666666666</v>
      </c>
      <c r="R141">
        <f>VLOOKUP(A141,metadata!A$2:P$26,7,FALSE)</f>
        <v>0</v>
      </c>
      <c r="S141" t="str">
        <f>VLOOKUP(A141,metadata!A$2:P$26,8,FALSE)</f>
        <v>temple_control_21</v>
      </c>
      <c r="T141" t="str">
        <f>VLOOKUP(A141,metadata!A$2:P$26,9,FALSE)</f>
        <v>D</v>
      </c>
      <c r="U141">
        <f>VLOOKUP(A141,metadata!A$2:P$26,10,FALSE)</f>
        <v>0</v>
      </c>
      <c r="V141">
        <f>VLOOKUP(A141,metadata!A$2:P$26,11,FALSE)</f>
        <v>0</v>
      </c>
      <c r="W141" t="str">
        <f>VLOOKUP(A141,metadata!A$2:P$26,12,FALSE)</f>
        <v>SW corner</v>
      </c>
      <c r="X141" t="str">
        <f>VLOOKUP(A141,metadata!A$2:P$26,13,FALSE)</f>
        <v>temple</v>
      </c>
      <c r="Y141">
        <f>VLOOKUP(A141,metadata!A$2:P$26,14,FALSE)</f>
        <v>9</v>
      </c>
      <c r="Z141">
        <f>VLOOKUP(A141,metadata!A$2:P$26,15,FALSE)</f>
        <v>0</v>
      </c>
      <c r="AA141">
        <f>VLOOKUP(A141,metadata!A$2:P$26,16,FALSE)</f>
        <v>0</v>
      </c>
    </row>
    <row r="142" spans="1:27" x14ac:dyDescent="0.3">
      <c r="A142" t="s">
        <v>468</v>
      </c>
      <c r="B142" t="s">
        <v>485</v>
      </c>
      <c r="C142" t="s">
        <v>486</v>
      </c>
      <c r="D142" t="s">
        <v>487</v>
      </c>
      <c r="E142" t="s">
        <v>63</v>
      </c>
      <c r="F142" t="s">
        <v>63</v>
      </c>
      <c r="H142">
        <v>15</v>
      </c>
      <c r="K142" t="b">
        <f t="shared" si="2"/>
        <v>1</v>
      </c>
      <c r="L142" t="str">
        <f>VLOOKUP(A142,metadata!A$2:P$26,1,FALSE)</f>
        <v>53a6cb93-dadb-48b6-a5e9-0bfbe280b052</v>
      </c>
      <c r="M142" t="str">
        <f>VLOOKUP(A142,metadata!A$2:P$26,2,FALSE)</f>
        <v>2023-05-23T12:20:56.000Z</v>
      </c>
      <c r="N142" t="str">
        <f>VLOOKUP(A142,metadata!A$2:P$26,3,FALSE)</f>
        <v>2023-05-23T12:32:59.000Z</v>
      </c>
      <c r="O142" t="str">
        <f>VLOOKUP(A142,metadata!A$2:P$26,4,FALSE)</f>
        <v>temple_control_21</v>
      </c>
      <c r="P142" s="7">
        <f>VLOOKUP(A142,metadata!A$2:P$26,5,FALSE)</f>
        <v>45069</v>
      </c>
      <c r="Q142" s="8">
        <f>VLOOKUP(A142,metadata!A$2:P$26,6,FALSE)</f>
        <v>0.29791666666666666</v>
      </c>
      <c r="R142">
        <f>VLOOKUP(A142,metadata!A$2:P$26,7,FALSE)</f>
        <v>0</v>
      </c>
      <c r="S142" t="str">
        <f>VLOOKUP(A142,metadata!A$2:P$26,8,FALSE)</f>
        <v>temple_control_21</v>
      </c>
      <c r="T142" t="str">
        <f>VLOOKUP(A142,metadata!A$2:P$26,9,FALSE)</f>
        <v>D</v>
      </c>
      <c r="U142">
        <f>VLOOKUP(A142,metadata!A$2:P$26,10,FALSE)</f>
        <v>0</v>
      </c>
      <c r="V142">
        <f>VLOOKUP(A142,metadata!A$2:P$26,11,FALSE)</f>
        <v>0</v>
      </c>
      <c r="W142" t="str">
        <f>VLOOKUP(A142,metadata!A$2:P$26,12,FALSE)</f>
        <v>SW corner</v>
      </c>
      <c r="X142" t="str">
        <f>VLOOKUP(A142,metadata!A$2:P$26,13,FALSE)</f>
        <v>temple</v>
      </c>
      <c r="Y142">
        <f>VLOOKUP(A142,metadata!A$2:P$26,14,FALSE)</f>
        <v>9</v>
      </c>
      <c r="Z142">
        <f>VLOOKUP(A142,metadata!A$2:P$26,15,FALSE)</f>
        <v>0</v>
      </c>
      <c r="AA142">
        <f>VLOOKUP(A142,metadata!A$2:P$26,16,FALSE)</f>
        <v>0</v>
      </c>
    </row>
    <row r="143" spans="1:27" x14ac:dyDescent="0.3">
      <c r="A143" t="s">
        <v>468</v>
      </c>
      <c r="B143" t="s">
        <v>488</v>
      </c>
      <c r="C143" t="s">
        <v>489</v>
      </c>
      <c r="D143" t="s">
        <v>490</v>
      </c>
      <c r="E143" t="s">
        <v>204</v>
      </c>
      <c r="F143" t="s">
        <v>204</v>
      </c>
      <c r="H143">
        <v>30</v>
      </c>
      <c r="K143" t="b">
        <f t="shared" si="2"/>
        <v>1</v>
      </c>
      <c r="L143" t="str">
        <f>VLOOKUP(A143,metadata!A$2:P$26,1,FALSE)</f>
        <v>53a6cb93-dadb-48b6-a5e9-0bfbe280b052</v>
      </c>
      <c r="M143" t="str">
        <f>VLOOKUP(A143,metadata!A$2:P$26,2,FALSE)</f>
        <v>2023-05-23T12:20:56.000Z</v>
      </c>
      <c r="N143" t="str">
        <f>VLOOKUP(A143,metadata!A$2:P$26,3,FALSE)</f>
        <v>2023-05-23T12:32:59.000Z</v>
      </c>
      <c r="O143" t="str">
        <f>VLOOKUP(A143,metadata!A$2:P$26,4,FALSE)</f>
        <v>temple_control_21</v>
      </c>
      <c r="P143" s="7">
        <f>VLOOKUP(A143,metadata!A$2:P$26,5,FALSE)</f>
        <v>45069</v>
      </c>
      <c r="Q143" s="8">
        <f>VLOOKUP(A143,metadata!A$2:P$26,6,FALSE)</f>
        <v>0.29791666666666666</v>
      </c>
      <c r="R143">
        <f>VLOOKUP(A143,metadata!A$2:P$26,7,FALSE)</f>
        <v>0</v>
      </c>
      <c r="S143" t="str">
        <f>VLOOKUP(A143,metadata!A$2:P$26,8,FALSE)</f>
        <v>temple_control_21</v>
      </c>
      <c r="T143" t="str">
        <f>VLOOKUP(A143,metadata!A$2:P$26,9,FALSE)</f>
        <v>D</v>
      </c>
      <c r="U143">
        <f>VLOOKUP(A143,metadata!A$2:P$26,10,FALSE)</f>
        <v>0</v>
      </c>
      <c r="V143">
        <f>VLOOKUP(A143,metadata!A$2:P$26,11,FALSE)</f>
        <v>0</v>
      </c>
      <c r="W143" t="str">
        <f>VLOOKUP(A143,metadata!A$2:P$26,12,FALSE)</f>
        <v>SW corner</v>
      </c>
      <c r="X143" t="str">
        <f>VLOOKUP(A143,metadata!A$2:P$26,13,FALSE)</f>
        <v>temple</v>
      </c>
      <c r="Y143">
        <f>VLOOKUP(A143,metadata!A$2:P$26,14,FALSE)</f>
        <v>9</v>
      </c>
      <c r="Z143">
        <f>VLOOKUP(A143,metadata!A$2:P$26,15,FALSE)</f>
        <v>0</v>
      </c>
      <c r="AA143">
        <f>VLOOKUP(A143,metadata!A$2:P$26,16,FALSE)</f>
        <v>0</v>
      </c>
    </row>
    <row r="144" spans="1:27" x14ac:dyDescent="0.3">
      <c r="A144" t="s">
        <v>468</v>
      </c>
      <c r="B144" t="s">
        <v>491</v>
      </c>
      <c r="C144" t="s">
        <v>492</v>
      </c>
      <c r="D144" t="s">
        <v>493</v>
      </c>
      <c r="E144" t="s">
        <v>75</v>
      </c>
      <c r="F144" t="s">
        <v>75</v>
      </c>
      <c r="H144">
        <v>25</v>
      </c>
      <c r="K144" t="b">
        <f t="shared" si="2"/>
        <v>1</v>
      </c>
      <c r="L144" t="str">
        <f>VLOOKUP(A144,metadata!A$2:P$26,1,FALSE)</f>
        <v>53a6cb93-dadb-48b6-a5e9-0bfbe280b052</v>
      </c>
      <c r="M144" t="str">
        <f>VLOOKUP(A144,metadata!A$2:P$26,2,FALSE)</f>
        <v>2023-05-23T12:20:56.000Z</v>
      </c>
      <c r="N144" t="str">
        <f>VLOOKUP(A144,metadata!A$2:P$26,3,FALSE)</f>
        <v>2023-05-23T12:32:59.000Z</v>
      </c>
      <c r="O144" t="str">
        <f>VLOOKUP(A144,metadata!A$2:P$26,4,FALSE)</f>
        <v>temple_control_21</v>
      </c>
      <c r="P144" s="7">
        <f>VLOOKUP(A144,metadata!A$2:P$26,5,FALSE)</f>
        <v>45069</v>
      </c>
      <c r="Q144" s="8">
        <f>VLOOKUP(A144,metadata!A$2:P$26,6,FALSE)</f>
        <v>0.29791666666666666</v>
      </c>
      <c r="R144">
        <f>VLOOKUP(A144,metadata!A$2:P$26,7,FALSE)</f>
        <v>0</v>
      </c>
      <c r="S144" t="str">
        <f>VLOOKUP(A144,metadata!A$2:P$26,8,FALSE)</f>
        <v>temple_control_21</v>
      </c>
      <c r="T144" t="str">
        <f>VLOOKUP(A144,metadata!A$2:P$26,9,FALSE)</f>
        <v>D</v>
      </c>
      <c r="U144">
        <f>VLOOKUP(A144,metadata!A$2:P$26,10,FALSE)</f>
        <v>0</v>
      </c>
      <c r="V144">
        <f>VLOOKUP(A144,metadata!A$2:P$26,11,FALSE)</f>
        <v>0</v>
      </c>
      <c r="W144" t="str">
        <f>VLOOKUP(A144,metadata!A$2:P$26,12,FALSE)</f>
        <v>SW corner</v>
      </c>
      <c r="X144" t="str">
        <f>VLOOKUP(A144,metadata!A$2:P$26,13,FALSE)</f>
        <v>temple</v>
      </c>
      <c r="Y144">
        <f>VLOOKUP(A144,metadata!A$2:P$26,14,FALSE)</f>
        <v>9</v>
      </c>
      <c r="Z144">
        <f>VLOOKUP(A144,metadata!A$2:P$26,15,FALSE)</f>
        <v>0</v>
      </c>
      <c r="AA144">
        <f>VLOOKUP(A144,metadata!A$2:P$26,16,FALSE)</f>
        <v>0</v>
      </c>
    </row>
    <row r="145" spans="1:27" x14ac:dyDescent="0.3">
      <c r="A145" t="s">
        <v>468</v>
      </c>
      <c r="B145" t="s">
        <v>494</v>
      </c>
      <c r="C145" t="s">
        <v>495</v>
      </c>
      <c r="D145" t="s">
        <v>496</v>
      </c>
      <c r="E145" t="s">
        <v>67</v>
      </c>
      <c r="F145" t="s">
        <v>67</v>
      </c>
      <c r="H145">
        <v>40</v>
      </c>
      <c r="K145" t="b">
        <f t="shared" si="2"/>
        <v>1</v>
      </c>
      <c r="L145" t="str">
        <f>VLOOKUP(A145,metadata!A$2:P$26,1,FALSE)</f>
        <v>53a6cb93-dadb-48b6-a5e9-0bfbe280b052</v>
      </c>
      <c r="M145" t="str">
        <f>VLOOKUP(A145,metadata!A$2:P$26,2,FALSE)</f>
        <v>2023-05-23T12:20:56.000Z</v>
      </c>
      <c r="N145" t="str">
        <f>VLOOKUP(A145,metadata!A$2:P$26,3,FALSE)</f>
        <v>2023-05-23T12:32:59.000Z</v>
      </c>
      <c r="O145" t="str">
        <f>VLOOKUP(A145,metadata!A$2:P$26,4,FALSE)</f>
        <v>temple_control_21</v>
      </c>
      <c r="P145" s="7">
        <f>VLOOKUP(A145,metadata!A$2:P$26,5,FALSE)</f>
        <v>45069</v>
      </c>
      <c r="Q145" s="8">
        <f>VLOOKUP(A145,metadata!A$2:P$26,6,FALSE)</f>
        <v>0.29791666666666666</v>
      </c>
      <c r="R145">
        <f>VLOOKUP(A145,metadata!A$2:P$26,7,FALSE)</f>
        <v>0</v>
      </c>
      <c r="S145" t="str">
        <f>VLOOKUP(A145,metadata!A$2:P$26,8,FALSE)</f>
        <v>temple_control_21</v>
      </c>
      <c r="T145" t="str">
        <f>VLOOKUP(A145,metadata!A$2:P$26,9,FALSE)</f>
        <v>D</v>
      </c>
      <c r="U145">
        <f>VLOOKUP(A145,metadata!A$2:P$26,10,FALSE)</f>
        <v>0</v>
      </c>
      <c r="V145">
        <f>VLOOKUP(A145,metadata!A$2:P$26,11,FALSE)</f>
        <v>0</v>
      </c>
      <c r="W145" t="str">
        <f>VLOOKUP(A145,metadata!A$2:P$26,12,FALSE)</f>
        <v>SW corner</v>
      </c>
      <c r="X145" t="str">
        <f>VLOOKUP(A145,metadata!A$2:P$26,13,FALSE)</f>
        <v>temple</v>
      </c>
      <c r="Y145">
        <f>VLOOKUP(A145,metadata!A$2:P$26,14,FALSE)</f>
        <v>9</v>
      </c>
      <c r="Z145">
        <f>VLOOKUP(A145,metadata!A$2:P$26,15,FALSE)</f>
        <v>0</v>
      </c>
      <c r="AA145">
        <f>VLOOKUP(A145,metadata!A$2:P$26,16,FALSE)</f>
        <v>0</v>
      </c>
    </row>
    <row r="146" spans="1:27" x14ac:dyDescent="0.3">
      <c r="A146" t="s">
        <v>714</v>
      </c>
      <c r="B146" t="s">
        <v>757</v>
      </c>
      <c r="C146" t="s">
        <v>756</v>
      </c>
      <c r="D146" t="s">
        <v>755</v>
      </c>
      <c r="E146" t="s">
        <v>746</v>
      </c>
      <c r="F146" t="s">
        <v>558</v>
      </c>
      <c r="G146" t="s">
        <v>754</v>
      </c>
      <c r="H146">
        <v>0.5</v>
      </c>
      <c r="I146" t="s">
        <v>753</v>
      </c>
      <c r="K146" t="b">
        <f t="shared" si="2"/>
        <v>1</v>
      </c>
      <c r="L146" t="str">
        <f>VLOOKUP(A146,metadata!A$2:P$26,1,FALSE)</f>
        <v>8ed45400-c325-495a-ab9f-ea1e904eb95a</v>
      </c>
      <c r="M146" t="str">
        <f>VLOOKUP(A146,metadata!A$2:P$26,2,FALSE)</f>
        <v>2023-06-05T14:53:46.000Z</v>
      </c>
      <c r="N146" t="str">
        <f>VLOOKUP(A146,metadata!A$2:P$26,3,FALSE)</f>
        <v>2023-06-05T15:03:33.000Z</v>
      </c>
      <c r="O146" t="str">
        <f>VLOOKUP(A146,metadata!A$2:P$26,4,FALSE)</f>
        <v>lubb_control_37</v>
      </c>
      <c r="P146" s="7">
        <f>VLOOKUP(A146,metadata!A$2:P$26,5,FALSE)</f>
        <v>45082</v>
      </c>
      <c r="Q146" s="8">
        <f>VLOOKUP(A146,metadata!A$2:P$26,6,FALSE)</f>
        <v>0.40902777777777777</v>
      </c>
      <c r="R146" t="str">
        <f>VLOOKUP(A146,metadata!A$2:P$26,7,FALSE)</f>
        <v>lubb</v>
      </c>
      <c r="S146" t="str">
        <f>VLOOKUP(A146,metadata!A$2:P$26,8,FALSE)</f>
        <v>lubb_control_37</v>
      </c>
      <c r="T146" t="str">
        <f>VLOOKUP(A146,metadata!A$2:P$26,9,FALSE)</f>
        <v>B</v>
      </c>
      <c r="U146">
        <f>VLOOKUP(A146,metadata!A$2:P$26,10,FALSE)</f>
        <v>2</v>
      </c>
      <c r="V146">
        <f>VLOOKUP(A146,metadata!A$2:P$26,11,FALSE)</f>
        <v>0</v>
      </c>
      <c r="W146">
        <f>VLOOKUP(A146,metadata!A$2:P$26,12,FALSE)</f>
        <v>0</v>
      </c>
      <c r="X146" t="str">
        <f>VLOOKUP(A146,metadata!A$2:P$26,13,FALSE)</f>
        <v>lubb</v>
      </c>
      <c r="Y146">
        <f>VLOOKUP(A146,metadata!A$2:P$26,14,FALSE)</f>
        <v>0</v>
      </c>
      <c r="Z146">
        <f>VLOOKUP(A146,metadata!A$2:P$26,15,FALSE)</f>
        <v>12</v>
      </c>
      <c r="AA146">
        <f>VLOOKUP(A146,metadata!A$2:P$26,16,FALSE)</f>
        <v>0</v>
      </c>
    </row>
    <row r="147" spans="1:27" x14ac:dyDescent="0.3">
      <c r="A147" t="s">
        <v>714</v>
      </c>
      <c r="B147" t="s">
        <v>752</v>
      </c>
      <c r="C147" t="s">
        <v>751</v>
      </c>
      <c r="D147" t="s">
        <v>750</v>
      </c>
      <c r="E147" t="s">
        <v>552</v>
      </c>
      <c r="F147" t="s">
        <v>551</v>
      </c>
      <c r="H147">
        <v>1</v>
      </c>
      <c r="K147" t="b">
        <f t="shared" si="2"/>
        <v>1</v>
      </c>
      <c r="L147" t="str">
        <f>VLOOKUP(A147,metadata!A$2:P$26,1,FALSE)</f>
        <v>8ed45400-c325-495a-ab9f-ea1e904eb95a</v>
      </c>
      <c r="M147" t="str">
        <f>VLOOKUP(A147,metadata!A$2:P$26,2,FALSE)</f>
        <v>2023-06-05T14:53:46.000Z</v>
      </c>
      <c r="N147" t="str">
        <f>VLOOKUP(A147,metadata!A$2:P$26,3,FALSE)</f>
        <v>2023-06-05T15:03:33.000Z</v>
      </c>
      <c r="O147" t="str">
        <f>VLOOKUP(A147,metadata!A$2:P$26,4,FALSE)</f>
        <v>lubb_control_37</v>
      </c>
      <c r="P147" s="7">
        <f>VLOOKUP(A147,metadata!A$2:P$26,5,FALSE)</f>
        <v>45082</v>
      </c>
      <c r="Q147" s="8">
        <f>VLOOKUP(A147,metadata!A$2:P$26,6,FALSE)</f>
        <v>0.40902777777777777</v>
      </c>
      <c r="R147" t="str">
        <f>VLOOKUP(A147,metadata!A$2:P$26,7,FALSE)</f>
        <v>lubb</v>
      </c>
      <c r="S147" t="str">
        <f>VLOOKUP(A147,metadata!A$2:P$26,8,FALSE)</f>
        <v>lubb_control_37</v>
      </c>
      <c r="T147" t="str">
        <f>VLOOKUP(A147,metadata!A$2:P$26,9,FALSE)</f>
        <v>B</v>
      </c>
      <c r="U147">
        <f>VLOOKUP(A147,metadata!A$2:P$26,10,FALSE)</f>
        <v>2</v>
      </c>
      <c r="V147">
        <f>VLOOKUP(A147,metadata!A$2:P$26,11,FALSE)</f>
        <v>0</v>
      </c>
      <c r="W147">
        <f>VLOOKUP(A147,metadata!A$2:P$26,12,FALSE)</f>
        <v>0</v>
      </c>
      <c r="X147" t="str">
        <f>VLOOKUP(A147,metadata!A$2:P$26,13,FALSE)</f>
        <v>lubb</v>
      </c>
      <c r="Y147">
        <f>VLOOKUP(A147,metadata!A$2:P$26,14,FALSE)</f>
        <v>0</v>
      </c>
      <c r="Z147">
        <f>VLOOKUP(A147,metadata!A$2:P$26,15,FALSE)</f>
        <v>12</v>
      </c>
      <c r="AA147">
        <f>VLOOKUP(A147,metadata!A$2:P$26,16,FALSE)</f>
        <v>0</v>
      </c>
    </row>
    <row r="148" spans="1:27" x14ac:dyDescent="0.3">
      <c r="A148" t="s">
        <v>714</v>
      </c>
      <c r="B148" t="s">
        <v>749</v>
      </c>
      <c r="C148" t="s">
        <v>748</v>
      </c>
      <c r="D148" t="s">
        <v>747</v>
      </c>
      <c r="E148" t="s">
        <v>746</v>
      </c>
      <c r="F148" t="s">
        <v>558</v>
      </c>
      <c r="G148" t="s">
        <v>745</v>
      </c>
      <c r="H148">
        <v>0.5</v>
      </c>
      <c r="K148" t="b">
        <f t="shared" si="2"/>
        <v>1</v>
      </c>
      <c r="L148" t="str">
        <f>VLOOKUP(A148,metadata!A$2:P$26,1,FALSE)</f>
        <v>8ed45400-c325-495a-ab9f-ea1e904eb95a</v>
      </c>
      <c r="M148" t="str">
        <f>VLOOKUP(A148,metadata!A$2:P$26,2,FALSE)</f>
        <v>2023-06-05T14:53:46.000Z</v>
      </c>
      <c r="N148" t="str">
        <f>VLOOKUP(A148,metadata!A$2:P$26,3,FALSE)</f>
        <v>2023-06-05T15:03:33.000Z</v>
      </c>
      <c r="O148" t="str">
        <f>VLOOKUP(A148,metadata!A$2:P$26,4,FALSE)</f>
        <v>lubb_control_37</v>
      </c>
      <c r="P148" s="7">
        <f>VLOOKUP(A148,metadata!A$2:P$26,5,FALSE)</f>
        <v>45082</v>
      </c>
      <c r="Q148" s="8">
        <f>VLOOKUP(A148,metadata!A$2:P$26,6,FALSE)</f>
        <v>0.40902777777777777</v>
      </c>
      <c r="R148" t="str">
        <f>VLOOKUP(A148,metadata!A$2:P$26,7,FALSE)</f>
        <v>lubb</v>
      </c>
      <c r="S148" t="str">
        <f>VLOOKUP(A148,metadata!A$2:P$26,8,FALSE)</f>
        <v>lubb_control_37</v>
      </c>
      <c r="T148" t="str">
        <f>VLOOKUP(A148,metadata!A$2:P$26,9,FALSE)</f>
        <v>B</v>
      </c>
      <c r="U148">
        <f>VLOOKUP(A148,metadata!A$2:P$26,10,FALSE)</f>
        <v>2</v>
      </c>
      <c r="V148">
        <f>VLOOKUP(A148,metadata!A$2:P$26,11,FALSE)</f>
        <v>0</v>
      </c>
      <c r="W148">
        <f>VLOOKUP(A148,metadata!A$2:P$26,12,FALSE)</f>
        <v>0</v>
      </c>
      <c r="X148" t="str">
        <f>VLOOKUP(A148,metadata!A$2:P$26,13,FALSE)</f>
        <v>lubb</v>
      </c>
      <c r="Y148">
        <f>VLOOKUP(A148,metadata!A$2:P$26,14,FALSE)</f>
        <v>0</v>
      </c>
      <c r="Z148">
        <f>VLOOKUP(A148,metadata!A$2:P$26,15,FALSE)</f>
        <v>12</v>
      </c>
      <c r="AA148">
        <f>VLOOKUP(A148,metadata!A$2:P$26,16,FALSE)</f>
        <v>0</v>
      </c>
    </row>
    <row r="149" spans="1:27" x14ac:dyDescent="0.3">
      <c r="A149" t="s">
        <v>714</v>
      </c>
      <c r="B149" t="s">
        <v>744</v>
      </c>
      <c r="C149" t="s">
        <v>743</v>
      </c>
      <c r="D149" t="s">
        <v>742</v>
      </c>
      <c r="E149" t="s">
        <v>564</v>
      </c>
      <c r="F149" t="s">
        <v>563</v>
      </c>
      <c r="H149">
        <v>3</v>
      </c>
      <c r="K149" t="b">
        <f t="shared" si="2"/>
        <v>1</v>
      </c>
      <c r="L149" t="str">
        <f>VLOOKUP(A149,metadata!A$2:P$26,1,FALSE)</f>
        <v>8ed45400-c325-495a-ab9f-ea1e904eb95a</v>
      </c>
      <c r="M149" t="str">
        <f>VLOOKUP(A149,metadata!A$2:P$26,2,FALSE)</f>
        <v>2023-06-05T14:53:46.000Z</v>
      </c>
      <c r="N149" t="str">
        <f>VLOOKUP(A149,metadata!A$2:P$26,3,FALSE)</f>
        <v>2023-06-05T15:03:33.000Z</v>
      </c>
      <c r="O149" t="str">
        <f>VLOOKUP(A149,metadata!A$2:P$26,4,FALSE)</f>
        <v>lubb_control_37</v>
      </c>
      <c r="P149" s="7">
        <f>VLOOKUP(A149,metadata!A$2:P$26,5,FALSE)</f>
        <v>45082</v>
      </c>
      <c r="Q149" s="8">
        <f>VLOOKUP(A149,metadata!A$2:P$26,6,FALSE)</f>
        <v>0.40902777777777777</v>
      </c>
      <c r="R149" t="str">
        <f>VLOOKUP(A149,metadata!A$2:P$26,7,FALSE)</f>
        <v>lubb</v>
      </c>
      <c r="S149" t="str">
        <f>VLOOKUP(A149,metadata!A$2:P$26,8,FALSE)</f>
        <v>lubb_control_37</v>
      </c>
      <c r="T149" t="str">
        <f>VLOOKUP(A149,metadata!A$2:P$26,9,FALSE)</f>
        <v>B</v>
      </c>
      <c r="U149">
        <f>VLOOKUP(A149,metadata!A$2:P$26,10,FALSE)</f>
        <v>2</v>
      </c>
      <c r="V149">
        <f>VLOOKUP(A149,metadata!A$2:P$26,11,FALSE)</f>
        <v>0</v>
      </c>
      <c r="W149">
        <f>VLOOKUP(A149,metadata!A$2:P$26,12,FALSE)</f>
        <v>0</v>
      </c>
      <c r="X149" t="str">
        <f>VLOOKUP(A149,metadata!A$2:P$26,13,FALSE)</f>
        <v>lubb</v>
      </c>
      <c r="Y149">
        <f>VLOOKUP(A149,metadata!A$2:P$26,14,FALSE)</f>
        <v>0</v>
      </c>
      <c r="Z149">
        <f>VLOOKUP(A149,metadata!A$2:P$26,15,FALSE)</f>
        <v>12</v>
      </c>
      <c r="AA149">
        <f>VLOOKUP(A149,metadata!A$2:P$26,16,FALSE)</f>
        <v>0</v>
      </c>
    </row>
    <row r="150" spans="1:27" x14ac:dyDescent="0.3">
      <c r="A150" t="s">
        <v>714</v>
      </c>
      <c r="B150" t="s">
        <v>741</v>
      </c>
      <c r="C150" t="s">
        <v>740</v>
      </c>
      <c r="D150" t="s">
        <v>739</v>
      </c>
      <c r="E150" t="s">
        <v>738</v>
      </c>
      <c r="F150" t="s">
        <v>558</v>
      </c>
      <c r="G150" t="s">
        <v>737</v>
      </c>
      <c r="H150">
        <v>1</v>
      </c>
      <c r="I150" t="s">
        <v>736</v>
      </c>
      <c r="K150" t="b">
        <f t="shared" si="2"/>
        <v>1</v>
      </c>
      <c r="L150" t="str">
        <f>VLOOKUP(A150,metadata!A$2:P$26,1,FALSE)</f>
        <v>8ed45400-c325-495a-ab9f-ea1e904eb95a</v>
      </c>
      <c r="M150" t="str">
        <f>VLOOKUP(A150,metadata!A$2:P$26,2,FALSE)</f>
        <v>2023-06-05T14:53:46.000Z</v>
      </c>
      <c r="N150" t="str">
        <f>VLOOKUP(A150,metadata!A$2:P$26,3,FALSE)</f>
        <v>2023-06-05T15:03:33.000Z</v>
      </c>
      <c r="O150" t="str">
        <f>VLOOKUP(A150,metadata!A$2:P$26,4,FALSE)</f>
        <v>lubb_control_37</v>
      </c>
      <c r="P150" s="7">
        <f>VLOOKUP(A150,metadata!A$2:P$26,5,FALSE)</f>
        <v>45082</v>
      </c>
      <c r="Q150" s="8">
        <f>VLOOKUP(A150,metadata!A$2:P$26,6,FALSE)</f>
        <v>0.40902777777777777</v>
      </c>
      <c r="R150" t="str">
        <f>VLOOKUP(A150,metadata!A$2:P$26,7,FALSE)</f>
        <v>lubb</v>
      </c>
      <c r="S150" t="str">
        <f>VLOOKUP(A150,metadata!A$2:P$26,8,FALSE)</f>
        <v>lubb_control_37</v>
      </c>
      <c r="T150" t="str">
        <f>VLOOKUP(A150,metadata!A$2:P$26,9,FALSE)</f>
        <v>B</v>
      </c>
      <c r="U150">
        <f>VLOOKUP(A150,metadata!A$2:P$26,10,FALSE)</f>
        <v>2</v>
      </c>
      <c r="V150">
        <f>VLOOKUP(A150,metadata!A$2:P$26,11,FALSE)</f>
        <v>0</v>
      </c>
      <c r="W150">
        <f>VLOOKUP(A150,metadata!A$2:P$26,12,FALSE)</f>
        <v>0</v>
      </c>
      <c r="X150" t="str">
        <f>VLOOKUP(A150,metadata!A$2:P$26,13,FALSE)</f>
        <v>lubb</v>
      </c>
      <c r="Y150">
        <f>VLOOKUP(A150,metadata!A$2:P$26,14,FALSE)</f>
        <v>0</v>
      </c>
      <c r="Z150">
        <f>VLOOKUP(A150,metadata!A$2:P$26,15,FALSE)</f>
        <v>12</v>
      </c>
      <c r="AA150">
        <f>VLOOKUP(A150,metadata!A$2:P$26,16,FALSE)</f>
        <v>0</v>
      </c>
    </row>
    <row r="151" spans="1:27" x14ac:dyDescent="0.3">
      <c r="A151" t="s">
        <v>714</v>
      </c>
      <c r="B151" t="s">
        <v>735</v>
      </c>
      <c r="C151" t="s">
        <v>734</v>
      </c>
      <c r="D151" t="s">
        <v>733</v>
      </c>
      <c r="E151" t="s">
        <v>597</v>
      </c>
      <c r="F151" t="s">
        <v>544</v>
      </c>
      <c r="H151">
        <v>2</v>
      </c>
      <c r="K151" t="b">
        <f t="shared" si="2"/>
        <v>1</v>
      </c>
      <c r="L151" t="str">
        <f>VLOOKUP(A151,metadata!A$2:P$26,1,FALSE)</f>
        <v>8ed45400-c325-495a-ab9f-ea1e904eb95a</v>
      </c>
      <c r="M151" t="str">
        <f>VLOOKUP(A151,metadata!A$2:P$26,2,FALSE)</f>
        <v>2023-06-05T14:53:46.000Z</v>
      </c>
      <c r="N151" t="str">
        <f>VLOOKUP(A151,metadata!A$2:P$26,3,FALSE)</f>
        <v>2023-06-05T15:03:33.000Z</v>
      </c>
      <c r="O151" t="str">
        <f>VLOOKUP(A151,metadata!A$2:P$26,4,FALSE)</f>
        <v>lubb_control_37</v>
      </c>
      <c r="P151" s="7">
        <f>VLOOKUP(A151,metadata!A$2:P$26,5,FALSE)</f>
        <v>45082</v>
      </c>
      <c r="Q151" s="8">
        <f>VLOOKUP(A151,metadata!A$2:P$26,6,FALSE)</f>
        <v>0.40902777777777777</v>
      </c>
      <c r="R151" t="str">
        <f>VLOOKUP(A151,metadata!A$2:P$26,7,FALSE)</f>
        <v>lubb</v>
      </c>
      <c r="S151" t="str">
        <f>VLOOKUP(A151,metadata!A$2:P$26,8,FALSE)</f>
        <v>lubb_control_37</v>
      </c>
      <c r="T151" t="str">
        <f>VLOOKUP(A151,metadata!A$2:P$26,9,FALSE)</f>
        <v>B</v>
      </c>
      <c r="U151">
        <f>VLOOKUP(A151,metadata!A$2:P$26,10,FALSE)</f>
        <v>2</v>
      </c>
      <c r="V151">
        <f>VLOOKUP(A151,metadata!A$2:P$26,11,FALSE)</f>
        <v>0</v>
      </c>
      <c r="W151">
        <f>VLOOKUP(A151,metadata!A$2:P$26,12,FALSE)</f>
        <v>0</v>
      </c>
      <c r="X151" t="str">
        <f>VLOOKUP(A151,metadata!A$2:P$26,13,FALSE)</f>
        <v>lubb</v>
      </c>
      <c r="Y151">
        <f>VLOOKUP(A151,metadata!A$2:P$26,14,FALSE)</f>
        <v>0</v>
      </c>
      <c r="Z151">
        <f>VLOOKUP(A151,metadata!A$2:P$26,15,FALSE)</f>
        <v>12</v>
      </c>
      <c r="AA151">
        <f>VLOOKUP(A151,metadata!A$2:P$26,16,FALSE)</f>
        <v>0</v>
      </c>
    </row>
    <row r="152" spans="1:27" x14ac:dyDescent="0.3">
      <c r="A152" t="s">
        <v>714</v>
      </c>
      <c r="B152" t="s">
        <v>732</v>
      </c>
      <c r="C152" t="s">
        <v>731</v>
      </c>
      <c r="D152" t="s">
        <v>730</v>
      </c>
      <c r="E152" t="s">
        <v>729</v>
      </c>
      <c r="F152" t="s">
        <v>538</v>
      </c>
      <c r="H152">
        <v>85</v>
      </c>
      <c r="K152" t="b">
        <f t="shared" si="2"/>
        <v>1</v>
      </c>
      <c r="L152" t="str">
        <f>VLOOKUP(A152,metadata!A$2:P$26,1,FALSE)</f>
        <v>8ed45400-c325-495a-ab9f-ea1e904eb95a</v>
      </c>
      <c r="M152" t="str">
        <f>VLOOKUP(A152,metadata!A$2:P$26,2,FALSE)</f>
        <v>2023-06-05T14:53:46.000Z</v>
      </c>
      <c r="N152" t="str">
        <f>VLOOKUP(A152,metadata!A$2:P$26,3,FALSE)</f>
        <v>2023-06-05T15:03:33.000Z</v>
      </c>
      <c r="O152" t="str">
        <f>VLOOKUP(A152,metadata!A$2:P$26,4,FALSE)</f>
        <v>lubb_control_37</v>
      </c>
      <c r="P152" s="7">
        <f>VLOOKUP(A152,metadata!A$2:P$26,5,FALSE)</f>
        <v>45082</v>
      </c>
      <c r="Q152" s="8">
        <f>VLOOKUP(A152,metadata!A$2:P$26,6,FALSE)</f>
        <v>0.40902777777777777</v>
      </c>
      <c r="R152" t="str">
        <f>VLOOKUP(A152,metadata!A$2:P$26,7,FALSE)</f>
        <v>lubb</v>
      </c>
      <c r="S152" t="str">
        <f>VLOOKUP(A152,metadata!A$2:P$26,8,FALSE)</f>
        <v>lubb_control_37</v>
      </c>
      <c r="T152" t="str">
        <f>VLOOKUP(A152,metadata!A$2:P$26,9,FALSE)</f>
        <v>B</v>
      </c>
      <c r="U152">
        <f>VLOOKUP(A152,metadata!A$2:P$26,10,FALSE)</f>
        <v>2</v>
      </c>
      <c r="V152">
        <f>VLOOKUP(A152,metadata!A$2:P$26,11,FALSE)</f>
        <v>0</v>
      </c>
      <c r="W152">
        <f>VLOOKUP(A152,metadata!A$2:P$26,12,FALSE)</f>
        <v>0</v>
      </c>
      <c r="X152" t="str">
        <f>VLOOKUP(A152,metadata!A$2:P$26,13,FALSE)</f>
        <v>lubb</v>
      </c>
      <c r="Y152">
        <f>VLOOKUP(A152,metadata!A$2:P$26,14,FALSE)</f>
        <v>0</v>
      </c>
      <c r="Z152">
        <f>VLOOKUP(A152,metadata!A$2:P$26,15,FALSE)</f>
        <v>12</v>
      </c>
      <c r="AA152">
        <f>VLOOKUP(A152,metadata!A$2:P$26,16,FALSE)</f>
        <v>0</v>
      </c>
    </row>
    <row r="153" spans="1:27" x14ac:dyDescent="0.3">
      <c r="A153" t="s">
        <v>714</v>
      </c>
      <c r="B153" t="s">
        <v>728</v>
      </c>
      <c r="C153" t="s">
        <v>727</v>
      </c>
      <c r="D153" t="s">
        <v>726</v>
      </c>
      <c r="E153" t="s">
        <v>533</v>
      </c>
      <c r="F153" t="s">
        <v>532</v>
      </c>
      <c r="H153">
        <v>0</v>
      </c>
      <c r="I153" t="s">
        <v>725</v>
      </c>
      <c r="K153" t="b">
        <f t="shared" si="2"/>
        <v>1</v>
      </c>
      <c r="L153" t="str">
        <f>VLOOKUP(A153,metadata!A$2:P$26,1,FALSE)</f>
        <v>8ed45400-c325-495a-ab9f-ea1e904eb95a</v>
      </c>
      <c r="M153" t="str">
        <f>VLOOKUP(A153,metadata!A$2:P$26,2,FALSE)</f>
        <v>2023-06-05T14:53:46.000Z</v>
      </c>
      <c r="N153" t="str">
        <f>VLOOKUP(A153,metadata!A$2:P$26,3,FALSE)</f>
        <v>2023-06-05T15:03:33.000Z</v>
      </c>
      <c r="O153" t="str">
        <f>VLOOKUP(A153,metadata!A$2:P$26,4,FALSE)</f>
        <v>lubb_control_37</v>
      </c>
      <c r="P153" s="7">
        <f>VLOOKUP(A153,metadata!A$2:P$26,5,FALSE)</f>
        <v>45082</v>
      </c>
      <c r="Q153" s="8">
        <f>VLOOKUP(A153,metadata!A$2:P$26,6,FALSE)</f>
        <v>0.40902777777777777</v>
      </c>
      <c r="R153" t="str">
        <f>VLOOKUP(A153,metadata!A$2:P$26,7,FALSE)</f>
        <v>lubb</v>
      </c>
      <c r="S153" t="str">
        <f>VLOOKUP(A153,metadata!A$2:P$26,8,FALSE)</f>
        <v>lubb_control_37</v>
      </c>
      <c r="T153" t="str">
        <f>VLOOKUP(A153,metadata!A$2:P$26,9,FALSE)</f>
        <v>B</v>
      </c>
      <c r="U153">
        <f>VLOOKUP(A153,metadata!A$2:P$26,10,FALSE)</f>
        <v>2</v>
      </c>
      <c r="V153">
        <f>VLOOKUP(A153,metadata!A$2:P$26,11,FALSE)</f>
        <v>0</v>
      </c>
      <c r="W153">
        <f>VLOOKUP(A153,metadata!A$2:P$26,12,FALSE)</f>
        <v>0</v>
      </c>
      <c r="X153" t="str">
        <f>VLOOKUP(A153,metadata!A$2:P$26,13,FALSE)</f>
        <v>lubb</v>
      </c>
      <c r="Y153">
        <f>VLOOKUP(A153,metadata!A$2:P$26,14,FALSE)</f>
        <v>0</v>
      </c>
      <c r="Z153">
        <f>VLOOKUP(A153,metadata!A$2:P$26,15,FALSE)</f>
        <v>12</v>
      </c>
      <c r="AA153">
        <f>VLOOKUP(A153,metadata!A$2:P$26,16,FALSE)</f>
        <v>0</v>
      </c>
    </row>
    <row r="154" spans="1:27" x14ac:dyDescent="0.3">
      <c r="A154" t="s">
        <v>714</v>
      </c>
      <c r="B154" t="s">
        <v>724</v>
      </c>
      <c r="C154" t="s">
        <v>723</v>
      </c>
      <c r="D154" t="s">
        <v>722</v>
      </c>
      <c r="E154" t="s">
        <v>527</v>
      </c>
      <c r="F154" t="s">
        <v>526</v>
      </c>
      <c r="H154">
        <v>0</v>
      </c>
      <c r="J154" t="s">
        <v>649</v>
      </c>
      <c r="K154" t="b">
        <f t="shared" si="2"/>
        <v>1</v>
      </c>
      <c r="L154" t="str">
        <f>VLOOKUP(A154,metadata!A$2:P$26,1,FALSE)</f>
        <v>8ed45400-c325-495a-ab9f-ea1e904eb95a</v>
      </c>
      <c r="M154" t="str">
        <f>VLOOKUP(A154,metadata!A$2:P$26,2,FALSE)</f>
        <v>2023-06-05T14:53:46.000Z</v>
      </c>
      <c r="N154" t="str">
        <f>VLOOKUP(A154,metadata!A$2:P$26,3,FALSE)</f>
        <v>2023-06-05T15:03:33.000Z</v>
      </c>
      <c r="O154" t="str">
        <f>VLOOKUP(A154,metadata!A$2:P$26,4,FALSE)</f>
        <v>lubb_control_37</v>
      </c>
      <c r="P154" s="7">
        <f>VLOOKUP(A154,metadata!A$2:P$26,5,FALSE)</f>
        <v>45082</v>
      </c>
      <c r="Q154" s="8">
        <f>VLOOKUP(A154,metadata!A$2:P$26,6,FALSE)</f>
        <v>0.40902777777777777</v>
      </c>
      <c r="R154" t="str">
        <f>VLOOKUP(A154,metadata!A$2:P$26,7,FALSE)</f>
        <v>lubb</v>
      </c>
      <c r="S154" t="str">
        <f>VLOOKUP(A154,metadata!A$2:P$26,8,FALSE)</f>
        <v>lubb_control_37</v>
      </c>
      <c r="T154" t="str">
        <f>VLOOKUP(A154,metadata!A$2:P$26,9,FALSE)</f>
        <v>B</v>
      </c>
      <c r="U154">
        <f>VLOOKUP(A154,metadata!A$2:P$26,10,FALSE)</f>
        <v>2</v>
      </c>
      <c r="V154">
        <f>VLOOKUP(A154,metadata!A$2:P$26,11,FALSE)</f>
        <v>0</v>
      </c>
      <c r="W154">
        <f>VLOOKUP(A154,metadata!A$2:P$26,12,FALSE)</f>
        <v>0</v>
      </c>
      <c r="X154" t="str">
        <f>VLOOKUP(A154,metadata!A$2:P$26,13,FALSE)</f>
        <v>lubb</v>
      </c>
      <c r="Y154">
        <f>VLOOKUP(A154,metadata!A$2:P$26,14,FALSE)</f>
        <v>0</v>
      </c>
      <c r="Z154">
        <f>VLOOKUP(A154,metadata!A$2:P$26,15,FALSE)</f>
        <v>12</v>
      </c>
      <c r="AA154">
        <f>VLOOKUP(A154,metadata!A$2:P$26,16,FALSE)</f>
        <v>0</v>
      </c>
    </row>
    <row r="155" spans="1:27" x14ac:dyDescent="0.3">
      <c r="A155" t="s">
        <v>714</v>
      </c>
      <c r="B155" t="s">
        <v>721</v>
      </c>
      <c r="C155" t="s">
        <v>720</v>
      </c>
      <c r="D155" t="s">
        <v>719</v>
      </c>
      <c r="E155" t="s">
        <v>718</v>
      </c>
      <c r="F155" t="s">
        <v>521</v>
      </c>
      <c r="H155">
        <v>8</v>
      </c>
      <c r="K155" t="b">
        <f t="shared" si="2"/>
        <v>1</v>
      </c>
      <c r="L155" t="str">
        <f>VLOOKUP(A155,metadata!A$2:P$26,1,FALSE)</f>
        <v>8ed45400-c325-495a-ab9f-ea1e904eb95a</v>
      </c>
      <c r="M155" t="str">
        <f>VLOOKUP(A155,metadata!A$2:P$26,2,FALSE)</f>
        <v>2023-06-05T14:53:46.000Z</v>
      </c>
      <c r="N155" t="str">
        <f>VLOOKUP(A155,metadata!A$2:P$26,3,FALSE)</f>
        <v>2023-06-05T15:03:33.000Z</v>
      </c>
      <c r="O155" t="str">
        <f>VLOOKUP(A155,metadata!A$2:P$26,4,FALSE)</f>
        <v>lubb_control_37</v>
      </c>
      <c r="P155" s="7">
        <f>VLOOKUP(A155,metadata!A$2:P$26,5,FALSE)</f>
        <v>45082</v>
      </c>
      <c r="Q155" s="8">
        <f>VLOOKUP(A155,metadata!A$2:P$26,6,FALSE)</f>
        <v>0.40902777777777777</v>
      </c>
      <c r="R155" t="str">
        <f>VLOOKUP(A155,metadata!A$2:P$26,7,FALSE)</f>
        <v>lubb</v>
      </c>
      <c r="S155" t="str">
        <f>VLOOKUP(A155,metadata!A$2:P$26,8,FALSE)</f>
        <v>lubb_control_37</v>
      </c>
      <c r="T155" t="str">
        <f>VLOOKUP(A155,metadata!A$2:P$26,9,FALSE)</f>
        <v>B</v>
      </c>
      <c r="U155">
        <f>VLOOKUP(A155,metadata!A$2:P$26,10,FALSE)</f>
        <v>2</v>
      </c>
      <c r="V155">
        <f>VLOOKUP(A155,metadata!A$2:P$26,11,FALSE)</f>
        <v>0</v>
      </c>
      <c r="W155">
        <f>VLOOKUP(A155,metadata!A$2:P$26,12,FALSE)</f>
        <v>0</v>
      </c>
      <c r="X155" t="str">
        <f>VLOOKUP(A155,metadata!A$2:P$26,13,FALSE)</f>
        <v>lubb</v>
      </c>
      <c r="Y155">
        <f>VLOOKUP(A155,metadata!A$2:P$26,14,FALSE)</f>
        <v>0</v>
      </c>
      <c r="Z155">
        <f>VLOOKUP(A155,metadata!A$2:P$26,15,FALSE)</f>
        <v>12</v>
      </c>
      <c r="AA155">
        <f>VLOOKUP(A155,metadata!A$2:P$26,16,FALSE)</f>
        <v>0</v>
      </c>
    </row>
    <row r="156" spans="1:27" x14ac:dyDescent="0.3">
      <c r="A156" t="s">
        <v>714</v>
      </c>
      <c r="B156" t="s">
        <v>717</v>
      </c>
      <c r="C156" t="s">
        <v>716</v>
      </c>
      <c r="D156" t="s">
        <v>715</v>
      </c>
      <c r="E156" t="s">
        <v>641</v>
      </c>
      <c r="F156" t="s">
        <v>503</v>
      </c>
      <c r="H156">
        <v>15</v>
      </c>
      <c r="K156" t="b">
        <f t="shared" si="2"/>
        <v>1</v>
      </c>
      <c r="L156" t="str">
        <f>VLOOKUP(A156,metadata!A$2:P$26,1,FALSE)</f>
        <v>8ed45400-c325-495a-ab9f-ea1e904eb95a</v>
      </c>
      <c r="M156" t="str">
        <f>VLOOKUP(A156,metadata!A$2:P$26,2,FALSE)</f>
        <v>2023-06-05T14:53:46.000Z</v>
      </c>
      <c r="N156" t="str">
        <f>VLOOKUP(A156,metadata!A$2:P$26,3,FALSE)</f>
        <v>2023-06-05T15:03:33.000Z</v>
      </c>
      <c r="O156" t="str">
        <f>VLOOKUP(A156,metadata!A$2:P$26,4,FALSE)</f>
        <v>lubb_control_37</v>
      </c>
      <c r="P156" s="7">
        <f>VLOOKUP(A156,metadata!A$2:P$26,5,FALSE)</f>
        <v>45082</v>
      </c>
      <c r="Q156" s="8">
        <f>VLOOKUP(A156,metadata!A$2:P$26,6,FALSE)</f>
        <v>0.40902777777777777</v>
      </c>
      <c r="R156" t="str">
        <f>VLOOKUP(A156,metadata!A$2:P$26,7,FALSE)</f>
        <v>lubb</v>
      </c>
      <c r="S156" t="str">
        <f>VLOOKUP(A156,metadata!A$2:P$26,8,FALSE)</f>
        <v>lubb_control_37</v>
      </c>
      <c r="T156" t="str">
        <f>VLOOKUP(A156,metadata!A$2:P$26,9,FALSE)</f>
        <v>B</v>
      </c>
      <c r="U156">
        <f>VLOOKUP(A156,metadata!A$2:P$26,10,FALSE)</f>
        <v>2</v>
      </c>
      <c r="V156">
        <f>VLOOKUP(A156,metadata!A$2:P$26,11,FALSE)</f>
        <v>0</v>
      </c>
      <c r="W156">
        <f>VLOOKUP(A156,metadata!A$2:P$26,12,FALSE)</f>
        <v>0</v>
      </c>
      <c r="X156" t="str">
        <f>VLOOKUP(A156,metadata!A$2:P$26,13,FALSE)</f>
        <v>lubb</v>
      </c>
      <c r="Y156">
        <f>VLOOKUP(A156,metadata!A$2:P$26,14,FALSE)</f>
        <v>0</v>
      </c>
      <c r="Z156">
        <f>VLOOKUP(A156,metadata!A$2:P$26,15,FALSE)</f>
        <v>12</v>
      </c>
      <c r="AA156">
        <f>VLOOKUP(A156,metadata!A$2:P$26,16,FALSE)</f>
        <v>0</v>
      </c>
    </row>
    <row r="157" spans="1:27" x14ac:dyDescent="0.3">
      <c r="A157" t="s">
        <v>714</v>
      </c>
      <c r="B157" t="s">
        <v>713</v>
      </c>
      <c r="C157" t="s">
        <v>712</v>
      </c>
      <c r="D157" t="s">
        <v>711</v>
      </c>
      <c r="E157" t="s">
        <v>498</v>
      </c>
      <c r="F157" t="s">
        <v>497</v>
      </c>
      <c r="H157">
        <v>0</v>
      </c>
      <c r="K157" t="b">
        <f t="shared" si="2"/>
        <v>1</v>
      </c>
      <c r="L157" t="str">
        <f>VLOOKUP(A157,metadata!A$2:P$26,1,FALSE)</f>
        <v>8ed45400-c325-495a-ab9f-ea1e904eb95a</v>
      </c>
      <c r="M157" t="str">
        <f>VLOOKUP(A157,metadata!A$2:P$26,2,FALSE)</f>
        <v>2023-06-05T14:53:46.000Z</v>
      </c>
      <c r="N157" t="str">
        <f>VLOOKUP(A157,metadata!A$2:P$26,3,FALSE)</f>
        <v>2023-06-05T15:03:33.000Z</v>
      </c>
      <c r="O157" t="str">
        <f>VLOOKUP(A157,metadata!A$2:P$26,4,FALSE)</f>
        <v>lubb_control_37</v>
      </c>
      <c r="P157" s="7">
        <f>VLOOKUP(A157,metadata!A$2:P$26,5,FALSE)</f>
        <v>45082</v>
      </c>
      <c r="Q157" s="8">
        <f>VLOOKUP(A157,metadata!A$2:P$26,6,FALSE)</f>
        <v>0.40902777777777777</v>
      </c>
      <c r="R157" t="str">
        <f>VLOOKUP(A157,metadata!A$2:P$26,7,FALSE)</f>
        <v>lubb</v>
      </c>
      <c r="S157" t="str">
        <f>VLOOKUP(A157,metadata!A$2:P$26,8,FALSE)</f>
        <v>lubb_control_37</v>
      </c>
      <c r="T157" t="str">
        <f>VLOOKUP(A157,metadata!A$2:P$26,9,FALSE)</f>
        <v>B</v>
      </c>
      <c r="U157">
        <f>VLOOKUP(A157,metadata!A$2:P$26,10,FALSE)</f>
        <v>2</v>
      </c>
      <c r="V157">
        <f>VLOOKUP(A157,metadata!A$2:P$26,11,FALSE)</f>
        <v>0</v>
      </c>
      <c r="W157">
        <f>VLOOKUP(A157,metadata!A$2:P$26,12,FALSE)</f>
        <v>0</v>
      </c>
      <c r="X157" t="str">
        <f>VLOOKUP(A157,metadata!A$2:P$26,13,FALSE)</f>
        <v>lubb</v>
      </c>
      <c r="Y157">
        <f>VLOOKUP(A157,metadata!A$2:P$26,14,FALSE)</f>
        <v>0</v>
      </c>
      <c r="Z157">
        <f>VLOOKUP(A157,metadata!A$2:P$26,15,FALSE)</f>
        <v>12</v>
      </c>
      <c r="AA157">
        <f>VLOOKUP(A157,metadata!A$2:P$26,16,FALSE)</f>
        <v>0</v>
      </c>
    </row>
    <row r="158" spans="1:27" x14ac:dyDescent="0.3">
      <c r="A158" t="s">
        <v>684</v>
      </c>
      <c r="B158" t="s">
        <v>710</v>
      </c>
      <c r="C158" t="s">
        <v>709</v>
      </c>
      <c r="D158" t="s">
        <v>708</v>
      </c>
      <c r="E158" t="s">
        <v>597</v>
      </c>
      <c r="F158" t="s">
        <v>544</v>
      </c>
      <c r="H158">
        <v>2</v>
      </c>
      <c r="K158" t="b">
        <f t="shared" si="2"/>
        <v>1</v>
      </c>
      <c r="L158" t="str">
        <f>VLOOKUP(A158,metadata!A$2:P$26,1,FALSE)</f>
        <v>c324e2f7-7efc-4fd4-adc0-7737a2d9da23</v>
      </c>
      <c r="M158" t="str">
        <f>VLOOKUP(A158,metadata!A$2:P$26,2,FALSE)</f>
        <v>2023-06-05T14:46:03.000Z</v>
      </c>
      <c r="N158" t="str">
        <f>VLOOKUP(A158,metadata!A$2:P$26,3,FALSE)</f>
        <v>2023-06-21T01:46:21.000Z</v>
      </c>
      <c r="O158" t="str">
        <f>VLOOKUP(A158,metadata!A$2:P$26,4,FALSE)</f>
        <v>lubb_NPK_29</v>
      </c>
      <c r="P158" s="7">
        <f>VLOOKUP(A158,metadata!A$2:P$26,5,FALSE)</f>
        <v>45082</v>
      </c>
      <c r="Q158" s="8">
        <f>VLOOKUP(A158,metadata!A$2:P$26,6,FALSE)</f>
        <v>0.40069444444444446</v>
      </c>
      <c r="R158" t="str">
        <f>VLOOKUP(A158,metadata!A$2:P$26,7,FALSE)</f>
        <v>lubb</v>
      </c>
      <c r="S158" t="str">
        <f>VLOOKUP(A158,metadata!A$2:P$26,8,FALSE)</f>
        <v>lubb_NPK_29</v>
      </c>
      <c r="T158" t="str">
        <f>VLOOKUP(A158,metadata!A$2:P$26,9,FALSE)</f>
        <v>D</v>
      </c>
      <c r="U158">
        <f>VLOOKUP(A158,metadata!A$2:P$26,10,FALSE)</f>
        <v>4</v>
      </c>
      <c r="V158">
        <f>VLOOKUP(A158,metadata!A$2:P$26,11,FALSE)</f>
        <v>0</v>
      </c>
      <c r="W158">
        <f>VLOOKUP(A158,metadata!A$2:P$26,12,FALSE)</f>
        <v>0</v>
      </c>
      <c r="X158" t="str">
        <f>VLOOKUP(A158,metadata!A$2:P$26,13,FALSE)</f>
        <v>lubb</v>
      </c>
      <c r="Y158">
        <f>VLOOKUP(A158,metadata!A$2:P$26,14,FALSE)</f>
        <v>0</v>
      </c>
      <c r="Z158">
        <f>VLOOKUP(A158,metadata!A$2:P$26,15,FALSE)</f>
        <v>8</v>
      </c>
      <c r="AA158">
        <f>VLOOKUP(A158,metadata!A$2:P$26,16,FALSE)</f>
        <v>0</v>
      </c>
    </row>
    <row r="159" spans="1:27" x14ac:dyDescent="0.3">
      <c r="A159" t="s">
        <v>684</v>
      </c>
      <c r="B159" t="s">
        <v>707</v>
      </c>
      <c r="C159" t="s">
        <v>706</v>
      </c>
      <c r="D159" t="s">
        <v>705</v>
      </c>
      <c r="E159" t="s">
        <v>704</v>
      </c>
      <c r="F159" t="s">
        <v>558</v>
      </c>
      <c r="G159" t="s">
        <v>703</v>
      </c>
      <c r="H159">
        <v>27</v>
      </c>
      <c r="K159" t="b">
        <f t="shared" si="2"/>
        <v>1</v>
      </c>
      <c r="L159" t="str">
        <f>VLOOKUP(A159,metadata!A$2:P$26,1,FALSE)</f>
        <v>c324e2f7-7efc-4fd4-adc0-7737a2d9da23</v>
      </c>
      <c r="M159" t="str">
        <f>VLOOKUP(A159,metadata!A$2:P$26,2,FALSE)</f>
        <v>2023-06-05T14:46:03.000Z</v>
      </c>
      <c r="N159" t="str">
        <f>VLOOKUP(A159,metadata!A$2:P$26,3,FALSE)</f>
        <v>2023-06-21T01:46:21.000Z</v>
      </c>
      <c r="O159" t="str">
        <f>VLOOKUP(A159,metadata!A$2:P$26,4,FALSE)</f>
        <v>lubb_NPK_29</v>
      </c>
      <c r="P159" s="7">
        <f>VLOOKUP(A159,metadata!A$2:P$26,5,FALSE)</f>
        <v>45082</v>
      </c>
      <c r="Q159" s="8">
        <f>VLOOKUP(A159,metadata!A$2:P$26,6,FALSE)</f>
        <v>0.40069444444444446</v>
      </c>
      <c r="R159" t="str">
        <f>VLOOKUP(A159,metadata!A$2:P$26,7,FALSE)</f>
        <v>lubb</v>
      </c>
      <c r="S159" t="str">
        <f>VLOOKUP(A159,metadata!A$2:P$26,8,FALSE)</f>
        <v>lubb_NPK_29</v>
      </c>
      <c r="T159" t="str">
        <f>VLOOKUP(A159,metadata!A$2:P$26,9,FALSE)</f>
        <v>D</v>
      </c>
      <c r="U159">
        <f>VLOOKUP(A159,metadata!A$2:P$26,10,FALSE)</f>
        <v>4</v>
      </c>
      <c r="V159">
        <f>VLOOKUP(A159,metadata!A$2:P$26,11,FALSE)</f>
        <v>0</v>
      </c>
      <c r="W159">
        <f>VLOOKUP(A159,metadata!A$2:P$26,12,FALSE)</f>
        <v>0</v>
      </c>
      <c r="X159" t="str">
        <f>VLOOKUP(A159,metadata!A$2:P$26,13,FALSE)</f>
        <v>lubb</v>
      </c>
      <c r="Y159">
        <f>VLOOKUP(A159,metadata!A$2:P$26,14,FALSE)</f>
        <v>0</v>
      </c>
      <c r="Z159">
        <f>VLOOKUP(A159,metadata!A$2:P$26,15,FALSE)</f>
        <v>8</v>
      </c>
      <c r="AA159">
        <f>VLOOKUP(A159,metadata!A$2:P$26,16,FALSE)</f>
        <v>0</v>
      </c>
    </row>
    <row r="160" spans="1:27" x14ac:dyDescent="0.3">
      <c r="A160" t="s">
        <v>684</v>
      </c>
      <c r="B160" t="s">
        <v>702</v>
      </c>
      <c r="C160" t="s">
        <v>701</v>
      </c>
      <c r="D160" t="s">
        <v>700</v>
      </c>
      <c r="E160" t="s">
        <v>699</v>
      </c>
      <c r="F160" t="s">
        <v>538</v>
      </c>
      <c r="H160">
        <v>50</v>
      </c>
      <c r="K160" t="b">
        <f t="shared" si="2"/>
        <v>1</v>
      </c>
      <c r="L160" t="str">
        <f>VLOOKUP(A160,metadata!A$2:P$26,1,FALSE)</f>
        <v>c324e2f7-7efc-4fd4-adc0-7737a2d9da23</v>
      </c>
      <c r="M160" t="str">
        <f>VLOOKUP(A160,metadata!A$2:P$26,2,FALSE)</f>
        <v>2023-06-05T14:46:03.000Z</v>
      </c>
      <c r="N160" t="str">
        <f>VLOOKUP(A160,metadata!A$2:P$26,3,FALSE)</f>
        <v>2023-06-21T01:46:21.000Z</v>
      </c>
      <c r="O160" t="str">
        <f>VLOOKUP(A160,metadata!A$2:P$26,4,FALSE)</f>
        <v>lubb_NPK_29</v>
      </c>
      <c r="P160" s="7">
        <f>VLOOKUP(A160,metadata!A$2:P$26,5,FALSE)</f>
        <v>45082</v>
      </c>
      <c r="Q160" s="8">
        <f>VLOOKUP(A160,metadata!A$2:P$26,6,FALSE)</f>
        <v>0.40069444444444446</v>
      </c>
      <c r="R160" t="str">
        <f>VLOOKUP(A160,metadata!A$2:P$26,7,FALSE)</f>
        <v>lubb</v>
      </c>
      <c r="S160" t="str">
        <f>VLOOKUP(A160,metadata!A$2:P$26,8,FALSE)</f>
        <v>lubb_NPK_29</v>
      </c>
      <c r="T160" t="str">
        <f>VLOOKUP(A160,metadata!A$2:P$26,9,FALSE)</f>
        <v>D</v>
      </c>
      <c r="U160">
        <f>VLOOKUP(A160,metadata!A$2:P$26,10,FALSE)</f>
        <v>4</v>
      </c>
      <c r="V160">
        <f>VLOOKUP(A160,metadata!A$2:P$26,11,FALSE)</f>
        <v>0</v>
      </c>
      <c r="W160">
        <f>VLOOKUP(A160,metadata!A$2:P$26,12,FALSE)</f>
        <v>0</v>
      </c>
      <c r="X160" t="str">
        <f>VLOOKUP(A160,metadata!A$2:P$26,13,FALSE)</f>
        <v>lubb</v>
      </c>
      <c r="Y160">
        <f>VLOOKUP(A160,metadata!A$2:P$26,14,FALSE)</f>
        <v>0</v>
      </c>
      <c r="Z160">
        <f>VLOOKUP(A160,metadata!A$2:P$26,15,FALSE)</f>
        <v>8</v>
      </c>
      <c r="AA160">
        <f>VLOOKUP(A160,metadata!A$2:P$26,16,FALSE)</f>
        <v>0</v>
      </c>
    </row>
    <row r="161" spans="1:27" x14ac:dyDescent="0.3">
      <c r="A161" t="s">
        <v>684</v>
      </c>
      <c r="B161" t="s">
        <v>698</v>
      </c>
      <c r="C161" t="s">
        <v>697</v>
      </c>
      <c r="D161" t="s">
        <v>696</v>
      </c>
      <c r="E161" t="s">
        <v>533</v>
      </c>
      <c r="F161" t="s">
        <v>532</v>
      </c>
      <c r="H161">
        <v>0</v>
      </c>
      <c r="I161" t="s">
        <v>695</v>
      </c>
      <c r="K161" t="b">
        <f t="shared" si="2"/>
        <v>1</v>
      </c>
      <c r="L161" t="str">
        <f>VLOOKUP(A161,metadata!A$2:P$26,1,FALSE)</f>
        <v>c324e2f7-7efc-4fd4-adc0-7737a2d9da23</v>
      </c>
      <c r="M161" t="str">
        <f>VLOOKUP(A161,metadata!A$2:P$26,2,FALSE)</f>
        <v>2023-06-05T14:46:03.000Z</v>
      </c>
      <c r="N161" t="str">
        <f>VLOOKUP(A161,metadata!A$2:P$26,3,FALSE)</f>
        <v>2023-06-21T01:46:21.000Z</v>
      </c>
      <c r="O161" t="str">
        <f>VLOOKUP(A161,metadata!A$2:P$26,4,FALSE)</f>
        <v>lubb_NPK_29</v>
      </c>
      <c r="P161" s="7">
        <f>VLOOKUP(A161,metadata!A$2:P$26,5,FALSE)</f>
        <v>45082</v>
      </c>
      <c r="Q161" s="8">
        <f>VLOOKUP(A161,metadata!A$2:P$26,6,FALSE)</f>
        <v>0.40069444444444446</v>
      </c>
      <c r="R161" t="str">
        <f>VLOOKUP(A161,metadata!A$2:P$26,7,FALSE)</f>
        <v>lubb</v>
      </c>
      <c r="S161" t="str">
        <f>VLOOKUP(A161,metadata!A$2:P$26,8,FALSE)</f>
        <v>lubb_NPK_29</v>
      </c>
      <c r="T161" t="str">
        <f>VLOOKUP(A161,metadata!A$2:P$26,9,FALSE)</f>
        <v>D</v>
      </c>
      <c r="U161">
        <f>VLOOKUP(A161,metadata!A$2:P$26,10,FALSE)</f>
        <v>4</v>
      </c>
      <c r="V161">
        <f>VLOOKUP(A161,metadata!A$2:P$26,11,FALSE)</f>
        <v>0</v>
      </c>
      <c r="W161">
        <f>VLOOKUP(A161,metadata!A$2:P$26,12,FALSE)</f>
        <v>0</v>
      </c>
      <c r="X161" t="str">
        <f>VLOOKUP(A161,metadata!A$2:P$26,13,FALSE)</f>
        <v>lubb</v>
      </c>
      <c r="Y161">
        <f>VLOOKUP(A161,metadata!A$2:P$26,14,FALSE)</f>
        <v>0</v>
      </c>
      <c r="Z161">
        <f>VLOOKUP(A161,metadata!A$2:P$26,15,FALSE)</f>
        <v>8</v>
      </c>
      <c r="AA161">
        <f>VLOOKUP(A161,metadata!A$2:P$26,16,FALSE)</f>
        <v>0</v>
      </c>
    </row>
    <row r="162" spans="1:27" x14ac:dyDescent="0.3">
      <c r="A162" t="s">
        <v>684</v>
      </c>
      <c r="B162" t="s">
        <v>694</v>
      </c>
      <c r="C162" t="s">
        <v>693</v>
      </c>
      <c r="D162" t="s">
        <v>692</v>
      </c>
      <c r="E162" t="s">
        <v>527</v>
      </c>
      <c r="F162" t="s">
        <v>526</v>
      </c>
      <c r="H162">
        <v>0</v>
      </c>
      <c r="K162" t="b">
        <f t="shared" si="2"/>
        <v>1</v>
      </c>
      <c r="L162" t="str">
        <f>VLOOKUP(A162,metadata!A$2:P$26,1,FALSE)</f>
        <v>c324e2f7-7efc-4fd4-adc0-7737a2d9da23</v>
      </c>
      <c r="M162" t="str">
        <f>VLOOKUP(A162,metadata!A$2:P$26,2,FALSE)</f>
        <v>2023-06-05T14:46:03.000Z</v>
      </c>
      <c r="N162" t="str">
        <f>VLOOKUP(A162,metadata!A$2:P$26,3,FALSE)</f>
        <v>2023-06-21T01:46:21.000Z</v>
      </c>
      <c r="O162" t="str">
        <f>VLOOKUP(A162,metadata!A$2:P$26,4,FALSE)</f>
        <v>lubb_NPK_29</v>
      </c>
      <c r="P162" s="7">
        <f>VLOOKUP(A162,metadata!A$2:P$26,5,FALSE)</f>
        <v>45082</v>
      </c>
      <c r="Q162" s="8">
        <f>VLOOKUP(A162,metadata!A$2:P$26,6,FALSE)</f>
        <v>0.40069444444444446</v>
      </c>
      <c r="R162" t="str">
        <f>VLOOKUP(A162,metadata!A$2:P$26,7,FALSE)</f>
        <v>lubb</v>
      </c>
      <c r="S162" t="str">
        <f>VLOOKUP(A162,metadata!A$2:P$26,8,FALSE)</f>
        <v>lubb_NPK_29</v>
      </c>
      <c r="T162" t="str">
        <f>VLOOKUP(A162,metadata!A$2:P$26,9,FALSE)</f>
        <v>D</v>
      </c>
      <c r="U162">
        <f>VLOOKUP(A162,metadata!A$2:P$26,10,FALSE)</f>
        <v>4</v>
      </c>
      <c r="V162">
        <f>VLOOKUP(A162,metadata!A$2:P$26,11,FALSE)</f>
        <v>0</v>
      </c>
      <c r="W162">
        <f>VLOOKUP(A162,metadata!A$2:P$26,12,FALSE)</f>
        <v>0</v>
      </c>
      <c r="X162" t="str">
        <f>VLOOKUP(A162,metadata!A$2:P$26,13,FALSE)</f>
        <v>lubb</v>
      </c>
      <c r="Y162">
        <f>VLOOKUP(A162,metadata!A$2:P$26,14,FALSE)</f>
        <v>0</v>
      </c>
      <c r="Z162">
        <f>VLOOKUP(A162,metadata!A$2:P$26,15,FALSE)</f>
        <v>8</v>
      </c>
      <c r="AA162">
        <f>VLOOKUP(A162,metadata!A$2:P$26,16,FALSE)</f>
        <v>0</v>
      </c>
    </row>
    <row r="163" spans="1:27" x14ac:dyDescent="0.3">
      <c r="A163" t="s">
        <v>684</v>
      </c>
      <c r="B163" t="s">
        <v>691</v>
      </c>
      <c r="C163" t="s">
        <v>690</v>
      </c>
      <c r="D163" t="s">
        <v>689</v>
      </c>
      <c r="E163" t="s">
        <v>522</v>
      </c>
      <c r="F163" t="s">
        <v>521</v>
      </c>
      <c r="H163">
        <v>0</v>
      </c>
      <c r="K163" t="b">
        <f t="shared" si="2"/>
        <v>1</v>
      </c>
      <c r="L163" t="str">
        <f>VLOOKUP(A163,metadata!A$2:P$26,1,FALSE)</f>
        <v>c324e2f7-7efc-4fd4-adc0-7737a2d9da23</v>
      </c>
      <c r="M163" t="str">
        <f>VLOOKUP(A163,metadata!A$2:P$26,2,FALSE)</f>
        <v>2023-06-05T14:46:03.000Z</v>
      </c>
      <c r="N163" t="str">
        <f>VLOOKUP(A163,metadata!A$2:P$26,3,FALSE)</f>
        <v>2023-06-21T01:46:21.000Z</v>
      </c>
      <c r="O163" t="str">
        <f>VLOOKUP(A163,metadata!A$2:P$26,4,FALSE)</f>
        <v>lubb_NPK_29</v>
      </c>
      <c r="P163" s="7">
        <f>VLOOKUP(A163,metadata!A$2:P$26,5,FALSE)</f>
        <v>45082</v>
      </c>
      <c r="Q163" s="8">
        <f>VLOOKUP(A163,metadata!A$2:P$26,6,FALSE)</f>
        <v>0.40069444444444446</v>
      </c>
      <c r="R163" t="str">
        <f>VLOOKUP(A163,metadata!A$2:P$26,7,FALSE)</f>
        <v>lubb</v>
      </c>
      <c r="S163" t="str">
        <f>VLOOKUP(A163,metadata!A$2:P$26,8,FALSE)</f>
        <v>lubb_NPK_29</v>
      </c>
      <c r="T163" t="str">
        <f>VLOOKUP(A163,metadata!A$2:P$26,9,FALSE)</f>
        <v>D</v>
      </c>
      <c r="U163">
        <f>VLOOKUP(A163,metadata!A$2:P$26,10,FALSE)</f>
        <v>4</v>
      </c>
      <c r="V163">
        <f>VLOOKUP(A163,metadata!A$2:P$26,11,FALSE)</f>
        <v>0</v>
      </c>
      <c r="W163">
        <f>VLOOKUP(A163,metadata!A$2:P$26,12,FALSE)</f>
        <v>0</v>
      </c>
      <c r="X163" t="str">
        <f>VLOOKUP(A163,metadata!A$2:P$26,13,FALSE)</f>
        <v>lubb</v>
      </c>
      <c r="Y163">
        <f>VLOOKUP(A163,metadata!A$2:P$26,14,FALSE)</f>
        <v>0</v>
      </c>
      <c r="Z163">
        <f>VLOOKUP(A163,metadata!A$2:P$26,15,FALSE)</f>
        <v>8</v>
      </c>
      <c r="AA163">
        <f>VLOOKUP(A163,metadata!A$2:P$26,16,FALSE)</f>
        <v>0</v>
      </c>
    </row>
    <row r="164" spans="1:27" x14ac:dyDescent="0.3">
      <c r="A164" t="s">
        <v>684</v>
      </c>
      <c r="B164" t="s">
        <v>688</v>
      </c>
      <c r="C164" t="s">
        <v>687</v>
      </c>
      <c r="D164" t="s">
        <v>686</v>
      </c>
      <c r="E164" t="s">
        <v>685</v>
      </c>
      <c r="F164" t="s">
        <v>503</v>
      </c>
      <c r="H164">
        <v>7</v>
      </c>
      <c r="K164" t="b">
        <f t="shared" si="2"/>
        <v>1</v>
      </c>
      <c r="L164" t="str">
        <f>VLOOKUP(A164,metadata!A$2:P$26,1,FALSE)</f>
        <v>c324e2f7-7efc-4fd4-adc0-7737a2d9da23</v>
      </c>
      <c r="M164" t="str">
        <f>VLOOKUP(A164,metadata!A$2:P$26,2,FALSE)</f>
        <v>2023-06-05T14:46:03.000Z</v>
      </c>
      <c r="N164" t="str">
        <f>VLOOKUP(A164,metadata!A$2:P$26,3,FALSE)</f>
        <v>2023-06-21T01:46:21.000Z</v>
      </c>
      <c r="O164" t="str">
        <f>VLOOKUP(A164,metadata!A$2:P$26,4,FALSE)</f>
        <v>lubb_NPK_29</v>
      </c>
      <c r="P164" s="7">
        <f>VLOOKUP(A164,metadata!A$2:P$26,5,FALSE)</f>
        <v>45082</v>
      </c>
      <c r="Q164" s="8">
        <f>VLOOKUP(A164,metadata!A$2:P$26,6,FALSE)</f>
        <v>0.40069444444444446</v>
      </c>
      <c r="R164" t="str">
        <f>VLOOKUP(A164,metadata!A$2:P$26,7,FALSE)</f>
        <v>lubb</v>
      </c>
      <c r="S164" t="str">
        <f>VLOOKUP(A164,metadata!A$2:P$26,8,FALSE)</f>
        <v>lubb_NPK_29</v>
      </c>
      <c r="T164" t="str">
        <f>VLOOKUP(A164,metadata!A$2:P$26,9,FALSE)</f>
        <v>D</v>
      </c>
      <c r="U164">
        <f>VLOOKUP(A164,metadata!A$2:P$26,10,FALSE)</f>
        <v>4</v>
      </c>
      <c r="V164">
        <f>VLOOKUP(A164,metadata!A$2:P$26,11,FALSE)</f>
        <v>0</v>
      </c>
      <c r="W164">
        <f>VLOOKUP(A164,metadata!A$2:P$26,12,FALSE)</f>
        <v>0</v>
      </c>
      <c r="X164" t="str">
        <f>VLOOKUP(A164,metadata!A$2:P$26,13,FALSE)</f>
        <v>lubb</v>
      </c>
      <c r="Y164">
        <f>VLOOKUP(A164,metadata!A$2:P$26,14,FALSE)</f>
        <v>0</v>
      </c>
      <c r="Z164">
        <f>VLOOKUP(A164,metadata!A$2:P$26,15,FALSE)</f>
        <v>8</v>
      </c>
      <c r="AA164">
        <f>VLOOKUP(A164,metadata!A$2:P$26,16,FALSE)</f>
        <v>0</v>
      </c>
    </row>
    <row r="165" spans="1:27" x14ac:dyDescent="0.3">
      <c r="A165" t="s">
        <v>684</v>
      </c>
      <c r="B165" t="s">
        <v>683</v>
      </c>
      <c r="C165" t="s">
        <v>682</v>
      </c>
      <c r="D165" t="s">
        <v>681</v>
      </c>
      <c r="E165" t="s">
        <v>498</v>
      </c>
      <c r="F165" t="s">
        <v>497</v>
      </c>
      <c r="H165">
        <v>0</v>
      </c>
      <c r="K165" t="b">
        <f t="shared" si="2"/>
        <v>1</v>
      </c>
      <c r="L165" t="str">
        <f>VLOOKUP(A165,metadata!A$2:P$26,1,FALSE)</f>
        <v>c324e2f7-7efc-4fd4-adc0-7737a2d9da23</v>
      </c>
      <c r="M165" t="str">
        <f>VLOOKUP(A165,metadata!A$2:P$26,2,FALSE)</f>
        <v>2023-06-05T14:46:03.000Z</v>
      </c>
      <c r="N165" t="str">
        <f>VLOOKUP(A165,metadata!A$2:P$26,3,FALSE)</f>
        <v>2023-06-21T01:46:21.000Z</v>
      </c>
      <c r="O165" t="str">
        <f>VLOOKUP(A165,metadata!A$2:P$26,4,FALSE)</f>
        <v>lubb_NPK_29</v>
      </c>
      <c r="P165" s="7">
        <f>VLOOKUP(A165,metadata!A$2:P$26,5,FALSE)</f>
        <v>45082</v>
      </c>
      <c r="Q165" s="8">
        <f>VLOOKUP(A165,metadata!A$2:P$26,6,FALSE)</f>
        <v>0.40069444444444446</v>
      </c>
      <c r="R165" t="str">
        <f>VLOOKUP(A165,metadata!A$2:P$26,7,FALSE)</f>
        <v>lubb</v>
      </c>
      <c r="S165" t="str">
        <f>VLOOKUP(A165,metadata!A$2:P$26,8,FALSE)</f>
        <v>lubb_NPK_29</v>
      </c>
      <c r="T165" t="str">
        <f>VLOOKUP(A165,metadata!A$2:P$26,9,FALSE)</f>
        <v>D</v>
      </c>
      <c r="U165">
        <f>VLOOKUP(A165,metadata!A$2:P$26,10,FALSE)</f>
        <v>4</v>
      </c>
      <c r="V165">
        <f>VLOOKUP(A165,metadata!A$2:P$26,11,FALSE)</f>
        <v>0</v>
      </c>
      <c r="W165">
        <f>VLOOKUP(A165,metadata!A$2:P$26,12,FALSE)</f>
        <v>0</v>
      </c>
      <c r="X165" t="str">
        <f>VLOOKUP(A165,metadata!A$2:P$26,13,FALSE)</f>
        <v>lubb</v>
      </c>
      <c r="Y165">
        <f>VLOOKUP(A165,metadata!A$2:P$26,14,FALSE)</f>
        <v>0</v>
      </c>
      <c r="Z165">
        <f>VLOOKUP(A165,metadata!A$2:P$26,15,FALSE)</f>
        <v>8</v>
      </c>
      <c r="AA165">
        <f>VLOOKUP(A165,metadata!A$2:P$26,16,FALSE)</f>
        <v>0</v>
      </c>
    </row>
    <row r="166" spans="1:27" x14ac:dyDescent="0.3">
      <c r="A166" t="s">
        <v>640</v>
      </c>
      <c r="B166" t="s">
        <v>680</v>
      </c>
      <c r="C166" t="s">
        <v>679</v>
      </c>
      <c r="D166" t="s">
        <v>678</v>
      </c>
      <c r="E166" t="s">
        <v>509</v>
      </c>
      <c r="F166" t="s">
        <v>508</v>
      </c>
      <c r="H166">
        <v>0.5</v>
      </c>
      <c r="I166" t="s">
        <v>677</v>
      </c>
      <c r="K166" t="b">
        <f t="shared" si="2"/>
        <v>1</v>
      </c>
      <c r="L166" t="str">
        <f>VLOOKUP(A166,metadata!A$2:P$26,1,FALSE)</f>
        <v>ebd116e4-e8ac-4c4d-9b05-fbcedb49d110</v>
      </c>
      <c r="M166" t="str">
        <f>VLOOKUP(A166,metadata!A$2:P$26,2,FALSE)</f>
        <v>2023-06-05T14:29:01.000Z</v>
      </c>
      <c r="N166" t="str">
        <f>VLOOKUP(A166,metadata!A$2:P$26,3,FALSE)</f>
        <v>2023-06-05T14:29:15.000Z</v>
      </c>
      <c r="O166" t="str">
        <f>VLOOKUP(A166,metadata!A$2:P$26,4,FALSE)</f>
        <v>lubb_NPK_27</v>
      </c>
      <c r="P166" s="7">
        <f>VLOOKUP(A166,metadata!A$2:P$26,5,FALSE)</f>
        <v>45082</v>
      </c>
      <c r="Q166" s="8">
        <f>VLOOKUP(A166,metadata!A$2:P$26,6,FALSE)</f>
        <v>0.38611111111111113</v>
      </c>
      <c r="R166" t="str">
        <f>VLOOKUP(A166,metadata!A$2:P$26,7,FALSE)</f>
        <v>lubb</v>
      </c>
      <c r="S166" t="str">
        <f>VLOOKUP(A166,metadata!A$2:P$26,8,FALSE)</f>
        <v>lubb_NPK_27</v>
      </c>
      <c r="T166" t="str">
        <f>VLOOKUP(A166,metadata!A$2:P$26,9,FALSE)</f>
        <v>B</v>
      </c>
      <c r="U166">
        <f>VLOOKUP(A166,metadata!A$2:P$26,10,FALSE)</f>
        <v>2</v>
      </c>
      <c r="V166">
        <f>VLOOKUP(A166,metadata!A$2:P$26,11,FALSE)</f>
        <v>0</v>
      </c>
      <c r="W166">
        <f>VLOOKUP(A166,metadata!A$2:P$26,12,FALSE)</f>
        <v>0</v>
      </c>
      <c r="X166" t="str">
        <f>VLOOKUP(A166,metadata!A$2:P$26,13,FALSE)</f>
        <v>lubb</v>
      </c>
      <c r="Y166">
        <f>VLOOKUP(A166,metadata!A$2:P$26,14,FALSE)</f>
        <v>0</v>
      </c>
      <c r="Z166">
        <f>VLOOKUP(A166,metadata!A$2:P$26,15,FALSE)</f>
        <v>11</v>
      </c>
      <c r="AA166">
        <f>VLOOKUP(A166,metadata!A$2:P$26,16,FALSE)</f>
        <v>0</v>
      </c>
    </row>
    <row r="167" spans="1:27" x14ac:dyDescent="0.3">
      <c r="A167" t="s">
        <v>640</v>
      </c>
      <c r="B167" t="s">
        <v>676</v>
      </c>
      <c r="C167" t="s">
        <v>675</v>
      </c>
      <c r="D167" t="s">
        <v>674</v>
      </c>
      <c r="E167" t="s">
        <v>564</v>
      </c>
      <c r="F167" t="s">
        <v>563</v>
      </c>
      <c r="H167">
        <v>3</v>
      </c>
      <c r="K167" t="b">
        <f t="shared" si="2"/>
        <v>1</v>
      </c>
      <c r="L167" t="str">
        <f>VLOOKUP(A167,metadata!A$2:P$26,1,FALSE)</f>
        <v>ebd116e4-e8ac-4c4d-9b05-fbcedb49d110</v>
      </c>
      <c r="M167" t="str">
        <f>VLOOKUP(A167,metadata!A$2:P$26,2,FALSE)</f>
        <v>2023-06-05T14:29:01.000Z</v>
      </c>
      <c r="N167" t="str">
        <f>VLOOKUP(A167,metadata!A$2:P$26,3,FALSE)</f>
        <v>2023-06-05T14:29:15.000Z</v>
      </c>
      <c r="O167" t="str">
        <f>VLOOKUP(A167,metadata!A$2:P$26,4,FALSE)</f>
        <v>lubb_NPK_27</v>
      </c>
      <c r="P167" s="7">
        <f>VLOOKUP(A167,metadata!A$2:P$26,5,FALSE)</f>
        <v>45082</v>
      </c>
      <c r="Q167" s="8">
        <f>VLOOKUP(A167,metadata!A$2:P$26,6,FALSE)</f>
        <v>0.38611111111111113</v>
      </c>
      <c r="R167" t="str">
        <f>VLOOKUP(A167,metadata!A$2:P$26,7,FALSE)</f>
        <v>lubb</v>
      </c>
      <c r="S167" t="str">
        <f>VLOOKUP(A167,metadata!A$2:P$26,8,FALSE)</f>
        <v>lubb_NPK_27</v>
      </c>
      <c r="T167" t="str">
        <f>VLOOKUP(A167,metadata!A$2:P$26,9,FALSE)</f>
        <v>B</v>
      </c>
      <c r="U167">
        <f>VLOOKUP(A167,metadata!A$2:P$26,10,FALSE)</f>
        <v>2</v>
      </c>
      <c r="V167">
        <f>VLOOKUP(A167,metadata!A$2:P$26,11,FALSE)</f>
        <v>0</v>
      </c>
      <c r="W167">
        <f>VLOOKUP(A167,metadata!A$2:P$26,12,FALSE)</f>
        <v>0</v>
      </c>
      <c r="X167" t="str">
        <f>VLOOKUP(A167,metadata!A$2:P$26,13,FALSE)</f>
        <v>lubb</v>
      </c>
      <c r="Y167">
        <f>VLOOKUP(A167,metadata!A$2:P$26,14,FALSE)</f>
        <v>0</v>
      </c>
      <c r="Z167">
        <f>VLOOKUP(A167,metadata!A$2:P$26,15,FALSE)</f>
        <v>11</v>
      </c>
      <c r="AA167">
        <f>VLOOKUP(A167,metadata!A$2:P$26,16,FALSE)</f>
        <v>0</v>
      </c>
    </row>
    <row r="168" spans="1:27" x14ac:dyDescent="0.3">
      <c r="A168" t="s">
        <v>640</v>
      </c>
      <c r="B168" t="s">
        <v>673</v>
      </c>
      <c r="C168" t="s">
        <v>672</v>
      </c>
      <c r="D168" t="s">
        <v>671</v>
      </c>
      <c r="E168" t="s">
        <v>670</v>
      </c>
      <c r="F168" t="s">
        <v>558</v>
      </c>
      <c r="G168" t="s">
        <v>669</v>
      </c>
      <c r="H168">
        <v>3</v>
      </c>
      <c r="I168" t="s">
        <v>668</v>
      </c>
      <c r="K168" t="b">
        <f t="shared" si="2"/>
        <v>1</v>
      </c>
      <c r="L168" t="str">
        <f>VLOOKUP(A168,metadata!A$2:P$26,1,FALSE)</f>
        <v>ebd116e4-e8ac-4c4d-9b05-fbcedb49d110</v>
      </c>
      <c r="M168" t="str">
        <f>VLOOKUP(A168,metadata!A$2:P$26,2,FALSE)</f>
        <v>2023-06-05T14:29:01.000Z</v>
      </c>
      <c r="N168" t="str">
        <f>VLOOKUP(A168,metadata!A$2:P$26,3,FALSE)</f>
        <v>2023-06-05T14:29:15.000Z</v>
      </c>
      <c r="O168" t="str">
        <f>VLOOKUP(A168,metadata!A$2:P$26,4,FALSE)</f>
        <v>lubb_NPK_27</v>
      </c>
      <c r="P168" s="7">
        <f>VLOOKUP(A168,metadata!A$2:P$26,5,FALSE)</f>
        <v>45082</v>
      </c>
      <c r="Q168" s="8">
        <f>VLOOKUP(A168,metadata!A$2:P$26,6,FALSE)</f>
        <v>0.38611111111111113</v>
      </c>
      <c r="R168" t="str">
        <f>VLOOKUP(A168,metadata!A$2:P$26,7,FALSE)</f>
        <v>lubb</v>
      </c>
      <c r="S168" t="str">
        <f>VLOOKUP(A168,metadata!A$2:P$26,8,FALSE)</f>
        <v>lubb_NPK_27</v>
      </c>
      <c r="T168" t="str">
        <f>VLOOKUP(A168,metadata!A$2:P$26,9,FALSE)</f>
        <v>B</v>
      </c>
      <c r="U168">
        <f>VLOOKUP(A168,metadata!A$2:P$26,10,FALSE)</f>
        <v>2</v>
      </c>
      <c r="V168">
        <f>VLOOKUP(A168,metadata!A$2:P$26,11,FALSE)</f>
        <v>0</v>
      </c>
      <c r="W168">
        <f>VLOOKUP(A168,metadata!A$2:P$26,12,FALSE)</f>
        <v>0</v>
      </c>
      <c r="X168" t="str">
        <f>VLOOKUP(A168,metadata!A$2:P$26,13,FALSE)</f>
        <v>lubb</v>
      </c>
      <c r="Y168">
        <f>VLOOKUP(A168,metadata!A$2:P$26,14,FALSE)</f>
        <v>0</v>
      </c>
      <c r="Z168">
        <f>VLOOKUP(A168,metadata!A$2:P$26,15,FALSE)</f>
        <v>11</v>
      </c>
      <c r="AA168">
        <f>VLOOKUP(A168,metadata!A$2:P$26,16,FALSE)</f>
        <v>0</v>
      </c>
    </row>
    <row r="169" spans="1:27" x14ac:dyDescent="0.3">
      <c r="A169" t="s">
        <v>640</v>
      </c>
      <c r="B169" t="s">
        <v>667</v>
      </c>
      <c r="C169" t="s">
        <v>666</v>
      </c>
      <c r="D169" t="s">
        <v>665</v>
      </c>
      <c r="E169" t="s">
        <v>597</v>
      </c>
      <c r="F169" t="s">
        <v>544</v>
      </c>
      <c r="H169">
        <v>2</v>
      </c>
      <c r="K169" t="b">
        <f t="shared" si="2"/>
        <v>1</v>
      </c>
      <c r="L169" t="str">
        <f>VLOOKUP(A169,metadata!A$2:P$26,1,FALSE)</f>
        <v>ebd116e4-e8ac-4c4d-9b05-fbcedb49d110</v>
      </c>
      <c r="M169" t="str">
        <f>VLOOKUP(A169,metadata!A$2:P$26,2,FALSE)</f>
        <v>2023-06-05T14:29:01.000Z</v>
      </c>
      <c r="N169" t="str">
        <f>VLOOKUP(A169,metadata!A$2:P$26,3,FALSE)</f>
        <v>2023-06-05T14:29:15.000Z</v>
      </c>
      <c r="O169" t="str">
        <f>VLOOKUP(A169,metadata!A$2:P$26,4,FALSE)</f>
        <v>lubb_NPK_27</v>
      </c>
      <c r="P169" s="7">
        <f>VLOOKUP(A169,metadata!A$2:P$26,5,FALSE)</f>
        <v>45082</v>
      </c>
      <c r="Q169" s="8">
        <f>VLOOKUP(A169,metadata!A$2:P$26,6,FALSE)</f>
        <v>0.38611111111111113</v>
      </c>
      <c r="R169" t="str">
        <f>VLOOKUP(A169,metadata!A$2:P$26,7,FALSE)</f>
        <v>lubb</v>
      </c>
      <c r="S169" t="str">
        <f>VLOOKUP(A169,metadata!A$2:P$26,8,FALSE)</f>
        <v>lubb_NPK_27</v>
      </c>
      <c r="T169" t="str">
        <f>VLOOKUP(A169,metadata!A$2:P$26,9,FALSE)</f>
        <v>B</v>
      </c>
      <c r="U169">
        <f>VLOOKUP(A169,metadata!A$2:P$26,10,FALSE)</f>
        <v>2</v>
      </c>
      <c r="V169">
        <f>VLOOKUP(A169,metadata!A$2:P$26,11,FALSE)</f>
        <v>0</v>
      </c>
      <c r="W169">
        <f>VLOOKUP(A169,metadata!A$2:P$26,12,FALSE)</f>
        <v>0</v>
      </c>
      <c r="X169" t="str">
        <f>VLOOKUP(A169,metadata!A$2:P$26,13,FALSE)</f>
        <v>lubb</v>
      </c>
      <c r="Y169">
        <f>VLOOKUP(A169,metadata!A$2:P$26,14,FALSE)</f>
        <v>0</v>
      </c>
      <c r="Z169">
        <f>VLOOKUP(A169,metadata!A$2:P$26,15,FALSE)</f>
        <v>11</v>
      </c>
      <c r="AA169">
        <f>VLOOKUP(A169,metadata!A$2:P$26,16,FALSE)</f>
        <v>0</v>
      </c>
    </row>
    <row r="170" spans="1:27" x14ac:dyDescent="0.3">
      <c r="A170" t="s">
        <v>640</v>
      </c>
      <c r="B170" t="s">
        <v>664</v>
      </c>
      <c r="C170" t="s">
        <v>663</v>
      </c>
      <c r="D170" t="s">
        <v>662</v>
      </c>
      <c r="E170" t="s">
        <v>661</v>
      </c>
      <c r="F170" t="s">
        <v>632</v>
      </c>
      <c r="H170">
        <v>5</v>
      </c>
      <c r="K170" t="b">
        <f t="shared" si="2"/>
        <v>1</v>
      </c>
      <c r="L170" t="str">
        <f>VLOOKUP(A170,metadata!A$2:P$26,1,FALSE)</f>
        <v>ebd116e4-e8ac-4c4d-9b05-fbcedb49d110</v>
      </c>
      <c r="M170" t="str">
        <f>VLOOKUP(A170,metadata!A$2:P$26,2,FALSE)</f>
        <v>2023-06-05T14:29:01.000Z</v>
      </c>
      <c r="N170" t="str">
        <f>VLOOKUP(A170,metadata!A$2:P$26,3,FALSE)</f>
        <v>2023-06-05T14:29:15.000Z</v>
      </c>
      <c r="O170" t="str">
        <f>VLOOKUP(A170,metadata!A$2:P$26,4,FALSE)</f>
        <v>lubb_NPK_27</v>
      </c>
      <c r="P170" s="7">
        <f>VLOOKUP(A170,metadata!A$2:P$26,5,FALSE)</f>
        <v>45082</v>
      </c>
      <c r="Q170" s="8">
        <f>VLOOKUP(A170,metadata!A$2:P$26,6,FALSE)</f>
        <v>0.38611111111111113</v>
      </c>
      <c r="R170" t="str">
        <f>VLOOKUP(A170,metadata!A$2:P$26,7,FALSE)</f>
        <v>lubb</v>
      </c>
      <c r="S170" t="str">
        <f>VLOOKUP(A170,metadata!A$2:P$26,8,FALSE)</f>
        <v>lubb_NPK_27</v>
      </c>
      <c r="T170" t="str">
        <f>VLOOKUP(A170,metadata!A$2:P$26,9,FALSE)</f>
        <v>B</v>
      </c>
      <c r="U170">
        <f>VLOOKUP(A170,metadata!A$2:P$26,10,FALSE)</f>
        <v>2</v>
      </c>
      <c r="V170">
        <f>VLOOKUP(A170,metadata!A$2:P$26,11,FALSE)</f>
        <v>0</v>
      </c>
      <c r="W170">
        <f>VLOOKUP(A170,metadata!A$2:P$26,12,FALSE)</f>
        <v>0</v>
      </c>
      <c r="X170" t="str">
        <f>VLOOKUP(A170,metadata!A$2:P$26,13,FALSE)</f>
        <v>lubb</v>
      </c>
      <c r="Y170">
        <f>VLOOKUP(A170,metadata!A$2:P$26,14,FALSE)</f>
        <v>0</v>
      </c>
      <c r="Z170">
        <f>VLOOKUP(A170,metadata!A$2:P$26,15,FALSE)</f>
        <v>11</v>
      </c>
      <c r="AA170">
        <f>VLOOKUP(A170,metadata!A$2:P$26,16,FALSE)</f>
        <v>0</v>
      </c>
    </row>
    <row r="171" spans="1:27" x14ac:dyDescent="0.3">
      <c r="A171" t="s">
        <v>640</v>
      </c>
      <c r="B171" t="s">
        <v>660</v>
      </c>
      <c r="C171" t="s">
        <v>659</v>
      </c>
      <c r="D171" t="s">
        <v>658</v>
      </c>
      <c r="E171" t="s">
        <v>657</v>
      </c>
      <c r="F171" t="s">
        <v>538</v>
      </c>
      <c r="H171">
        <v>42</v>
      </c>
      <c r="K171" t="b">
        <f t="shared" si="2"/>
        <v>1</v>
      </c>
      <c r="L171" t="str">
        <f>VLOOKUP(A171,metadata!A$2:P$26,1,FALSE)</f>
        <v>ebd116e4-e8ac-4c4d-9b05-fbcedb49d110</v>
      </c>
      <c r="M171" t="str">
        <f>VLOOKUP(A171,metadata!A$2:P$26,2,FALSE)</f>
        <v>2023-06-05T14:29:01.000Z</v>
      </c>
      <c r="N171" t="str">
        <f>VLOOKUP(A171,metadata!A$2:P$26,3,FALSE)</f>
        <v>2023-06-05T14:29:15.000Z</v>
      </c>
      <c r="O171" t="str">
        <f>VLOOKUP(A171,metadata!A$2:P$26,4,FALSE)</f>
        <v>lubb_NPK_27</v>
      </c>
      <c r="P171" s="7">
        <f>VLOOKUP(A171,metadata!A$2:P$26,5,FALSE)</f>
        <v>45082</v>
      </c>
      <c r="Q171" s="8">
        <f>VLOOKUP(A171,metadata!A$2:P$26,6,FALSE)</f>
        <v>0.38611111111111113</v>
      </c>
      <c r="R171" t="str">
        <f>VLOOKUP(A171,metadata!A$2:P$26,7,FALSE)</f>
        <v>lubb</v>
      </c>
      <c r="S171" t="str">
        <f>VLOOKUP(A171,metadata!A$2:P$26,8,FALSE)</f>
        <v>lubb_NPK_27</v>
      </c>
      <c r="T171" t="str">
        <f>VLOOKUP(A171,metadata!A$2:P$26,9,FALSE)</f>
        <v>B</v>
      </c>
      <c r="U171">
        <f>VLOOKUP(A171,metadata!A$2:P$26,10,FALSE)</f>
        <v>2</v>
      </c>
      <c r="V171">
        <f>VLOOKUP(A171,metadata!A$2:P$26,11,FALSE)</f>
        <v>0</v>
      </c>
      <c r="W171">
        <f>VLOOKUP(A171,metadata!A$2:P$26,12,FALSE)</f>
        <v>0</v>
      </c>
      <c r="X171" t="str">
        <f>VLOOKUP(A171,metadata!A$2:P$26,13,FALSE)</f>
        <v>lubb</v>
      </c>
      <c r="Y171">
        <f>VLOOKUP(A171,metadata!A$2:P$26,14,FALSE)</f>
        <v>0</v>
      </c>
      <c r="Z171">
        <f>VLOOKUP(A171,metadata!A$2:P$26,15,FALSE)</f>
        <v>11</v>
      </c>
      <c r="AA171">
        <f>VLOOKUP(A171,metadata!A$2:P$26,16,FALSE)</f>
        <v>0</v>
      </c>
    </row>
    <row r="172" spans="1:27" x14ac:dyDescent="0.3">
      <c r="A172" t="s">
        <v>640</v>
      </c>
      <c r="B172" t="s">
        <v>656</v>
      </c>
      <c r="C172" t="s">
        <v>655</v>
      </c>
      <c r="D172" t="s">
        <v>654</v>
      </c>
      <c r="E172" t="s">
        <v>533</v>
      </c>
      <c r="F172" t="s">
        <v>532</v>
      </c>
      <c r="H172">
        <v>0</v>
      </c>
      <c r="I172" t="s">
        <v>653</v>
      </c>
      <c r="K172" t="b">
        <f t="shared" si="2"/>
        <v>1</v>
      </c>
      <c r="L172" t="str">
        <f>VLOOKUP(A172,metadata!A$2:P$26,1,FALSE)</f>
        <v>ebd116e4-e8ac-4c4d-9b05-fbcedb49d110</v>
      </c>
      <c r="M172" t="str">
        <f>VLOOKUP(A172,metadata!A$2:P$26,2,FALSE)</f>
        <v>2023-06-05T14:29:01.000Z</v>
      </c>
      <c r="N172" t="str">
        <f>VLOOKUP(A172,metadata!A$2:P$26,3,FALSE)</f>
        <v>2023-06-05T14:29:15.000Z</v>
      </c>
      <c r="O172" t="str">
        <f>VLOOKUP(A172,metadata!A$2:P$26,4,FALSE)</f>
        <v>lubb_NPK_27</v>
      </c>
      <c r="P172" s="7">
        <f>VLOOKUP(A172,metadata!A$2:P$26,5,FALSE)</f>
        <v>45082</v>
      </c>
      <c r="Q172" s="8">
        <f>VLOOKUP(A172,metadata!A$2:P$26,6,FALSE)</f>
        <v>0.38611111111111113</v>
      </c>
      <c r="R172" t="str">
        <f>VLOOKUP(A172,metadata!A$2:P$26,7,FALSE)</f>
        <v>lubb</v>
      </c>
      <c r="S172" t="str">
        <f>VLOOKUP(A172,metadata!A$2:P$26,8,FALSE)</f>
        <v>lubb_NPK_27</v>
      </c>
      <c r="T172" t="str">
        <f>VLOOKUP(A172,metadata!A$2:P$26,9,FALSE)</f>
        <v>B</v>
      </c>
      <c r="U172">
        <f>VLOOKUP(A172,metadata!A$2:P$26,10,FALSE)</f>
        <v>2</v>
      </c>
      <c r="V172">
        <f>VLOOKUP(A172,metadata!A$2:P$26,11,FALSE)</f>
        <v>0</v>
      </c>
      <c r="W172">
        <f>VLOOKUP(A172,metadata!A$2:P$26,12,FALSE)</f>
        <v>0</v>
      </c>
      <c r="X172" t="str">
        <f>VLOOKUP(A172,metadata!A$2:P$26,13,FALSE)</f>
        <v>lubb</v>
      </c>
      <c r="Y172">
        <f>VLOOKUP(A172,metadata!A$2:P$26,14,FALSE)</f>
        <v>0</v>
      </c>
      <c r="Z172">
        <f>VLOOKUP(A172,metadata!A$2:P$26,15,FALSE)</f>
        <v>11</v>
      </c>
      <c r="AA172">
        <f>VLOOKUP(A172,metadata!A$2:P$26,16,FALSE)</f>
        <v>0</v>
      </c>
    </row>
    <row r="173" spans="1:27" x14ac:dyDescent="0.3">
      <c r="A173" t="s">
        <v>640</v>
      </c>
      <c r="B173" t="s">
        <v>652</v>
      </c>
      <c r="C173" t="s">
        <v>651</v>
      </c>
      <c r="D173" t="s">
        <v>650</v>
      </c>
      <c r="E173" t="s">
        <v>527</v>
      </c>
      <c r="F173" t="s">
        <v>526</v>
      </c>
      <c r="H173">
        <v>0</v>
      </c>
      <c r="J173" t="s">
        <v>649</v>
      </c>
      <c r="K173" t="b">
        <f t="shared" si="2"/>
        <v>1</v>
      </c>
      <c r="L173" t="str">
        <f>VLOOKUP(A173,metadata!A$2:P$26,1,FALSE)</f>
        <v>ebd116e4-e8ac-4c4d-9b05-fbcedb49d110</v>
      </c>
      <c r="M173" t="str">
        <f>VLOOKUP(A173,metadata!A$2:P$26,2,FALSE)</f>
        <v>2023-06-05T14:29:01.000Z</v>
      </c>
      <c r="N173" t="str">
        <f>VLOOKUP(A173,metadata!A$2:P$26,3,FALSE)</f>
        <v>2023-06-05T14:29:15.000Z</v>
      </c>
      <c r="O173" t="str">
        <f>VLOOKUP(A173,metadata!A$2:P$26,4,FALSE)</f>
        <v>lubb_NPK_27</v>
      </c>
      <c r="P173" s="7">
        <f>VLOOKUP(A173,metadata!A$2:P$26,5,FALSE)</f>
        <v>45082</v>
      </c>
      <c r="Q173" s="8">
        <f>VLOOKUP(A173,metadata!A$2:P$26,6,FALSE)</f>
        <v>0.38611111111111113</v>
      </c>
      <c r="R173" t="str">
        <f>VLOOKUP(A173,metadata!A$2:P$26,7,FALSE)</f>
        <v>lubb</v>
      </c>
      <c r="S173" t="str">
        <f>VLOOKUP(A173,metadata!A$2:P$26,8,FALSE)</f>
        <v>lubb_NPK_27</v>
      </c>
      <c r="T173" t="str">
        <f>VLOOKUP(A173,metadata!A$2:P$26,9,FALSE)</f>
        <v>B</v>
      </c>
      <c r="U173">
        <f>VLOOKUP(A173,metadata!A$2:P$26,10,FALSE)</f>
        <v>2</v>
      </c>
      <c r="V173">
        <f>VLOOKUP(A173,metadata!A$2:P$26,11,FALSE)</f>
        <v>0</v>
      </c>
      <c r="W173">
        <f>VLOOKUP(A173,metadata!A$2:P$26,12,FALSE)</f>
        <v>0</v>
      </c>
      <c r="X173" t="str">
        <f>VLOOKUP(A173,metadata!A$2:P$26,13,FALSE)</f>
        <v>lubb</v>
      </c>
      <c r="Y173">
        <f>VLOOKUP(A173,metadata!A$2:P$26,14,FALSE)</f>
        <v>0</v>
      </c>
      <c r="Z173">
        <f>VLOOKUP(A173,metadata!A$2:P$26,15,FALSE)</f>
        <v>11</v>
      </c>
      <c r="AA173">
        <f>VLOOKUP(A173,metadata!A$2:P$26,16,FALSE)</f>
        <v>0</v>
      </c>
    </row>
    <row r="174" spans="1:27" x14ac:dyDescent="0.3">
      <c r="A174" t="s">
        <v>640</v>
      </c>
      <c r="B174" t="s">
        <v>648</v>
      </c>
      <c r="C174" t="s">
        <v>647</v>
      </c>
      <c r="D174" t="s">
        <v>646</v>
      </c>
      <c r="E174" t="s">
        <v>645</v>
      </c>
      <c r="F174" t="s">
        <v>521</v>
      </c>
      <c r="H174">
        <v>25</v>
      </c>
      <c r="K174" t="b">
        <f t="shared" si="2"/>
        <v>1</v>
      </c>
      <c r="L174" t="str">
        <f>VLOOKUP(A174,metadata!A$2:P$26,1,FALSE)</f>
        <v>ebd116e4-e8ac-4c4d-9b05-fbcedb49d110</v>
      </c>
      <c r="M174" t="str">
        <f>VLOOKUP(A174,metadata!A$2:P$26,2,FALSE)</f>
        <v>2023-06-05T14:29:01.000Z</v>
      </c>
      <c r="N174" t="str">
        <f>VLOOKUP(A174,metadata!A$2:P$26,3,FALSE)</f>
        <v>2023-06-05T14:29:15.000Z</v>
      </c>
      <c r="O174" t="str">
        <f>VLOOKUP(A174,metadata!A$2:P$26,4,FALSE)</f>
        <v>lubb_NPK_27</v>
      </c>
      <c r="P174" s="7">
        <f>VLOOKUP(A174,metadata!A$2:P$26,5,FALSE)</f>
        <v>45082</v>
      </c>
      <c r="Q174" s="8">
        <f>VLOOKUP(A174,metadata!A$2:P$26,6,FALSE)</f>
        <v>0.38611111111111113</v>
      </c>
      <c r="R174" t="str">
        <f>VLOOKUP(A174,metadata!A$2:P$26,7,FALSE)</f>
        <v>lubb</v>
      </c>
      <c r="S174" t="str">
        <f>VLOOKUP(A174,metadata!A$2:P$26,8,FALSE)</f>
        <v>lubb_NPK_27</v>
      </c>
      <c r="T174" t="str">
        <f>VLOOKUP(A174,metadata!A$2:P$26,9,FALSE)</f>
        <v>B</v>
      </c>
      <c r="U174">
        <f>VLOOKUP(A174,metadata!A$2:P$26,10,FALSE)</f>
        <v>2</v>
      </c>
      <c r="V174">
        <f>VLOOKUP(A174,metadata!A$2:P$26,11,FALSE)</f>
        <v>0</v>
      </c>
      <c r="W174">
        <f>VLOOKUP(A174,metadata!A$2:P$26,12,FALSE)</f>
        <v>0</v>
      </c>
      <c r="X174" t="str">
        <f>VLOOKUP(A174,metadata!A$2:P$26,13,FALSE)</f>
        <v>lubb</v>
      </c>
      <c r="Y174">
        <f>VLOOKUP(A174,metadata!A$2:P$26,14,FALSE)</f>
        <v>0</v>
      </c>
      <c r="Z174">
        <f>VLOOKUP(A174,metadata!A$2:P$26,15,FALSE)</f>
        <v>11</v>
      </c>
      <c r="AA174">
        <f>VLOOKUP(A174,metadata!A$2:P$26,16,FALSE)</f>
        <v>0</v>
      </c>
    </row>
    <row r="175" spans="1:27" x14ac:dyDescent="0.3">
      <c r="A175" t="s">
        <v>640</v>
      </c>
      <c r="B175" t="s">
        <v>644</v>
      </c>
      <c r="C175" t="s">
        <v>643</v>
      </c>
      <c r="D175" t="s">
        <v>642</v>
      </c>
      <c r="E175" t="s">
        <v>641</v>
      </c>
      <c r="F175" t="s">
        <v>503</v>
      </c>
      <c r="H175">
        <v>15</v>
      </c>
      <c r="K175" t="b">
        <f t="shared" si="2"/>
        <v>1</v>
      </c>
      <c r="L175" t="str">
        <f>VLOOKUP(A175,metadata!A$2:P$26,1,FALSE)</f>
        <v>ebd116e4-e8ac-4c4d-9b05-fbcedb49d110</v>
      </c>
      <c r="M175" t="str">
        <f>VLOOKUP(A175,metadata!A$2:P$26,2,FALSE)</f>
        <v>2023-06-05T14:29:01.000Z</v>
      </c>
      <c r="N175" t="str">
        <f>VLOOKUP(A175,metadata!A$2:P$26,3,FALSE)</f>
        <v>2023-06-05T14:29:15.000Z</v>
      </c>
      <c r="O175" t="str">
        <f>VLOOKUP(A175,metadata!A$2:P$26,4,FALSE)</f>
        <v>lubb_NPK_27</v>
      </c>
      <c r="P175" s="7">
        <f>VLOOKUP(A175,metadata!A$2:P$26,5,FALSE)</f>
        <v>45082</v>
      </c>
      <c r="Q175" s="8">
        <f>VLOOKUP(A175,metadata!A$2:P$26,6,FALSE)</f>
        <v>0.38611111111111113</v>
      </c>
      <c r="R175" t="str">
        <f>VLOOKUP(A175,metadata!A$2:P$26,7,FALSE)</f>
        <v>lubb</v>
      </c>
      <c r="S175" t="str">
        <f>VLOOKUP(A175,metadata!A$2:P$26,8,FALSE)</f>
        <v>lubb_NPK_27</v>
      </c>
      <c r="T175" t="str">
        <f>VLOOKUP(A175,metadata!A$2:P$26,9,FALSE)</f>
        <v>B</v>
      </c>
      <c r="U175">
        <f>VLOOKUP(A175,metadata!A$2:P$26,10,FALSE)</f>
        <v>2</v>
      </c>
      <c r="V175">
        <f>VLOOKUP(A175,metadata!A$2:P$26,11,FALSE)</f>
        <v>0</v>
      </c>
      <c r="W175">
        <f>VLOOKUP(A175,metadata!A$2:P$26,12,FALSE)</f>
        <v>0</v>
      </c>
      <c r="X175" t="str">
        <f>VLOOKUP(A175,metadata!A$2:P$26,13,FALSE)</f>
        <v>lubb</v>
      </c>
      <c r="Y175">
        <f>VLOOKUP(A175,metadata!A$2:P$26,14,FALSE)</f>
        <v>0</v>
      </c>
      <c r="Z175">
        <f>VLOOKUP(A175,metadata!A$2:P$26,15,FALSE)</f>
        <v>11</v>
      </c>
      <c r="AA175">
        <f>VLOOKUP(A175,metadata!A$2:P$26,16,FALSE)</f>
        <v>0</v>
      </c>
    </row>
    <row r="176" spans="1:27" x14ac:dyDescent="0.3">
      <c r="A176" t="s">
        <v>640</v>
      </c>
      <c r="B176" t="s">
        <v>639</v>
      </c>
      <c r="C176" t="s">
        <v>638</v>
      </c>
      <c r="D176" t="s">
        <v>637</v>
      </c>
      <c r="E176" t="s">
        <v>498</v>
      </c>
      <c r="F176" t="s">
        <v>497</v>
      </c>
      <c r="H176">
        <v>0</v>
      </c>
      <c r="K176" t="b">
        <f t="shared" si="2"/>
        <v>1</v>
      </c>
      <c r="L176" t="str">
        <f>VLOOKUP(A176,metadata!A$2:P$26,1,FALSE)</f>
        <v>ebd116e4-e8ac-4c4d-9b05-fbcedb49d110</v>
      </c>
      <c r="M176" t="str">
        <f>VLOOKUP(A176,metadata!A$2:P$26,2,FALSE)</f>
        <v>2023-06-05T14:29:01.000Z</v>
      </c>
      <c r="N176" t="str">
        <f>VLOOKUP(A176,metadata!A$2:P$26,3,FALSE)</f>
        <v>2023-06-05T14:29:15.000Z</v>
      </c>
      <c r="O176" t="str">
        <f>VLOOKUP(A176,metadata!A$2:P$26,4,FALSE)</f>
        <v>lubb_NPK_27</v>
      </c>
      <c r="P176" s="7">
        <f>VLOOKUP(A176,metadata!A$2:P$26,5,FALSE)</f>
        <v>45082</v>
      </c>
      <c r="Q176" s="8">
        <f>VLOOKUP(A176,metadata!A$2:P$26,6,FALSE)</f>
        <v>0.38611111111111113</v>
      </c>
      <c r="R176" t="str">
        <f>VLOOKUP(A176,metadata!A$2:P$26,7,FALSE)</f>
        <v>lubb</v>
      </c>
      <c r="S176" t="str">
        <f>VLOOKUP(A176,metadata!A$2:P$26,8,FALSE)</f>
        <v>lubb_NPK_27</v>
      </c>
      <c r="T176" t="str">
        <f>VLOOKUP(A176,metadata!A$2:P$26,9,FALSE)</f>
        <v>B</v>
      </c>
      <c r="U176">
        <f>VLOOKUP(A176,metadata!A$2:P$26,10,FALSE)</f>
        <v>2</v>
      </c>
      <c r="V176">
        <f>VLOOKUP(A176,metadata!A$2:P$26,11,FALSE)</f>
        <v>0</v>
      </c>
      <c r="W176">
        <f>VLOOKUP(A176,metadata!A$2:P$26,12,FALSE)</f>
        <v>0</v>
      </c>
      <c r="X176" t="str">
        <f>VLOOKUP(A176,metadata!A$2:P$26,13,FALSE)</f>
        <v>lubb</v>
      </c>
      <c r="Y176">
        <f>VLOOKUP(A176,metadata!A$2:P$26,14,FALSE)</f>
        <v>0</v>
      </c>
      <c r="Z176">
        <f>VLOOKUP(A176,metadata!A$2:P$26,15,FALSE)</f>
        <v>11</v>
      </c>
      <c r="AA176">
        <f>VLOOKUP(A176,metadata!A$2:P$26,16,FALSE)</f>
        <v>0</v>
      </c>
    </row>
    <row r="177" spans="1:27" x14ac:dyDescent="0.3">
      <c r="A177" t="s">
        <v>610</v>
      </c>
      <c r="B177" t="s">
        <v>636</v>
      </c>
      <c r="C177" t="s">
        <v>635</v>
      </c>
      <c r="D177" t="s">
        <v>634</v>
      </c>
      <c r="E177" t="s">
        <v>633</v>
      </c>
      <c r="F177" t="s">
        <v>632</v>
      </c>
      <c r="H177">
        <v>60</v>
      </c>
      <c r="I177" t="s">
        <v>631</v>
      </c>
      <c r="J177" t="s">
        <v>630</v>
      </c>
      <c r="K177" t="b">
        <f t="shared" si="2"/>
        <v>1</v>
      </c>
      <c r="L177" t="str">
        <f>VLOOKUP(A177,metadata!A$2:P$26,1,FALSE)</f>
        <v>597548d9-ae76-40e6-9d11-3e378c908a8f</v>
      </c>
      <c r="M177" t="str">
        <f>VLOOKUP(A177,metadata!A$2:P$26,2,FALSE)</f>
        <v>2023-06-05T14:13:52.000Z</v>
      </c>
      <c r="N177" t="str">
        <f>VLOOKUP(A177,metadata!A$2:P$26,3,FALSE)</f>
        <v>2023-06-05T14:14:01.000Z</v>
      </c>
      <c r="O177" t="str">
        <f>VLOOKUP(A177,metadata!A$2:P$26,4,FALSE)</f>
        <v>lubb_control_28</v>
      </c>
      <c r="P177" s="7">
        <f>VLOOKUP(A177,metadata!A$2:P$26,5,FALSE)</f>
        <v>45082</v>
      </c>
      <c r="Q177" s="8">
        <f>VLOOKUP(A177,metadata!A$2:P$26,6,FALSE)</f>
        <v>0.37916666666666665</v>
      </c>
      <c r="R177" t="str">
        <f>VLOOKUP(A177,metadata!A$2:P$26,7,FALSE)</f>
        <v>lubb</v>
      </c>
      <c r="S177" t="str">
        <f>VLOOKUP(A177,metadata!A$2:P$26,8,FALSE)</f>
        <v>lubb_control_28</v>
      </c>
      <c r="T177" t="str">
        <f>VLOOKUP(A177,metadata!A$2:P$26,9,FALSE)</f>
        <v>B</v>
      </c>
      <c r="U177">
        <f>VLOOKUP(A177,metadata!A$2:P$26,10,FALSE)</f>
        <v>2</v>
      </c>
      <c r="V177">
        <f>VLOOKUP(A177,metadata!A$2:P$26,11,FALSE)</f>
        <v>0</v>
      </c>
      <c r="W177" t="str">
        <f>VLOOKUP(A177,metadata!A$2:P$26,12,FALSE)</f>
        <v>Mesquite (established) in centerof subplot</v>
      </c>
      <c r="X177" t="str">
        <f>VLOOKUP(A177,metadata!A$2:P$26,13,FALSE)</f>
        <v>lubb</v>
      </c>
      <c r="Y177">
        <f>VLOOKUP(A177,metadata!A$2:P$26,14,FALSE)</f>
        <v>0</v>
      </c>
      <c r="Z177">
        <f>VLOOKUP(A177,metadata!A$2:P$26,15,FALSE)</f>
        <v>7</v>
      </c>
      <c r="AA177">
        <f>VLOOKUP(A177,metadata!A$2:P$26,16,FALSE)</f>
        <v>0</v>
      </c>
    </row>
    <row r="178" spans="1:27" x14ac:dyDescent="0.3">
      <c r="A178" t="s">
        <v>610</v>
      </c>
      <c r="B178" t="s">
        <v>629</v>
      </c>
      <c r="C178" t="s">
        <v>628</v>
      </c>
      <c r="D178" t="s">
        <v>627</v>
      </c>
      <c r="E178" t="s">
        <v>626</v>
      </c>
      <c r="F178" t="s">
        <v>538</v>
      </c>
      <c r="H178">
        <v>95</v>
      </c>
      <c r="I178" t="s">
        <v>625</v>
      </c>
      <c r="K178" t="b">
        <f t="shared" si="2"/>
        <v>1</v>
      </c>
      <c r="L178" t="str">
        <f>VLOOKUP(A178,metadata!A$2:P$26,1,FALSE)</f>
        <v>597548d9-ae76-40e6-9d11-3e378c908a8f</v>
      </c>
      <c r="M178" t="str">
        <f>VLOOKUP(A178,metadata!A$2:P$26,2,FALSE)</f>
        <v>2023-06-05T14:13:52.000Z</v>
      </c>
      <c r="N178" t="str">
        <f>VLOOKUP(A178,metadata!A$2:P$26,3,FALSE)</f>
        <v>2023-06-05T14:14:01.000Z</v>
      </c>
      <c r="O178" t="str">
        <f>VLOOKUP(A178,metadata!A$2:P$26,4,FALSE)</f>
        <v>lubb_control_28</v>
      </c>
      <c r="P178" s="7">
        <f>VLOOKUP(A178,metadata!A$2:P$26,5,FALSE)</f>
        <v>45082</v>
      </c>
      <c r="Q178" s="8">
        <f>VLOOKUP(A178,metadata!A$2:P$26,6,FALSE)</f>
        <v>0.37916666666666665</v>
      </c>
      <c r="R178" t="str">
        <f>VLOOKUP(A178,metadata!A$2:P$26,7,FALSE)</f>
        <v>lubb</v>
      </c>
      <c r="S178" t="str">
        <f>VLOOKUP(A178,metadata!A$2:P$26,8,FALSE)</f>
        <v>lubb_control_28</v>
      </c>
      <c r="T178" t="str">
        <f>VLOOKUP(A178,metadata!A$2:P$26,9,FALSE)</f>
        <v>B</v>
      </c>
      <c r="U178">
        <f>VLOOKUP(A178,metadata!A$2:P$26,10,FALSE)</f>
        <v>2</v>
      </c>
      <c r="V178">
        <f>VLOOKUP(A178,metadata!A$2:P$26,11,FALSE)</f>
        <v>0</v>
      </c>
      <c r="W178" t="str">
        <f>VLOOKUP(A178,metadata!A$2:P$26,12,FALSE)</f>
        <v>Mesquite (established) in centerof subplot</v>
      </c>
      <c r="X178" t="str">
        <f>VLOOKUP(A178,metadata!A$2:P$26,13,FALSE)</f>
        <v>lubb</v>
      </c>
      <c r="Y178">
        <f>VLOOKUP(A178,metadata!A$2:P$26,14,FALSE)</f>
        <v>0</v>
      </c>
      <c r="Z178">
        <f>VLOOKUP(A178,metadata!A$2:P$26,15,FALSE)</f>
        <v>7</v>
      </c>
      <c r="AA178">
        <f>VLOOKUP(A178,metadata!A$2:P$26,16,FALSE)</f>
        <v>0</v>
      </c>
    </row>
    <row r="179" spans="1:27" x14ac:dyDescent="0.3">
      <c r="A179" t="s">
        <v>610</v>
      </c>
      <c r="B179" t="s">
        <v>624</v>
      </c>
      <c r="C179" t="s">
        <v>623</v>
      </c>
      <c r="D179" t="s">
        <v>622</v>
      </c>
      <c r="E179" t="s">
        <v>533</v>
      </c>
      <c r="F179" t="s">
        <v>532</v>
      </c>
      <c r="H179">
        <v>0</v>
      </c>
      <c r="I179" t="s">
        <v>621</v>
      </c>
      <c r="K179" t="b">
        <f t="shared" si="2"/>
        <v>1</v>
      </c>
      <c r="L179" t="str">
        <f>VLOOKUP(A179,metadata!A$2:P$26,1,FALSE)</f>
        <v>597548d9-ae76-40e6-9d11-3e378c908a8f</v>
      </c>
      <c r="M179" t="str">
        <f>VLOOKUP(A179,metadata!A$2:P$26,2,FALSE)</f>
        <v>2023-06-05T14:13:52.000Z</v>
      </c>
      <c r="N179" t="str">
        <f>VLOOKUP(A179,metadata!A$2:P$26,3,FALSE)</f>
        <v>2023-06-05T14:14:01.000Z</v>
      </c>
      <c r="O179" t="str">
        <f>VLOOKUP(A179,metadata!A$2:P$26,4,FALSE)</f>
        <v>lubb_control_28</v>
      </c>
      <c r="P179" s="7">
        <f>VLOOKUP(A179,metadata!A$2:P$26,5,FALSE)</f>
        <v>45082</v>
      </c>
      <c r="Q179" s="8">
        <f>VLOOKUP(A179,metadata!A$2:P$26,6,FALSE)</f>
        <v>0.37916666666666665</v>
      </c>
      <c r="R179" t="str">
        <f>VLOOKUP(A179,metadata!A$2:P$26,7,FALSE)</f>
        <v>lubb</v>
      </c>
      <c r="S179" t="str">
        <f>VLOOKUP(A179,metadata!A$2:P$26,8,FALSE)</f>
        <v>lubb_control_28</v>
      </c>
      <c r="T179" t="str">
        <f>VLOOKUP(A179,metadata!A$2:P$26,9,FALSE)</f>
        <v>B</v>
      </c>
      <c r="U179">
        <f>VLOOKUP(A179,metadata!A$2:P$26,10,FALSE)</f>
        <v>2</v>
      </c>
      <c r="V179">
        <f>VLOOKUP(A179,metadata!A$2:P$26,11,FALSE)</f>
        <v>0</v>
      </c>
      <c r="W179" t="str">
        <f>VLOOKUP(A179,metadata!A$2:P$26,12,FALSE)</f>
        <v>Mesquite (established) in centerof subplot</v>
      </c>
      <c r="X179" t="str">
        <f>VLOOKUP(A179,metadata!A$2:P$26,13,FALSE)</f>
        <v>lubb</v>
      </c>
      <c r="Y179">
        <f>VLOOKUP(A179,metadata!A$2:P$26,14,FALSE)</f>
        <v>0</v>
      </c>
      <c r="Z179">
        <f>VLOOKUP(A179,metadata!A$2:P$26,15,FALSE)</f>
        <v>7</v>
      </c>
      <c r="AA179">
        <f>VLOOKUP(A179,metadata!A$2:P$26,16,FALSE)</f>
        <v>0</v>
      </c>
    </row>
    <row r="180" spans="1:27" x14ac:dyDescent="0.3">
      <c r="A180" t="s">
        <v>610</v>
      </c>
      <c r="B180" t="s">
        <v>620</v>
      </c>
      <c r="C180" t="s">
        <v>619</v>
      </c>
      <c r="D180" t="s">
        <v>618</v>
      </c>
      <c r="E180" t="s">
        <v>527</v>
      </c>
      <c r="F180" t="s">
        <v>526</v>
      </c>
      <c r="H180">
        <v>0</v>
      </c>
      <c r="K180" t="b">
        <f t="shared" si="2"/>
        <v>1</v>
      </c>
      <c r="L180" t="str">
        <f>VLOOKUP(A180,metadata!A$2:P$26,1,FALSE)</f>
        <v>597548d9-ae76-40e6-9d11-3e378c908a8f</v>
      </c>
      <c r="M180" t="str">
        <f>VLOOKUP(A180,metadata!A$2:P$26,2,FALSE)</f>
        <v>2023-06-05T14:13:52.000Z</v>
      </c>
      <c r="N180" t="str">
        <f>VLOOKUP(A180,metadata!A$2:P$26,3,FALSE)</f>
        <v>2023-06-05T14:14:01.000Z</v>
      </c>
      <c r="O180" t="str">
        <f>VLOOKUP(A180,metadata!A$2:P$26,4,FALSE)</f>
        <v>lubb_control_28</v>
      </c>
      <c r="P180" s="7">
        <f>VLOOKUP(A180,metadata!A$2:P$26,5,FALSE)</f>
        <v>45082</v>
      </c>
      <c r="Q180" s="8">
        <f>VLOOKUP(A180,metadata!A$2:P$26,6,FALSE)</f>
        <v>0.37916666666666665</v>
      </c>
      <c r="R180" t="str">
        <f>VLOOKUP(A180,metadata!A$2:P$26,7,FALSE)</f>
        <v>lubb</v>
      </c>
      <c r="S180" t="str">
        <f>VLOOKUP(A180,metadata!A$2:P$26,8,FALSE)</f>
        <v>lubb_control_28</v>
      </c>
      <c r="T180" t="str">
        <f>VLOOKUP(A180,metadata!A$2:P$26,9,FALSE)</f>
        <v>B</v>
      </c>
      <c r="U180">
        <f>VLOOKUP(A180,metadata!A$2:P$26,10,FALSE)</f>
        <v>2</v>
      </c>
      <c r="V180">
        <f>VLOOKUP(A180,metadata!A$2:P$26,11,FALSE)</f>
        <v>0</v>
      </c>
      <c r="W180" t="str">
        <f>VLOOKUP(A180,metadata!A$2:P$26,12,FALSE)</f>
        <v>Mesquite (established) in centerof subplot</v>
      </c>
      <c r="X180" t="str">
        <f>VLOOKUP(A180,metadata!A$2:P$26,13,FALSE)</f>
        <v>lubb</v>
      </c>
      <c r="Y180">
        <f>VLOOKUP(A180,metadata!A$2:P$26,14,FALSE)</f>
        <v>0</v>
      </c>
      <c r="Z180">
        <f>VLOOKUP(A180,metadata!A$2:P$26,15,FALSE)</f>
        <v>7</v>
      </c>
      <c r="AA180">
        <f>VLOOKUP(A180,metadata!A$2:P$26,16,FALSE)</f>
        <v>0</v>
      </c>
    </row>
    <row r="181" spans="1:27" x14ac:dyDescent="0.3">
      <c r="A181" t="s">
        <v>610</v>
      </c>
      <c r="B181" t="s">
        <v>617</v>
      </c>
      <c r="C181" t="s">
        <v>616</v>
      </c>
      <c r="D181" t="s">
        <v>615</v>
      </c>
      <c r="E181" t="s">
        <v>522</v>
      </c>
      <c r="F181" t="s">
        <v>521</v>
      </c>
      <c r="H181">
        <v>0</v>
      </c>
      <c r="K181" t="b">
        <f t="shared" si="2"/>
        <v>1</v>
      </c>
      <c r="L181" t="str">
        <f>VLOOKUP(A181,metadata!A$2:P$26,1,FALSE)</f>
        <v>597548d9-ae76-40e6-9d11-3e378c908a8f</v>
      </c>
      <c r="M181" t="str">
        <f>VLOOKUP(A181,metadata!A$2:P$26,2,FALSE)</f>
        <v>2023-06-05T14:13:52.000Z</v>
      </c>
      <c r="N181" t="str">
        <f>VLOOKUP(A181,metadata!A$2:P$26,3,FALSE)</f>
        <v>2023-06-05T14:14:01.000Z</v>
      </c>
      <c r="O181" t="str">
        <f>VLOOKUP(A181,metadata!A$2:P$26,4,FALSE)</f>
        <v>lubb_control_28</v>
      </c>
      <c r="P181" s="7">
        <f>VLOOKUP(A181,metadata!A$2:P$26,5,FALSE)</f>
        <v>45082</v>
      </c>
      <c r="Q181" s="8">
        <f>VLOOKUP(A181,metadata!A$2:P$26,6,FALSE)</f>
        <v>0.37916666666666665</v>
      </c>
      <c r="R181" t="str">
        <f>VLOOKUP(A181,metadata!A$2:P$26,7,FALSE)</f>
        <v>lubb</v>
      </c>
      <c r="S181" t="str">
        <f>VLOOKUP(A181,metadata!A$2:P$26,8,FALSE)</f>
        <v>lubb_control_28</v>
      </c>
      <c r="T181" t="str">
        <f>VLOOKUP(A181,metadata!A$2:P$26,9,FALSE)</f>
        <v>B</v>
      </c>
      <c r="U181">
        <f>VLOOKUP(A181,metadata!A$2:P$26,10,FALSE)</f>
        <v>2</v>
      </c>
      <c r="V181">
        <f>VLOOKUP(A181,metadata!A$2:P$26,11,FALSE)</f>
        <v>0</v>
      </c>
      <c r="W181" t="str">
        <f>VLOOKUP(A181,metadata!A$2:P$26,12,FALSE)</f>
        <v>Mesquite (established) in centerof subplot</v>
      </c>
      <c r="X181" t="str">
        <f>VLOOKUP(A181,metadata!A$2:P$26,13,FALSE)</f>
        <v>lubb</v>
      </c>
      <c r="Y181">
        <f>VLOOKUP(A181,metadata!A$2:P$26,14,FALSE)</f>
        <v>0</v>
      </c>
      <c r="Z181">
        <f>VLOOKUP(A181,metadata!A$2:P$26,15,FALSE)</f>
        <v>7</v>
      </c>
      <c r="AA181">
        <f>VLOOKUP(A181,metadata!A$2:P$26,16,FALSE)</f>
        <v>0</v>
      </c>
    </row>
    <row r="182" spans="1:27" x14ac:dyDescent="0.3">
      <c r="A182" t="s">
        <v>610</v>
      </c>
      <c r="B182" t="s">
        <v>614</v>
      </c>
      <c r="C182" t="s">
        <v>613</v>
      </c>
      <c r="D182" t="s">
        <v>612</v>
      </c>
      <c r="E182" t="s">
        <v>611</v>
      </c>
      <c r="F182" t="s">
        <v>503</v>
      </c>
      <c r="H182">
        <v>5</v>
      </c>
      <c r="K182" t="b">
        <f t="shared" si="2"/>
        <v>1</v>
      </c>
      <c r="L182" t="str">
        <f>VLOOKUP(A182,metadata!A$2:P$26,1,FALSE)</f>
        <v>597548d9-ae76-40e6-9d11-3e378c908a8f</v>
      </c>
      <c r="M182" t="str">
        <f>VLOOKUP(A182,metadata!A$2:P$26,2,FALSE)</f>
        <v>2023-06-05T14:13:52.000Z</v>
      </c>
      <c r="N182" t="str">
        <f>VLOOKUP(A182,metadata!A$2:P$26,3,FALSE)</f>
        <v>2023-06-05T14:14:01.000Z</v>
      </c>
      <c r="O182" t="str">
        <f>VLOOKUP(A182,metadata!A$2:P$26,4,FALSE)</f>
        <v>lubb_control_28</v>
      </c>
      <c r="P182" s="7">
        <f>VLOOKUP(A182,metadata!A$2:P$26,5,FALSE)</f>
        <v>45082</v>
      </c>
      <c r="Q182" s="8">
        <f>VLOOKUP(A182,metadata!A$2:P$26,6,FALSE)</f>
        <v>0.37916666666666665</v>
      </c>
      <c r="R182" t="str">
        <f>VLOOKUP(A182,metadata!A$2:P$26,7,FALSE)</f>
        <v>lubb</v>
      </c>
      <c r="S182" t="str">
        <f>VLOOKUP(A182,metadata!A$2:P$26,8,FALSE)</f>
        <v>lubb_control_28</v>
      </c>
      <c r="T182" t="str">
        <f>VLOOKUP(A182,metadata!A$2:P$26,9,FALSE)</f>
        <v>B</v>
      </c>
      <c r="U182">
        <f>VLOOKUP(A182,metadata!A$2:P$26,10,FALSE)</f>
        <v>2</v>
      </c>
      <c r="V182">
        <f>VLOOKUP(A182,metadata!A$2:P$26,11,FALSE)</f>
        <v>0</v>
      </c>
      <c r="W182" t="str">
        <f>VLOOKUP(A182,metadata!A$2:P$26,12,FALSE)</f>
        <v>Mesquite (established) in centerof subplot</v>
      </c>
      <c r="X182" t="str">
        <f>VLOOKUP(A182,metadata!A$2:P$26,13,FALSE)</f>
        <v>lubb</v>
      </c>
      <c r="Y182">
        <f>VLOOKUP(A182,metadata!A$2:P$26,14,FALSE)</f>
        <v>0</v>
      </c>
      <c r="Z182">
        <f>VLOOKUP(A182,metadata!A$2:P$26,15,FALSE)</f>
        <v>7</v>
      </c>
      <c r="AA182">
        <f>VLOOKUP(A182,metadata!A$2:P$26,16,FALSE)</f>
        <v>0</v>
      </c>
    </row>
    <row r="183" spans="1:27" x14ac:dyDescent="0.3">
      <c r="A183" t="s">
        <v>610</v>
      </c>
      <c r="B183" t="s">
        <v>609</v>
      </c>
      <c r="C183" t="s">
        <v>608</v>
      </c>
      <c r="D183" t="s">
        <v>607</v>
      </c>
      <c r="E183" t="s">
        <v>606</v>
      </c>
      <c r="F183" t="s">
        <v>497</v>
      </c>
      <c r="G183" t="s">
        <v>605</v>
      </c>
      <c r="H183">
        <v>50</v>
      </c>
      <c r="K183" t="b">
        <f t="shared" si="2"/>
        <v>1</v>
      </c>
      <c r="L183" t="str">
        <f>VLOOKUP(A183,metadata!A$2:P$26,1,FALSE)</f>
        <v>597548d9-ae76-40e6-9d11-3e378c908a8f</v>
      </c>
      <c r="M183" t="str">
        <f>VLOOKUP(A183,metadata!A$2:P$26,2,FALSE)</f>
        <v>2023-06-05T14:13:52.000Z</v>
      </c>
      <c r="N183" t="str">
        <f>VLOOKUP(A183,metadata!A$2:P$26,3,FALSE)</f>
        <v>2023-06-05T14:14:01.000Z</v>
      </c>
      <c r="O183" t="str">
        <f>VLOOKUP(A183,metadata!A$2:P$26,4,FALSE)</f>
        <v>lubb_control_28</v>
      </c>
      <c r="P183" s="7">
        <f>VLOOKUP(A183,metadata!A$2:P$26,5,FALSE)</f>
        <v>45082</v>
      </c>
      <c r="Q183" s="8">
        <f>VLOOKUP(A183,metadata!A$2:P$26,6,FALSE)</f>
        <v>0.37916666666666665</v>
      </c>
      <c r="R183" t="str">
        <f>VLOOKUP(A183,metadata!A$2:P$26,7,FALSE)</f>
        <v>lubb</v>
      </c>
      <c r="S183" t="str">
        <f>VLOOKUP(A183,metadata!A$2:P$26,8,FALSE)</f>
        <v>lubb_control_28</v>
      </c>
      <c r="T183" t="str">
        <f>VLOOKUP(A183,metadata!A$2:P$26,9,FALSE)</f>
        <v>B</v>
      </c>
      <c r="U183">
        <f>VLOOKUP(A183,metadata!A$2:P$26,10,FALSE)</f>
        <v>2</v>
      </c>
      <c r="V183">
        <f>VLOOKUP(A183,metadata!A$2:P$26,11,FALSE)</f>
        <v>0</v>
      </c>
      <c r="W183" t="str">
        <f>VLOOKUP(A183,metadata!A$2:P$26,12,FALSE)</f>
        <v>Mesquite (established) in centerof subplot</v>
      </c>
      <c r="X183" t="str">
        <f>VLOOKUP(A183,metadata!A$2:P$26,13,FALSE)</f>
        <v>lubb</v>
      </c>
      <c r="Y183">
        <f>VLOOKUP(A183,metadata!A$2:P$26,14,FALSE)</f>
        <v>0</v>
      </c>
      <c r="Z183">
        <f>VLOOKUP(A183,metadata!A$2:P$26,15,FALSE)</f>
        <v>7</v>
      </c>
      <c r="AA183">
        <f>VLOOKUP(A183,metadata!A$2:P$26,16,FALSE)</f>
        <v>0</v>
      </c>
    </row>
    <row r="184" spans="1:27" x14ac:dyDescent="0.3">
      <c r="A184" t="s">
        <v>576</v>
      </c>
      <c r="B184" t="s">
        <v>604</v>
      </c>
      <c r="C184" t="s">
        <v>603</v>
      </c>
      <c r="D184" t="s">
        <v>602</v>
      </c>
      <c r="E184" t="s">
        <v>564</v>
      </c>
      <c r="F184" t="s">
        <v>563</v>
      </c>
      <c r="H184">
        <v>3</v>
      </c>
      <c r="J184" t="s">
        <v>601</v>
      </c>
      <c r="K184" t="b">
        <f t="shared" si="2"/>
        <v>1</v>
      </c>
      <c r="L184" t="str">
        <f>VLOOKUP(A184,metadata!A$2:P$26,1,FALSE)</f>
        <v>265eccff-9aa3-42ab-bf20-b3cf84d58387</v>
      </c>
      <c r="M184" t="str">
        <f>VLOOKUP(A184,metadata!A$2:P$26,2,FALSE)</f>
        <v>2023-06-05T13:45:55.000Z</v>
      </c>
      <c r="N184" t="str">
        <f>VLOOKUP(A184,metadata!A$2:P$26,3,FALSE)</f>
        <v>2023-06-05T13:59:55.000Z</v>
      </c>
      <c r="O184" t="str">
        <f>VLOOKUP(A184,metadata!A$2:P$26,4,FALSE)</f>
        <v>lubb_NPK_05</v>
      </c>
      <c r="P184" s="7">
        <f>VLOOKUP(A184,metadata!A$2:P$26,5,FALSE)</f>
        <v>45082</v>
      </c>
      <c r="Q184" s="8">
        <f>VLOOKUP(A184,metadata!A$2:P$26,6,FALSE)</f>
        <v>0.36249999999999999</v>
      </c>
      <c r="R184" t="str">
        <f>VLOOKUP(A184,metadata!A$2:P$26,7,FALSE)</f>
        <v>lubb</v>
      </c>
      <c r="S184" t="str">
        <f>VLOOKUP(A184,metadata!A$2:P$26,8,FALSE)</f>
        <v>lubb_NPK_05</v>
      </c>
      <c r="T184" t="str">
        <f>VLOOKUP(A184,metadata!A$2:P$26,9,FALSE)</f>
        <v>B</v>
      </c>
      <c r="U184">
        <f>VLOOKUP(A184,metadata!A$2:P$26,10,FALSE)</f>
        <v>2</v>
      </c>
      <c r="V184">
        <f>VLOOKUP(A184,metadata!A$2:P$26,11,FALSE)</f>
        <v>0</v>
      </c>
      <c r="W184">
        <f>VLOOKUP(A184,metadata!A$2:P$26,12,FALSE)</f>
        <v>0</v>
      </c>
      <c r="X184" t="str">
        <f>VLOOKUP(A184,metadata!A$2:P$26,13,FALSE)</f>
        <v>lubb</v>
      </c>
      <c r="Y184">
        <f>VLOOKUP(A184,metadata!A$2:P$26,14,FALSE)</f>
        <v>0</v>
      </c>
      <c r="Z184">
        <f>VLOOKUP(A184,metadata!A$2:P$26,15,FALSE)</f>
        <v>8</v>
      </c>
      <c r="AA184">
        <f>VLOOKUP(A184,metadata!A$2:P$26,16,FALSE)</f>
        <v>0</v>
      </c>
    </row>
    <row r="185" spans="1:27" x14ac:dyDescent="0.3">
      <c r="A185" t="s">
        <v>576</v>
      </c>
      <c r="B185" t="s">
        <v>600</v>
      </c>
      <c r="C185" t="s">
        <v>599</v>
      </c>
      <c r="D185" t="s">
        <v>598</v>
      </c>
      <c r="E185" t="s">
        <v>597</v>
      </c>
      <c r="F185" t="s">
        <v>544</v>
      </c>
      <c r="H185">
        <v>2</v>
      </c>
      <c r="K185" t="b">
        <f t="shared" si="2"/>
        <v>1</v>
      </c>
      <c r="L185" t="str">
        <f>VLOOKUP(A185,metadata!A$2:P$26,1,FALSE)</f>
        <v>265eccff-9aa3-42ab-bf20-b3cf84d58387</v>
      </c>
      <c r="M185" t="str">
        <f>VLOOKUP(A185,metadata!A$2:P$26,2,FALSE)</f>
        <v>2023-06-05T13:45:55.000Z</v>
      </c>
      <c r="N185" t="str">
        <f>VLOOKUP(A185,metadata!A$2:P$26,3,FALSE)</f>
        <v>2023-06-05T13:59:55.000Z</v>
      </c>
      <c r="O185" t="str">
        <f>VLOOKUP(A185,metadata!A$2:P$26,4,FALSE)</f>
        <v>lubb_NPK_05</v>
      </c>
      <c r="P185" s="7">
        <f>VLOOKUP(A185,metadata!A$2:P$26,5,FALSE)</f>
        <v>45082</v>
      </c>
      <c r="Q185" s="8">
        <f>VLOOKUP(A185,metadata!A$2:P$26,6,FALSE)</f>
        <v>0.36249999999999999</v>
      </c>
      <c r="R185" t="str">
        <f>VLOOKUP(A185,metadata!A$2:P$26,7,FALSE)</f>
        <v>lubb</v>
      </c>
      <c r="S185" t="str">
        <f>VLOOKUP(A185,metadata!A$2:P$26,8,FALSE)</f>
        <v>lubb_NPK_05</v>
      </c>
      <c r="T185" t="str">
        <f>VLOOKUP(A185,metadata!A$2:P$26,9,FALSE)</f>
        <v>B</v>
      </c>
      <c r="U185">
        <f>VLOOKUP(A185,metadata!A$2:P$26,10,FALSE)</f>
        <v>2</v>
      </c>
      <c r="V185">
        <f>VLOOKUP(A185,metadata!A$2:P$26,11,FALSE)</f>
        <v>0</v>
      </c>
      <c r="W185">
        <f>VLOOKUP(A185,metadata!A$2:P$26,12,FALSE)</f>
        <v>0</v>
      </c>
      <c r="X185" t="str">
        <f>VLOOKUP(A185,metadata!A$2:P$26,13,FALSE)</f>
        <v>lubb</v>
      </c>
      <c r="Y185">
        <f>VLOOKUP(A185,metadata!A$2:P$26,14,FALSE)</f>
        <v>0</v>
      </c>
      <c r="Z185">
        <f>VLOOKUP(A185,metadata!A$2:P$26,15,FALSE)</f>
        <v>8</v>
      </c>
      <c r="AA185">
        <f>VLOOKUP(A185,metadata!A$2:P$26,16,FALSE)</f>
        <v>0</v>
      </c>
    </row>
    <row r="186" spans="1:27" x14ac:dyDescent="0.3">
      <c r="A186" t="s">
        <v>576</v>
      </c>
      <c r="B186" t="s">
        <v>596</v>
      </c>
      <c r="C186" t="s">
        <v>595</v>
      </c>
      <c r="D186" t="s">
        <v>594</v>
      </c>
      <c r="E186" t="s">
        <v>593</v>
      </c>
      <c r="F186" t="s">
        <v>538</v>
      </c>
      <c r="H186">
        <v>92</v>
      </c>
      <c r="I186" t="s">
        <v>592</v>
      </c>
      <c r="K186" t="b">
        <f t="shared" si="2"/>
        <v>1</v>
      </c>
      <c r="L186" t="str">
        <f>VLOOKUP(A186,metadata!A$2:P$26,1,FALSE)</f>
        <v>265eccff-9aa3-42ab-bf20-b3cf84d58387</v>
      </c>
      <c r="M186" t="str">
        <f>VLOOKUP(A186,metadata!A$2:P$26,2,FALSE)</f>
        <v>2023-06-05T13:45:55.000Z</v>
      </c>
      <c r="N186" t="str">
        <f>VLOOKUP(A186,metadata!A$2:P$26,3,FALSE)</f>
        <v>2023-06-05T13:59:55.000Z</v>
      </c>
      <c r="O186" t="str">
        <f>VLOOKUP(A186,metadata!A$2:P$26,4,FALSE)</f>
        <v>lubb_NPK_05</v>
      </c>
      <c r="P186" s="7">
        <f>VLOOKUP(A186,metadata!A$2:P$26,5,FALSE)</f>
        <v>45082</v>
      </c>
      <c r="Q186" s="8">
        <f>VLOOKUP(A186,metadata!A$2:P$26,6,FALSE)</f>
        <v>0.36249999999999999</v>
      </c>
      <c r="R186" t="str">
        <f>VLOOKUP(A186,metadata!A$2:P$26,7,FALSE)</f>
        <v>lubb</v>
      </c>
      <c r="S186" t="str">
        <f>VLOOKUP(A186,metadata!A$2:P$26,8,FALSE)</f>
        <v>lubb_NPK_05</v>
      </c>
      <c r="T186" t="str">
        <f>VLOOKUP(A186,metadata!A$2:P$26,9,FALSE)</f>
        <v>B</v>
      </c>
      <c r="U186">
        <f>VLOOKUP(A186,metadata!A$2:P$26,10,FALSE)</f>
        <v>2</v>
      </c>
      <c r="V186">
        <f>VLOOKUP(A186,metadata!A$2:P$26,11,FALSE)</f>
        <v>0</v>
      </c>
      <c r="W186">
        <f>VLOOKUP(A186,metadata!A$2:P$26,12,FALSE)</f>
        <v>0</v>
      </c>
      <c r="X186" t="str">
        <f>VLOOKUP(A186,metadata!A$2:P$26,13,FALSE)</f>
        <v>lubb</v>
      </c>
      <c r="Y186">
        <f>VLOOKUP(A186,metadata!A$2:P$26,14,FALSE)</f>
        <v>0</v>
      </c>
      <c r="Z186">
        <f>VLOOKUP(A186,metadata!A$2:P$26,15,FALSE)</f>
        <v>8</v>
      </c>
      <c r="AA186">
        <f>VLOOKUP(A186,metadata!A$2:P$26,16,FALSE)</f>
        <v>0</v>
      </c>
    </row>
    <row r="187" spans="1:27" x14ac:dyDescent="0.3">
      <c r="A187" t="s">
        <v>576</v>
      </c>
      <c r="B187" t="s">
        <v>591</v>
      </c>
      <c r="C187" t="s">
        <v>590</v>
      </c>
      <c r="D187" t="s">
        <v>589</v>
      </c>
      <c r="E187" t="s">
        <v>533</v>
      </c>
      <c r="F187" t="s">
        <v>532</v>
      </c>
      <c r="H187">
        <v>0</v>
      </c>
      <c r="K187" t="b">
        <f t="shared" si="2"/>
        <v>1</v>
      </c>
      <c r="L187" t="str">
        <f>VLOOKUP(A187,metadata!A$2:P$26,1,FALSE)</f>
        <v>265eccff-9aa3-42ab-bf20-b3cf84d58387</v>
      </c>
      <c r="M187" t="str">
        <f>VLOOKUP(A187,metadata!A$2:P$26,2,FALSE)</f>
        <v>2023-06-05T13:45:55.000Z</v>
      </c>
      <c r="N187" t="str">
        <f>VLOOKUP(A187,metadata!A$2:P$26,3,FALSE)</f>
        <v>2023-06-05T13:59:55.000Z</v>
      </c>
      <c r="O187" t="str">
        <f>VLOOKUP(A187,metadata!A$2:P$26,4,FALSE)</f>
        <v>lubb_NPK_05</v>
      </c>
      <c r="P187" s="7">
        <f>VLOOKUP(A187,metadata!A$2:P$26,5,FALSE)</f>
        <v>45082</v>
      </c>
      <c r="Q187" s="8">
        <f>VLOOKUP(A187,metadata!A$2:P$26,6,FALSE)</f>
        <v>0.36249999999999999</v>
      </c>
      <c r="R187" t="str">
        <f>VLOOKUP(A187,metadata!A$2:P$26,7,FALSE)</f>
        <v>lubb</v>
      </c>
      <c r="S187" t="str">
        <f>VLOOKUP(A187,metadata!A$2:P$26,8,FALSE)</f>
        <v>lubb_NPK_05</v>
      </c>
      <c r="T187" t="str">
        <f>VLOOKUP(A187,metadata!A$2:P$26,9,FALSE)</f>
        <v>B</v>
      </c>
      <c r="U187">
        <f>VLOOKUP(A187,metadata!A$2:P$26,10,FALSE)</f>
        <v>2</v>
      </c>
      <c r="V187">
        <f>VLOOKUP(A187,metadata!A$2:P$26,11,FALSE)</f>
        <v>0</v>
      </c>
      <c r="W187">
        <f>VLOOKUP(A187,metadata!A$2:P$26,12,FALSE)</f>
        <v>0</v>
      </c>
      <c r="X187" t="str">
        <f>VLOOKUP(A187,metadata!A$2:P$26,13,FALSE)</f>
        <v>lubb</v>
      </c>
      <c r="Y187">
        <f>VLOOKUP(A187,metadata!A$2:P$26,14,FALSE)</f>
        <v>0</v>
      </c>
      <c r="Z187">
        <f>VLOOKUP(A187,metadata!A$2:P$26,15,FALSE)</f>
        <v>8</v>
      </c>
      <c r="AA187">
        <f>VLOOKUP(A187,metadata!A$2:P$26,16,FALSE)</f>
        <v>0</v>
      </c>
    </row>
    <row r="188" spans="1:27" x14ac:dyDescent="0.3">
      <c r="A188" t="s">
        <v>576</v>
      </c>
      <c r="B188" t="s">
        <v>588</v>
      </c>
      <c r="C188" t="s">
        <v>587</v>
      </c>
      <c r="D188" t="s">
        <v>586</v>
      </c>
      <c r="E188" t="s">
        <v>527</v>
      </c>
      <c r="F188" t="s">
        <v>526</v>
      </c>
      <c r="H188">
        <v>0</v>
      </c>
      <c r="K188" t="b">
        <f t="shared" si="2"/>
        <v>1</v>
      </c>
      <c r="L188" t="str">
        <f>VLOOKUP(A188,metadata!A$2:P$26,1,FALSE)</f>
        <v>265eccff-9aa3-42ab-bf20-b3cf84d58387</v>
      </c>
      <c r="M188" t="str">
        <f>VLOOKUP(A188,metadata!A$2:P$26,2,FALSE)</f>
        <v>2023-06-05T13:45:55.000Z</v>
      </c>
      <c r="N188" t="str">
        <f>VLOOKUP(A188,metadata!A$2:P$26,3,FALSE)</f>
        <v>2023-06-05T13:59:55.000Z</v>
      </c>
      <c r="O188" t="str">
        <f>VLOOKUP(A188,metadata!A$2:P$26,4,FALSE)</f>
        <v>lubb_NPK_05</v>
      </c>
      <c r="P188" s="7">
        <f>VLOOKUP(A188,metadata!A$2:P$26,5,FALSE)</f>
        <v>45082</v>
      </c>
      <c r="Q188" s="8">
        <f>VLOOKUP(A188,metadata!A$2:P$26,6,FALSE)</f>
        <v>0.36249999999999999</v>
      </c>
      <c r="R188" t="str">
        <f>VLOOKUP(A188,metadata!A$2:P$26,7,FALSE)</f>
        <v>lubb</v>
      </c>
      <c r="S188" t="str">
        <f>VLOOKUP(A188,metadata!A$2:P$26,8,FALSE)</f>
        <v>lubb_NPK_05</v>
      </c>
      <c r="T188" t="str">
        <f>VLOOKUP(A188,metadata!A$2:P$26,9,FALSE)</f>
        <v>B</v>
      </c>
      <c r="U188">
        <f>VLOOKUP(A188,metadata!A$2:P$26,10,FALSE)</f>
        <v>2</v>
      </c>
      <c r="V188">
        <f>VLOOKUP(A188,metadata!A$2:P$26,11,FALSE)</f>
        <v>0</v>
      </c>
      <c r="W188">
        <f>VLOOKUP(A188,metadata!A$2:P$26,12,FALSE)</f>
        <v>0</v>
      </c>
      <c r="X188" t="str">
        <f>VLOOKUP(A188,metadata!A$2:P$26,13,FALSE)</f>
        <v>lubb</v>
      </c>
      <c r="Y188">
        <f>VLOOKUP(A188,metadata!A$2:P$26,14,FALSE)</f>
        <v>0</v>
      </c>
      <c r="Z188">
        <f>VLOOKUP(A188,metadata!A$2:P$26,15,FALSE)</f>
        <v>8</v>
      </c>
      <c r="AA188">
        <f>VLOOKUP(A188,metadata!A$2:P$26,16,FALSE)</f>
        <v>0</v>
      </c>
    </row>
    <row r="189" spans="1:27" x14ac:dyDescent="0.3">
      <c r="A189" t="s">
        <v>576</v>
      </c>
      <c r="B189" t="s">
        <v>585</v>
      </c>
      <c r="C189" t="s">
        <v>584</v>
      </c>
      <c r="D189" t="s">
        <v>583</v>
      </c>
      <c r="E189" t="s">
        <v>522</v>
      </c>
      <c r="F189" t="s">
        <v>521</v>
      </c>
      <c r="H189">
        <v>0</v>
      </c>
      <c r="K189" t="b">
        <f t="shared" si="2"/>
        <v>1</v>
      </c>
      <c r="L189" t="str">
        <f>VLOOKUP(A189,metadata!A$2:P$26,1,FALSE)</f>
        <v>265eccff-9aa3-42ab-bf20-b3cf84d58387</v>
      </c>
      <c r="M189" t="str">
        <f>VLOOKUP(A189,metadata!A$2:P$26,2,FALSE)</f>
        <v>2023-06-05T13:45:55.000Z</v>
      </c>
      <c r="N189" t="str">
        <f>VLOOKUP(A189,metadata!A$2:P$26,3,FALSE)</f>
        <v>2023-06-05T13:59:55.000Z</v>
      </c>
      <c r="O189" t="str">
        <f>VLOOKUP(A189,metadata!A$2:P$26,4,FALSE)</f>
        <v>lubb_NPK_05</v>
      </c>
      <c r="P189" s="7">
        <f>VLOOKUP(A189,metadata!A$2:P$26,5,FALSE)</f>
        <v>45082</v>
      </c>
      <c r="Q189" s="8">
        <f>VLOOKUP(A189,metadata!A$2:P$26,6,FALSE)</f>
        <v>0.36249999999999999</v>
      </c>
      <c r="R189" t="str">
        <f>VLOOKUP(A189,metadata!A$2:P$26,7,FALSE)</f>
        <v>lubb</v>
      </c>
      <c r="S189" t="str">
        <f>VLOOKUP(A189,metadata!A$2:P$26,8,FALSE)</f>
        <v>lubb_NPK_05</v>
      </c>
      <c r="T189" t="str">
        <f>VLOOKUP(A189,metadata!A$2:P$26,9,FALSE)</f>
        <v>B</v>
      </c>
      <c r="U189">
        <f>VLOOKUP(A189,metadata!A$2:P$26,10,FALSE)</f>
        <v>2</v>
      </c>
      <c r="V189">
        <f>VLOOKUP(A189,metadata!A$2:P$26,11,FALSE)</f>
        <v>0</v>
      </c>
      <c r="W189">
        <f>VLOOKUP(A189,metadata!A$2:P$26,12,FALSE)</f>
        <v>0</v>
      </c>
      <c r="X189" t="str">
        <f>VLOOKUP(A189,metadata!A$2:P$26,13,FALSE)</f>
        <v>lubb</v>
      </c>
      <c r="Y189">
        <f>VLOOKUP(A189,metadata!A$2:P$26,14,FALSE)</f>
        <v>0</v>
      </c>
      <c r="Z189">
        <f>VLOOKUP(A189,metadata!A$2:P$26,15,FALSE)</f>
        <v>8</v>
      </c>
      <c r="AA189">
        <f>VLOOKUP(A189,metadata!A$2:P$26,16,FALSE)</f>
        <v>0</v>
      </c>
    </row>
    <row r="190" spans="1:27" x14ac:dyDescent="0.3">
      <c r="A190" t="s">
        <v>576</v>
      </c>
      <c r="B190" t="s">
        <v>582</v>
      </c>
      <c r="C190" t="s">
        <v>581</v>
      </c>
      <c r="D190" t="s">
        <v>580</v>
      </c>
      <c r="E190" t="s">
        <v>579</v>
      </c>
      <c r="F190" t="s">
        <v>503</v>
      </c>
      <c r="H190">
        <v>3</v>
      </c>
      <c r="I190" t="s">
        <v>578</v>
      </c>
      <c r="J190" t="s">
        <v>577</v>
      </c>
      <c r="K190" t="b">
        <f t="shared" si="2"/>
        <v>1</v>
      </c>
      <c r="L190" t="str">
        <f>VLOOKUP(A190,metadata!A$2:P$26,1,FALSE)</f>
        <v>265eccff-9aa3-42ab-bf20-b3cf84d58387</v>
      </c>
      <c r="M190" t="str">
        <f>VLOOKUP(A190,metadata!A$2:P$26,2,FALSE)</f>
        <v>2023-06-05T13:45:55.000Z</v>
      </c>
      <c r="N190" t="str">
        <f>VLOOKUP(A190,metadata!A$2:P$26,3,FALSE)</f>
        <v>2023-06-05T13:59:55.000Z</v>
      </c>
      <c r="O190" t="str">
        <f>VLOOKUP(A190,metadata!A$2:P$26,4,FALSE)</f>
        <v>lubb_NPK_05</v>
      </c>
      <c r="P190" s="7">
        <f>VLOOKUP(A190,metadata!A$2:P$26,5,FALSE)</f>
        <v>45082</v>
      </c>
      <c r="Q190" s="8">
        <f>VLOOKUP(A190,metadata!A$2:P$26,6,FALSE)</f>
        <v>0.36249999999999999</v>
      </c>
      <c r="R190" t="str">
        <f>VLOOKUP(A190,metadata!A$2:P$26,7,FALSE)</f>
        <v>lubb</v>
      </c>
      <c r="S190" t="str">
        <f>VLOOKUP(A190,metadata!A$2:P$26,8,FALSE)</f>
        <v>lubb_NPK_05</v>
      </c>
      <c r="T190" t="str">
        <f>VLOOKUP(A190,metadata!A$2:P$26,9,FALSE)</f>
        <v>B</v>
      </c>
      <c r="U190">
        <f>VLOOKUP(A190,metadata!A$2:P$26,10,FALSE)</f>
        <v>2</v>
      </c>
      <c r="V190">
        <f>VLOOKUP(A190,metadata!A$2:P$26,11,FALSE)</f>
        <v>0</v>
      </c>
      <c r="W190">
        <f>VLOOKUP(A190,metadata!A$2:P$26,12,FALSE)</f>
        <v>0</v>
      </c>
      <c r="X190" t="str">
        <f>VLOOKUP(A190,metadata!A$2:P$26,13,FALSE)</f>
        <v>lubb</v>
      </c>
      <c r="Y190">
        <f>VLOOKUP(A190,metadata!A$2:P$26,14,FALSE)</f>
        <v>0</v>
      </c>
      <c r="Z190">
        <f>VLOOKUP(A190,metadata!A$2:P$26,15,FALSE)</f>
        <v>8</v>
      </c>
      <c r="AA190">
        <f>VLOOKUP(A190,metadata!A$2:P$26,16,FALSE)</f>
        <v>0</v>
      </c>
    </row>
    <row r="191" spans="1:27" x14ac:dyDescent="0.3">
      <c r="A191" t="s">
        <v>576</v>
      </c>
      <c r="B191" t="s">
        <v>575</v>
      </c>
      <c r="C191" t="s">
        <v>574</v>
      </c>
      <c r="D191" t="s">
        <v>573</v>
      </c>
      <c r="E191" t="s">
        <v>498</v>
      </c>
      <c r="F191" t="s">
        <v>497</v>
      </c>
      <c r="H191">
        <v>0</v>
      </c>
      <c r="I191" t="s">
        <v>572</v>
      </c>
      <c r="K191" t="b">
        <f t="shared" si="2"/>
        <v>1</v>
      </c>
      <c r="L191" t="str">
        <f>VLOOKUP(A191,metadata!A$2:P$26,1,FALSE)</f>
        <v>265eccff-9aa3-42ab-bf20-b3cf84d58387</v>
      </c>
      <c r="M191" t="str">
        <f>VLOOKUP(A191,metadata!A$2:P$26,2,FALSE)</f>
        <v>2023-06-05T13:45:55.000Z</v>
      </c>
      <c r="N191" t="str">
        <f>VLOOKUP(A191,metadata!A$2:P$26,3,FALSE)</f>
        <v>2023-06-05T13:59:55.000Z</v>
      </c>
      <c r="O191" t="str">
        <f>VLOOKUP(A191,metadata!A$2:P$26,4,FALSE)</f>
        <v>lubb_NPK_05</v>
      </c>
      <c r="P191" s="7">
        <f>VLOOKUP(A191,metadata!A$2:P$26,5,FALSE)</f>
        <v>45082</v>
      </c>
      <c r="Q191" s="8">
        <f>VLOOKUP(A191,metadata!A$2:P$26,6,FALSE)</f>
        <v>0.36249999999999999</v>
      </c>
      <c r="R191" t="str">
        <f>VLOOKUP(A191,metadata!A$2:P$26,7,FALSE)</f>
        <v>lubb</v>
      </c>
      <c r="S191" t="str">
        <f>VLOOKUP(A191,metadata!A$2:P$26,8,FALSE)</f>
        <v>lubb_NPK_05</v>
      </c>
      <c r="T191" t="str">
        <f>VLOOKUP(A191,metadata!A$2:P$26,9,FALSE)</f>
        <v>B</v>
      </c>
      <c r="U191">
        <f>VLOOKUP(A191,metadata!A$2:P$26,10,FALSE)</f>
        <v>2</v>
      </c>
      <c r="V191">
        <f>VLOOKUP(A191,metadata!A$2:P$26,11,FALSE)</f>
        <v>0</v>
      </c>
      <c r="W191">
        <f>VLOOKUP(A191,metadata!A$2:P$26,12,FALSE)</f>
        <v>0</v>
      </c>
      <c r="X191" t="str">
        <f>VLOOKUP(A191,metadata!A$2:P$26,13,FALSE)</f>
        <v>lubb</v>
      </c>
      <c r="Y191">
        <f>VLOOKUP(A191,metadata!A$2:P$26,14,FALSE)</f>
        <v>0</v>
      </c>
      <c r="Z191">
        <f>VLOOKUP(A191,metadata!A$2:P$26,15,FALSE)</f>
        <v>8</v>
      </c>
      <c r="AA191">
        <f>VLOOKUP(A191,metadata!A$2:P$26,16,FALSE)</f>
        <v>0</v>
      </c>
    </row>
    <row r="192" spans="1:27" x14ac:dyDescent="0.3">
      <c r="A192" t="s">
        <v>516</v>
      </c>
      <c r="B192" t="s">
        <v>571</v>
      </c>
      <c r="C192" t="s">
        <v>570</v>
      </c>
      <c r="D192" t="s">
        <v>569</v>
      </c>
      <c r="E192" t="s">
        <v>509</v>
      </c>
      <c r="F192" t="s">
        <v>508</v>
      </c>
      <c r="H192">
        <v>0.5</v>
      </c>
      <c r="I192" t="s">
        <v>568</v>
      </c>
      <c r="K192" t="b">
        <f t="shared" si="2"/>
        <v>1</v>
      </c>
      <c r="L192" t="str">
        <f>VLOOKUP(A192,metadata!A$2:P$26,1,FALSE)</f>
        <v>aa27e5d2-43fe-4ac1-97d2-11ebbe548b3e</v>
      </c>
      <c r="M192" t="str">
        <f>VLOOKUP(A192,metadata!A$2:P$26,2,FALSE)</f>
        <v>2023-06-05T13:34:15.000Z</v>
      </c>
      <c r="N192" t="str">
        <f>VLOOKUP(A192,metadata!A$2:P$26,3,FALSE)</f>
        <v>2023-06-05T13:34:22.000Z</v>
      </c>
      <c r="O192" t="str">
        <f>VLOOKUP(A192,metadata!A$2:P$26,4,FALSE)</f>
        <v>lubb_control_08</v>
      </c>
      <c r="P192" s="7">
        <f>VLOOKUP(A192,metadata!A$2:P$26,5,FALSE)</f>
        <v>45082</v>
      </c>
      <c r="Q192" s="8">
        <f>VLOOKUP(A192,metadata!A$2:P$26,6,FALSE)</f>
        <v>0.33819444444444446</v>
      </c>
      <c r="R192" t="str">
        <f>VLOOKUP(A192,metadata!A$2:P$26,7,FALSE)</f>
        <v>lubb</v>
      </c>
      <c r="S192" t="str">
        <f>VLOOKUP(A192,metadata!A$2:P$26,8,FALSE)</f>
        <v>lubb_control_08</v>
      </c>
      <c r="T192" t="str">
        <f>VLOOKUP(A192,metadata!A$2:P$26,9,FALSE)</f>
        <v>C</v>
      </c>
      <c r="U192">
        <f>VLOOKUP(A192,metadata!A$2:P$26,10,FALSE)</f>
        <v>3</v>
      </c>
      <c r="V192">
        <f>VLOOKUP(A192,metadata!A$2:P$26,11,FALSE)</f>
        <v>0</v>
      </c>
      <c r="W192">
        <f>VLOOKUP(A192,metadata!A$2:P$26,12,FALSE)</f>
        <v>0</v>
      </c>
      <c r="X192" t="str">
        <f>VLOOKUP(A192,metadata!A$2:P$26,13,FALSE)</f>
        <v>lubb</v>
      </c>
      <c r="Y192">
        <f>VLOOKUP(A192,metadata!A$2:P$26,14,FALSE)</f>
        <v>0</v>
      </c>
      <c r="Z192">
        <f>VLOOKUP(A192,metadata!A$2:P$26,15,FALSE)</f>
        <v>11</v>
      </c>
      <c r="AA192">
        <f>VLOOKUP(A192,metadata!A$2:P$26,16,FALSE)</f>
        <v>0</v>
      </c>
    </row>
    <row r="193" spans="1:27" x14ac:dyDescent="0.3">
      <c r="A193" t="s">
        <v>516</v>
      </c>
      <c r="B193" t="s">
        <v>567</v>
      </c>
      <c r="C193" t="s">
        <v>566</v>
      </c>
      <c r="D193" t="s">
        <v>565</v>
      </c>
      <c r="E193" t="s">
        <v>564</v>
      </c>
      <c r="F193" t="s">
        <v>563</v>
      </c>
      <c r="H193">
        <v>3</v>
      </c>
      <c r="K193" t="b">
        <f t="shared" si="2"/>
        <v>1</v>
      </c>
      <c r="L193" t="str">
        <f>VLOOKUP(A193,metadata!A$2:P$26,1,FALSE)</f>
        <v>aa27e5d2-43fe-4ac1-97d2-11ebbe548b3e</v>
      </c>
      <c r="M193" t="str">
        <f>VLOOKUP(A193,metadata!A$2:P$26,2,FALSE)</f>
        <v>2023-06-05T13:34:15.000Z</v>
      </c>
      <c r="N193" t="str">
        <f>VLOOKUP(A193,metadata!A$2:P$26,3,FALSE)</f>
        <v>2023-06-05T13:34:22.000Z</v>
      </c>
      <c r="O193" t="str">
        <f>VLOOKUP(A193,metadata!A$2:P$26,4,FALSE)</f>
        <v>lubb_control_08</v>
      </c>
      <c r="P193" s="7">
        <f>VLOOKUP(A193,metadata!A$2:P$26,5,FALSE)</f>
        <v>45082</v>
      </c>
      <c r="Q193" s="8">
        <f>VLOOKUP(A193,metadata!A$2:P$26,6,FALSE)</f>
        <v>0.33819444444444446</v>
      </c>
      <c r="R193" t="str">
        <f>VLOOKUP(A193,metadata!A$2:P$26,7,FALSE)</f>
        <v>lubb</v>
      </c>
      <c r="S193" t="str">
        <f>VLOOKUP(A193,metadata!A$2:P$26,8,FALSE)</f>
        <v>lubb_control_08</v>
      </c>
      <c r="T193" t="str">
        <f>VLOOKUP(A193,metadata!A$2:P$26,9,FALSE)</f>
        <v>C</v>
      </c>
      <c r="U193">
        <f>VLOOKUP(A193,metadata!A$2:P$26,10,FALSE)</f>
        <v>3</v>
      </c>
      <c r="V193">
        <f>VLOOKUP(A193,metadata!A$2:P$26,11,FALSE)</f>
        <v>0</v>
      </c>
      <c r="W193">
        <f>VLOOKUP(A193,metadata!A$2:P$26,12,FALSE)</f>
        <v>0</v>
      </c>
      <c r="X193" t="str">
        <f>VLOOKUP(A193,metadata!A$2:P$26,13,FALSE)</f>
        <v>lubb</v>
      </c>
      <c r="Y193">
        <f>VLOOKUP(A193,metadata!A$2:P$26,14,FALSE)</f>
        <v>0</v>
      </c>
      <c r="Z193">
        <f>VLOOKUP(A193,metadata!A$2:P$26,15,FALSE)</f>
        <v>11</v>
      </c>
      <c r="AA193">
        <f>VLOOKUP(A193,metadata!A$2:P$26,16,FALSE)</f>
        <v>0</v>
      </c>
    </row>
    <row r="194" spans="1:27" x14ac:dyDescent="0.3">
      <c r="A194" t="s">
        <v>516</v>
      </c>
      <c r="B194" t="s">
        <v>562</v>
      </c>
      <c r="C194" t="s">
        <v>561</v>
      </c>
      <c r="D194" t="s">
        <v>560</v>
      </c>
      <c r="E194" t="s">
        <v>559</v>
      </c>
      <c r="F194" t="s">
        <v>558</v>
      </c>
      <c r="G194" t="s">
        <v>557</v>
      </c>
      <c r="H194">
        <v>5</v>
      </c>
      <c r="I194" t="s">
        <v>556</v>
      </c>
      <c r="K194" t="b">
        <f t="shared" si="2"/>
        <v>1</v>
      </c>
      <c r="L194" t="str">
        <f>VLOOKUP(A194,metadata!A$2:P$26,1,FALSE)</f>
        <v>aa27e5d2-43fe-4ac1-97d2-11ebbe548b3e</v>
      </c>
      <c r="M194" t="str">
        <f>VLOOKUP(A194,metadata!A$2:P$26,2,FALSE)</f>
        <v>2023-06-05T13:34:15.000Z</v>
      </c>
      <c r="N194" t="str">
        <f>VLOOKUP(A194,metadata!A$2:P$26,3,FALSE)</f>
        <v>2023-06-05T13:34:22.000Z</v>
      </c>
      <c r="O194" t="str">
        <f>VLOOKUP(A194,metadata!A$2:P$26,4,FALSE)</f>
        <v>lubb_control_08</v>
      </c>
      <c r="P194" s="7">
        <f>VLOOKUP(A194,metadata!A$2:P$26,5,FALSE)</f>
        <v>45082</v>
      </c>
      <c r="Q194" s="8">
        <f>VLOOKUP(A194,metadata!A$2:P$26,6,FALSE)</f>
        <v>0.33819444444444446</v>
      </c>
      <c r="R194" t="str">
        <f>VLOOKUP(A194,metadata!A$2:P$26,7,FALSE)</f>
        <v>lubb</v>
      </c>
      <c r="S194" t="str">
        <f>VLOOKUP(A194,metadata!A$2:P$26,8,FALSE)</f>
        <v>lubb_control_08</v>
      </c>
      <c r="T194" t="str">
        <f>VLOOKUP(A194,metadata!A$2:P$26,9,FALSE)</f>
        <v>C</v>
      </c>
      <c r="U194">
        <f>VLOOKUP(A194,metadata!A$2:P$26,10,FALSE)</f>
        <v>3</v>
      </c>
      <c r="V194">
        <f>VLOOKUP(A194,metadata!A$2:P$26,11,FALSE)</f>
        <v>0</v>
      </c>
      <c r="W194">
        <f>VLOOKUP(A194,metadata!A$2:P$26,12,FALSE)</f>
        <v>0</v>
      </c>
      <c r="X194" t="str">
        <f>VLOOKUP(A194,metadata!A$2:P$26,13,FALSE)</f>
        <v>lubb</v>
      </c>
      <c r="Y194">
        <f>VLOOKUP(A194,metadata!A$2:P$26,14,FALSE)</f>
        <v>0</v>
      </c>
      <c r="Z194">
        <f>VLOOKUP(A194,metadata!A$2:P$26,15,FALSE)</f>
        <v>11</v>
      </c>
      <c r="AA194">
        <f>VLOOKUP(A194,metadata!A$2:P$26,16,FALSE)</f>
        <v>0</v>
      </c>
    </row>
    <row r="195" spans="1:27" x14ac:dyDescent="0.3">
      <c r="A195" t="s">
        <v>516</v>
      </c>
      <c r="B195" t="s">
        <v>555</v>
      </c>
      <c r="C195" t="s">
        <v>554</v>
      </c>
      <c r="D195" t="s">
        <v>553</v>
      </c>
      <c r="E195" t="s">
        <v>552</v>
      </c>
      <c r="F195" t="s">
        <v>551</v>
      </c>
      <c r="G195" t="s">
        <v>550</v>
      </c>
      <c r="H195">
        <v>1</v>
      </c>
      <c r="I195" t="s">
        <v>549</v>
      </c>
      <c r="K195" t="b">
        <f t="shared" ref="K195:K258" si="3">A195=L195</f>
        <v>1</v>
      </c>
      <c r="L195" t="str">
        <f>VLOOKUP(A195,metadata!A$2:P$26,1,FALSE)</f>
        <v>aa27e5d2-43fe-4ac1-97d2-11ebbe548b3e</v>
      </c>
      <c r="M195" t="str">
        <f>VLOOKUP(A195,metadata!A$2:P$26,2,FALSE)</f>
        <v>2023-06-05T13:34:15.000Z</v>
      </c>
      <c r="N195" t="str">
        <f>VLOOKUP(A195,metadata!A$2:P$26,3,FALSE)</f>
        <v>2023-06-05T13:34:22.000Z</v>
      </c>
      <c r="O195" t="str">
        <f>VLOOKUP(A195,metadata!A$2:P$26,4,FALSE)</f>
        <v>lubb_control_08</v>
      </c>
      <c r="P195" s="7">
        <f>VLOOKUP(A195,metadata!A$2:P$26,5,FALSE)</f>
        <v>45082</v>
      </c>
      <c r="Q195" s="8">
        <f>VLOOKUP(A195,metadata!A$2:P$26,6,FALSE)</f>
        <v>0.33819444444444446</v>
      </c>
      <c r="R195" t="str">
        <f>VLOOKUP(A195,metadata!A$2:P$26,7,FALSE)</f>
        <v>lubb</v>
      </c>
      <c r="S195" t="str">
        <f>VLOOKUP(A195,metadata!A$2:P$26,8,FALSE)</f>
        <v>lubb_control_08</v>
      </c>
      <c r="T195" t="str">
        <f>VLOOKUP(A195,metadata!A$2:P$26,9,FALSE)</f>
        <v>C</v>
      </c>
      <c r="U195">
        <f>VLOOKUP(A195,metadata!A$2:P$26,10,FALSE)</f>
        <v>3</v>
      </c>
      <c r="V195">
        <f>VLOOKUP(A195,metadata!A$2:P$26,11,FALSE)</f>
        <v>0</v>
      </c>
      <c r="W195">
        <f>VLOOKUP(A195,metadata!A$2:P$26,12,FALSE)</f>
        <v>0</v>
      </c>
      <c r="X195" t="str">
        <f>VLOOKUP(A195,metadata!A$2:P$26,13,FALSE)</f>
        <v>lubb</v>
      </c>
      <c r="Y195">
        <f>VLOOKUP(A195,metadata!A$2:P$26,14,FALSE)</f>
        <v>0</v>
      </c>
      <c r="Z195">
        <f>VLOOKUP(A195,metadata!A$2:P$26,15,FALSE)</f>
        <v>11</v>
      </c>
      <c r="AA195">
        <f>VLOOKUP(A195,metadata!A$2:P$26,16,FALSE)</f>
        <v>0</v>
      </c>
    </row>
    <row r="196" spans="1:27" x14ac:dyDescent="0.3">
      <c r="A196" t="s">
        <v>516</v>
      </c>
      <c r="B196" t="s">
        <v>548</v>
      </c>
      <c r="C196" t="s">
        <v>547</v>
      </c>
      <c r="D196" t="s">
        <v>546</v>
      </c>
      <c r="E196" t="s">
        <v>545</v>
      </c>
      <c r="F196" t="s">
        <v>544</v>
      </c>
      <c r="H196">
        <v>10</v>
      </c>
      <c r="I196" t="s">
        <v>543</v>
      </c>
      <c r="K196" t="b">
        <f t="shared" si="3"/>
        <v>1</v>
      </c>
      <c r="L196" t="str">
        <f>VLOOKUP(A196,metadata!A$2:P$26,1,FALSE)</f>
        <v>aa27e5d2-43fe-4ac1-97d2-11ebbe548b3e</v>
      </c>
      <c r="M196" t="str">
        <f>VLOOKUP(A196,metadata!A$2:P$26,2,FALSE)</f>
        <v>2023-06-05T13:34:15.000Z</v>
      </c>
      <c r="N196" t="str">
        <f>VLOOKUP(A196,metadata!A$2:P$26,3,FALSE)</f>
        <v>2023-06-05T13:34:22.000Z</v>
      </c>
      <c r="O196" t="str">
        <f>VLOOKUP(A196,metadata!A$2:P$26,4,FALSE)</f>
        <v>lubb_control_08</v>
      </c>
      <c r="P196" s="7">
        <f>VLOOKUP(A196,metadata!A$2:P$26,5,FALSE)</f>
        <v>45082</v>
      </c>
      <c r="Q196" s="8">
        <f>VLOOKUP(A196,metadata!A$2:P$26,6,FALSE)</f>
        <v>0.33819444444444446</v>
      </c>
      <c r="R196" t="str">
        <f>VLOOKUP(A196,metadata!A$2:P$26,7,FALSE)</f>
        <v>lubb</v>
      </c>
      <c r="S196" t="str">
        <f>VLOOKUP(A196,metadata!A$2:P$26,8,FALSE)</f>
        <v>lubb_control_08</v>
      </c>
      <c r="T196" t="str">
        <f>VLOOKUP(A196,metadata!A$2:P$26,9,FALSE)</f>
        <v>C</v>
      </c>
      <c r="U196">
        <f>VLOOKUP(A196,metadata!A$2:P$26,10,FALSE)</f>
        <v>3</v>
      </c>
      <c r="V196">
        <f>VLOOKUP(A196,metadata!A$2:P$26,11,FALSE)</f>
        <v>0</v>
      </c>
      <c r="W196">
        <f>VLOOKUP(A196,metadata!A$2:P$26,12,FALSE)</f>
        <v>0</v>
      </c>
      <c r="X196" t="str">
        <f>VLOOKUP(A196,metadata!A$2:P$26,13,FALSE)</f>
        <v>lubb</v>
      </c>
      <c r="Y196">
        <f>VLOOKUP(A196,metadata!A$2:P$26,14,FALSE)</f>
        <v>0</v>
      </c>
      <c r="Z196">
        <f>VLOOKUP(A196,metadata!A$2:P$26,15,FALSE)</f>
        <v>11</v>
      </c>
      <c r="AA196">
        <f>VLOOKUP(A196,metadata!A$2:P$26,16,FALSE)</f>
        <v>0</v>
      </c>
    </row>
    <row r="197" spans="1:27" x14ac:dyDescent="0.3">
      <c r="A197" t="s">
        <v>516</v>
      </c>
      <c r="B197" t="s">
        <v>542</v>
      </c>
      <c r="C197" t="s">
        <v>541</v>
      </c>
      <c r="D197" t="s">
        <v>540</v>
      </c>
      <c r="E197" t="s">
        <v>539</v>
      </c>
      <c r="F197" t="s">
        <v>538</v>
      </c>
      <c r="H197">
        <v>75</v>
      </c>
      <c r="I197" t="s">
        <v>537</v>
      </c>
      <c r="K197" t="b">
        <f t="shared" si="3"/>
        <v>1</v>
      </c>
      <c r="L197" t="str">
        <f>VLOOKUP(A197,metadata!A$2:P$26,1,FALSE)</f>
        <v>aa27e5d2-43fe-4ac1-97d2-11ebbe548b3e</v>
      </c>
      <c r="M197" t="str">
        <f>VLOOKUP(A197,metadata!A$2:P$26,2,FALSE)</f>
        <v>2023-06-05T13:34:15.000Z</v>
      </c>
      <c r="N197" t="str">
        <f>VLOOKUP(A197,metadata!A$2:P$26,3,FALSE)</f>
        <v>2023-06-05T13:34:22.000Z</v>
      </c>
      <c r="O197" t="str">
        <f>VLOOKUP(A197,metadata!A$2:P$26,4,FALSE)</f>
        <v>lubb_control_08</v>
      </c>
      <c r="P197" s="7">
        <f>VLOOKUP(A197,metadata!A$2:P$26,5,FALSE)</f>
        <v>45082</v>
      </c>
      <c r="Q197" s="8">
        <f>VLOOKUP(A197,metadata!A$2:P$26,6,FALSE)</f>
        <v>0.33819444444444446</v>
      </c>
      <c r="R197" t="str">
        <f>VLOOKUP(A197,metadata!A$2:P$26,7,FALSE)</f>
        <v>lubb</v>
      </c>
      <c r="S197" t="str">
        <f>VLOOKUP(A197,metadata!A$2:P$26,8,FALSE)</f>
        <v>lubb_control_08</v>
      </c>
      <c r="T197" t="str">
        <f>VLOOKUP(A197,metadata!A$2:P$26,9,FALSE)</f>
        <v>C</v>
      </c>
      <c r="U197">
        <f>VLOOKUP(A197,metadata!A$2:P$26,10,FALSE)</f>
        <v>3</v>
      </c>
      <c r="V197">
        <f>VLOOKUP(A197,metadata!A$2:P$26,11,FALSE)</f>
        <v>0</v>
      </c>
      <c r="W197">
        <f>VLOOKUP(A197,metadata!A$2:P$26,12,FALSE)</f>
        <v>0</v>
      </c>
      <c r="X197" t="str">
        <f>VLOOKUP(A197,metadata!A$2:P$26,13,FALSE)</f>
        <v>lubb</v>
      </c>
      <c r="Y197">
        <f>VLOOKUP(A197,metadata!A$2:P$26,14,FALSE)</f>
        <v>0</v>
      </c>
      <c r="Z197">
        <f>VLOOKUP(A197,metadata!A$2:P$26,15,FALSE)</f>
        <v>11</v>
      </c>
      <c r="AA197">
        <f>VLOOKUP(A197,metadata!A$2:P$26,16,FALSE)</f>
        <v>0</v>
      </c>
    </row>
    <row r="198" spans="1:27" x14ac:dyDescent="0.3">
      <c r="A198" t="s">
        <v>516</v>
      </c>
      <c r="B198" t="s">
        <v>536</v>
      </c>
      <c r="C198" t="s">
        <v>535</v>
      </c>
      <c r="D198" t="s">
        <v>534</v>
      </c>
      <c r="E198" t="s">
        <v>533</v>
      </c>
      <c r="F198" t="s">
        <v>532</v>
      </c>
      <c r="H198">
        <v>0</v>
      </c>
      <c r="I198" t="s">
        <v>531</v>
      </c>
      <c r="K198" t="b">
        <f t="shared" si="3"/>
        <v>1</v>
      </c>
      <c r="L198" t="str">
        <f>VLOOKUP(A198,metadata!A$2:P$26,1,FALSE)</f>
        <v>aa27e5d2-43fe-4ac1-97d2-11ebbe548b3e</v>
      </c>
      <c r="M198" t="str">
        <f>VLOOKUP(A198,metadata!A$2:P$26,2,FALSE)</f>
        <v>2023-06-05T13:34:15.000Z</v>
      </c>
      <c r="N198" t="str">
        <f>VLOOKUP(A198,metadata!A$2:P$26,3,FALSE)</f>
        <v>2023-06-05T13:34:22.000Z</v>
      </c>
      <c r="O198" t="str">
        <f>VLOOKUP(A198,metadata!A$2:P$26,4,FALSE)</f>
        <v>lubb_control_08</v>
      </c>
      <c r="P198" s="7">
        <f>VLOOKUP(A198,metadata!A$2:P$26,5,FALSE)</f>
        <v>45082</v>
      </c>
      <c r="Q198" s="8">
        <f>VLOOKUP(A198,metadata!A$2:P$26,6,FALSE)</f>
        <v>0.33819444444444446</v>
      </c>
      <c r="R198" t="str">
        <f>VLOOKUP(A198,metadata!A$2:P$26,7,FALSE)</f>
        <v>lubb</v>
      </c>
      <c r="S198" t="str">
        <f>VLOOKUP(A198,metadata!A$2:P$26,8,FALSE)</f>
        <v>lubb_control_08</v>
      </c>
      <c r="T198" t="str">
        <f>VLOOKUP(A198,metadata!A$2:P$26,9,FALSE)</f>
        <v>C</v>
      </c>
      <c r="U198">
        <f>VLOOKUP(A198,metadata!A$2:P$26,10,FALSE)</f>
        <v>3</v>
      </c>
      <c r="V198">
        <f>VLOOKUP(A198,metadata!A$2:P$26,11,FALSE)</f>
        <v>0</v>
      </c>
      <c r="W198">
        <f>VLOOKUP(A198,metadata!A$2:P$26,12,FALSE)</f>
        <v>0</v>
      </c>
      <c r="X198" t="str">
        <f>VLOOKUP(A198,metadata!A$2:P$26,13,FALSE)</f>
        <v>lubb</v>
      </c>
      <c r="Y198">
        <f>VLOOKUP(A198,metadata!A$2:P$26,14,FALSE)</f>
        <v>0</v>
      </c>
      <c r="Z198">
        <f>VLOOKUP(A198,metadata!A$2:P$26,15,FALSE)</f>
        <v>11</v>
      </c>
      <c r="AA198">
        <f>VLOOKUP(A198,metadata!A$2:P$26,16,FALSE)</f>
        <v>0</v>
      </c>
    </row>
    <row r="199" spans="1:27" x14ac:dyDescent="0.3">
      <c r="A199" t="s">
        <v>516</v>
      </c>
      <c r="B199" t="s">
        <v>530</v>
      </c>
      <c r="C199" t="s">
        <v>529</v>
      </c>
      <c r="D199" t="s">
        <v>528</v>
      </c>
      <c r="E199" t="s">
        <v>527</v>
      </c>
      <c r="F199" t="s">
        <v>526</v>
      </c>
      <c r="H199">
        <v>0</v>
      </c>
      <c r="K199" t="b">
        <f t="shared" si="3"/>
        <v>1</v>
      </c>
      <c r="L199" t="str">
        <f>VLOOKUP(A199,metadata!A$2:P$26,1,FALSE)</f>
        <v>aa27e5d2-43fe-4ac1-97d2-11ebbe548b3e</v>
      </c>
      <c r="M199" t="str">
        <f>VLOOKUP(A199,metadata!A$2:P$26,2,FALSE)</f>
        <v>2023-06-05T13:34:15.000Z</v>
      </c>
      <c r="N199" t="str">
        <f>VLOOKUP(A199,metadata!A$2:P$26,3,FALSE)</f>
        <v>2023-06-05T13:34:22.000Z</v>
      </c>
      <c r="O199" t="str">
        <f>VLOOKUP(A199,metadata!A$2:P$26,4,FALSE)</f>
        <v>lubb_control_08</v>
      </c>
      <c r="P199" s="7">
        <f>VLOOKUP(A199,metadata!A$2:P$26,5,FALSE)</f>
        <v>45082</v>
      </c>
      <c r="Q199" s="8">
        <f>VLOOKUP(A199,metadata!A$2:P$26,6,FALSE)</f>
        <v>0.33819444444444446</v>
      </c>
      <c r="R199" t="str">
        <f>VLOOKUP(A199,metadata!A$2:P$26,7,FALSE)</f>
        <v>lubb</v>
      </c>
      <c r="S199" t="str">
        <f>VLOOKUP(A199,metadata!A$2:P$26,8,FALSE)</f>
        <v>lubb_control_08</v>
      </c>
      <c r="T199" t="str">
        <f>VLOOKUP(A199,metadata!A$2:P$26,9,FALSE)</f>
        <v>C</v>
      </c>
      <c r="U199">
        <f>VLOOKUP(A199,metadata!A$2:P$26,10,FALSE)</f>
        <v>3</v>
      </c>
      <c r="V199">
        <f>VLOOKUP(A199,metadata!A$2:P$26,11,FALSE)</f>
        <v>0</v>
      </c>
      <c r="W199">
        <f>VLOOKUP(A199,metadata!A$2:P$26,12,FALSE)</f>
        <v>0</v>
      </c>
      <c r="X199" t="str">
        <f>VLOOKUP(A199,metadata!A$2:P$26,13,FALSE)</f>
        <v>lubb</v>
      </c>
      <c r="Y199">
        <f>VLOOKUP(A199,metadata!A$2:P$26,14,FALSE)</f>
        <v>0</v>
      </c>
      <c r="Z199">
        <f>VLOOKUP(A199,metadata!A$2:P$26,15,FALSE)</f>
        <v>11</v>
      </c>
      <c r="AA199">
        <f>VLOOKUP(A199,metadata!A$2:P$26,16,FALSE)</f>
        <v>0</v>
      </c>
    </row>
    <row r="200" spans="1:27" x14ac:dyDescent="0.3">
      <c r="A200" t="s">
        <v>516</v>
      </c>
      <c r="B200" t="s">
        <v>525</v>
      </c>
      <c r="C200" t="s">
        <v>524</v>
      </c>
      <c r="D200" t="s">
        <v>523</v>
      </c>
      <c r="E200" t="s">
        <v>522</v>
      </c>
      <c r="F200" t="s">
        <v>521</v>
      </c>
      <c r="H200">
        <v>0</v>
      </c>
      <c r="K200" t="b">
        <f t="shared" si="3"/>
        <v>1</v>
      </c>
      <c r="L200" t="str">
        <f>VLOOKUP(A200,metadata!A$2:P$26,1,FALSE)</f>
        <v>aa27e5d2-43fe-4ac1-97d2-11ebbe548b3e</v>
      </c>
      <c r="M200" t="str">
        <f>VLOOKUP(A200,metadata!A$2:P$26,2,FALSE)</f>
        <v>2023-06-05T13:34:15.000Z</v>
      </c>
      <c r="N200" t="str">
        <f>VLOOKUP(A200,metadata!A$2:P$26,3,FALSE)</f>
        <v>2023-06-05T13:34:22.000Z</v>
      </c>
      <c r="O200" t="str">
        <f>VLOOKUP(A200,metadata!A$2:P$26,4,FALSE)</f>
        <v>lubb_control_08</v>
      </c>
      <c r="P200" s="7">
        <f>VLOOKUP(A200,metadata!A$2:P$26,5,FALSE)</f>
        <v>45082</v>
      </c>
      <c r="Q200" s="8">
        <f>VLOOKUP(A200,metadata!A$2:P$26,6,FALSE)</f>
        <v>0.33819444444444446</v>
      </c>
      <c r="R200" t="str">
        <f>VLOOKUP(A200,metadata!A$2:P$26,7,FALSE)</f>
        <v>lubb</v>
      </c>
      <c r="S200" t="str">
        <f>VLOOKUP(A200,metadata!A$2:P$26,8,FALSE)</f>
        <v>lubb_control_08</v>
      </c>
      <c r="T200" t="str">
        <f>VLOOKUP(A200,metadata!A$2:P$26,9,FALSE)</f>
        <v>C</v>
      </c>
      <c r="U200">
        <f>VLOOKUP(A200,metadata!A$2:P$26,10,FALSE)</f>
        <v>3</v>
      </c>
      <c r="V200">
        <f>VLOOKUP(A200,metadata!A$2:P$26,11,FALSE)</f>
        <v>0</v>
      </c>
      <c r="W200">
        <f>VLOOKUP(A200,metadata!A$2:P$26,12,FALSE)</f>
        <v>0</v>
      </c>
      <c r="X200" t="str">
        <f>VLOOKUP(A200,metadata!A$2:P$26,13,FALSE)</f>
        <v>lubb</v>
      </c>
      <c r="Y200">
        <f>VLOOKUP(A200,metadata!A$2:P$26,14,FALSE)</f>
        <v>0</v>
      </c>
      <c r="Z200">
        <f>VLOOKUP(A200,metadata!A$2:P$26,15,FALSE)</f>
        <v>11</v>
      </c>
      <c r="AA200">
        <f>VLOOKUP(A200,metadata!A$2:P$26,16,FALSE)</f>
        <v>0</v>
      </c>
    </row>
    <row r="201" spans="1:27" x14ac:dyDescent="0.3">
      <c r="A201" t="s">
        <v>516</v>
      </c>
      <c r="B201" t="s">
        <v>520</v>
      </c>
      <c r="C201" t="s">
        <v>519</v>
      </c>
      <c r="D201" t="s">
        <v>518</v>
      </c>
      <c r="E201" t="s">
        <v>517</v>
      </c>
      <c r="F201" t="s">
        <v>503</v>
      </c>
      <c r="H201">
        <v>2</v>
      </c>
      <c r="K201" t="b">
        <f t="shared" si="3"/>
        <v>1</v>
      </c>
      <c r="L201" t="str">
        <f>VLOOKUP(A201,metadata!A$2:P$26,1,FALSE)</f>
        <v>aa27e5d2-43fe-4ac1-97d2-11ebbe548b3e</v>
      </c>
      <c r="M201" t="str">
        <f>VLOOKUP(A201,metadata!A$2:P$26,2,FALSE)</f>
        <v>2023-06-05T13:34:15.000Z</v>
      </c>
      <c r="N201" t="str">
        <f>VLOOKUP(A201,metadata!A$2:P$26,3,FALSE)</f>
        <v>2023-06-05T13:34:22.000Z</v>
      </c>
      <c r="O201" t="str">
        <f>VLOOKUP(A201,metadata!A$2:P$26,4,FALSE)</f>
        <v>lubb_control_08</v>
      </c>
      <c r="P201" s="7">
        <f>VLOOKUP(A201,metadata!A$2:P$26,5,FALSE)</f>
        <v>45082</v>
      </c>
      <c r="Q201" s="8">
        <f>VLOOKUP(A201,metadata!A$2:P$26,6,FALSE)</f>
        <v>0.33819444444444446</v>
      </c>
      <c r="R201" t="str">
        <f>VLOOKUP(A201,metadata!A$2:P$26,7,FALSE)</f>
        <v>lubb</v>
      </c>
      <c r="S201" t="str">
        <f>VLOOKUP(A201,metadata!A$2:P$26,8,FALSE)</f>
        <v>lubb_control_08</v>
      </c>
      <c r="T201" t="str">
        <f>VLOOKUP(A201,metadata!A$2:P$26,9,FALSE)</f>
        <v>C</v>
      </c>
      <c r="U201">
        <f>VLOOKUP(A201,metadata!A$2:P$26,10,FALSE)</f>
        <v>3</v>
      </c>
      <c r="V201">
        <f>VLOOKUP(A201,metadata!A$2:P$26,11,FALSE)</f>
        <v>0</v>
      </c>
      <c r="W201">
        <f>VLOOKUP(A201,metadata!A$2:P$26,12,FALSE)</f>
        <v>0</v>
      </c>
      <c r="X201" t="str">
        <f>VLOOKUP(A201,metadata!A$2:P$26,13,FALSE)</f>
        <v>lubb</v>
      </c>
      <c r="Y201">
        <f>VLOOKUP(A201,metadata!A$2:P$26,14,FALSE)</f>
        <v>0</v>
      </c>
      <c r="Z201">
        <f>VLOOKUP(A201,metadata!A$2:P$26,15,FALSE)</f>
        <v>11</v>
      </c>
      <c r="AA201">
        <f>VLOOKUP(A201,metadata!A$2:P$26,16,FALSE)</f>
        <v>0</v>
      </c>
    </row>
    <row r="202" spans="1:27" x14ac:dyDescent="0.3">
      <c r="A202" t="s">
        <v>516</v>
      </c>
      <c r="B202" t="s">
        <v>515</v>
      </c>
      <c r="C202" t="s">
        <v>514</v>
      </c>
      <c r="D202" t="s">
        <v>513</v>
      </c>
      <c r="E202" t="s">
        <v>498</v>
      </c>
      <c r="F202" t="s">
        <v>497</v>
      </c>
      <c r="H202">
        <v>0</v>
      </c>
      <c r="K202" t="b">
        <f t="shared" si="3"/>
        <v>1</v>
      </c>
      <c r="L202" t="str">
        <f>VLOOKUP(A202,metadata!A$2:P$26,1,FALSE)</f>
        <v>aa27e5d2-43fe-4ac1-97d2-11ebbe548b3e</v>
      </c>
      <c r="M202" t="str">
        <f>VLOOKUP(A202,metadata!A$2:P$26,2,FALSE)</f>
        <v>2023-06-05T13:34:15.000Z</v>
      </c>
      <c r="N202" t="str">
        <f>VLOOKUP(A202,metadata!A$2:P$26,3,FALSE)</f>
        <v>2023-06-05T13:34:22.000Z</v>
      </c>
      <c r="O202" t="str">
        <f>VLOOKUP(A202,metadata!A$2:P$26,4,FALSE)</f>
        <v>lubb_control_08</v>
      </c>
      <c r="P202" s="7">
        <f>VLOOKUP(A202,metadata!A$2:P$26,5,FALSE)</f>
        <v>45082</v>
      </c>
      <c r="Q202" s="8">
        <f>VLOOKUP(A202,metadata!A$2:P$26,6,FALSE)</f>
        <v>0.33819444444444446</v>
      </c>
      <c r="R202" t="str">
        <f>VLOOKUP(A202,metadata!A$2:P$26,7,FALSE)</f>
        <v>lubb</v>
      </c>
      <c r="S202" t="str">
        <f>VLOOKUP(A202,metadata!A$2:P$26,8,FALSE)</f>
        <v>lubb_control_08</v>
      </c>
      <c r="T202" t="str">
        <f>VLOOKUP(A202,metadata!A$2:P$26,9,FALSE)</f>
        <v>C</v>
      </c>
      <c r="U202">
        <f>VLOOKUP(A202,metadata!A$2:P$26,10,FALSE)</f>
        <v>3</v>
      </c>
      <c r="V202">
        <f>VLOOKUP(A202,metadata!A$2:P$26,11,FALSE)</f>
        <v>0</v>
      </c>
      <c r="W202">
        <f>VLOOKUP(A202,metadata!A$2:P$26,12,FALSE)</f>
        <v>0</v>
      </c>
      <c r="X202" t="str">
        <f>VLOOKUP(A202,metadata!A$2:P$26,13,FALSE)</f>
        <v>lubb</v>
      </c>
      <c r="Y202">
        <f>VLOOKUP(A202,metadata!A$2:P$26,14,FALSE)</f>
        <v>0</v>
      </c>
      <c r="Z202">
        <f>VLOOKUP(A202,metadata!A$2:P$26,15,FALSE)</f>
        <v>11</v>
      </c>
      <c r="AA202">
        <f>VLOOKUP(A202,metadata!A$2:P$26,16,FALSE)</f>
        <v>0</v>
      </c>
    </row>
    <row r="203" spans="1:27" x14ac:dyDescent="0.3">
      <c r="A203" t="s">
        <v>502</v>
      </c>
      <c r="B203" t="s">
        <v>512</v>
      </c>
      <c r="C203" t="s">
        <v>511</v>
      </c>
      <c r="D203" t="s">
        <v>510</v>
      </c>
      <c r="E203" t="s">
        <v>509</v>
      </c>
      <c r="F203" t="s">
        <v>508</v>
      </c>
      <c r="H203">
        <v>0.5</v>
      </c>
      <c r="K203" t="b">
        <f t="shared" si="3"/>
        <v>1</v>
      </c>
      <c r="L203" t="str">
        <f>VLOOKUP(A203,metadata!A$2:P$26,1,FALSE)</f>
        <v>0a1302c1-c279-4517-9687-867bc22319fa</v>
      </c>
      <c r="M203" t="str">
        <f>VLOOKUP(A203,metadata!A$2:P$26,2,FALSE)</f>
        <v>2023-06-05T06:19:52.000Z</v>
      </c>
      <c r="N203" t="str">
        <f>VLOOKUP(A203,metadata!A$2:P$26,3,FALSE)</f>
        <v>2023-06-05T06:20:40.000Z</v>
      </c>
      <c r="O203" t="str">
        <f>VLOOKUP(A203,metadata!A$2:P$26,4,FALSE)</f>
        <v>lubb_control_08</v>
      </c>
      <c r="P203" s="7">
        <f>VLOOKUP(A203,metadata!A$2:P$26,5,FALSE)</f>
        <v>45082</v>
      </c>
      <c r="Q203" s="8">
        <f>VLOOKUP(A203,metadata!A$2:P$26,6,FALSE)</f>
        <v>5.347222222222222E-2</v>
      </c>
      <c r="R203" t="str">
        <f>VLOOKUP(A203,metadata!A$2:P$26,7,FALSE)</f>
        <v>lubb</v>
      </c>
      <c r="S203" t="str">
        <f>VLOOKUP(A203,metadata!A$2:P$26,8,FALSE)</f>
        <v>lubb_control_08</v>
      </c>
      <c r="T203" t="str">
        <f>VLOOKUP(A203,metadata!A$2:P$26,9,FALSE)</f>
        <v>A</v>
      </c>
      <c r="U203">
        <f>VLOOKUP(A203,metadata!A$2:P$26,10,FALSE)</f>
        <v>1</v>
      </c>
      <c r="V203">
        <f>VLOOKUP(A203,metadata!A$2:P$26,11,FALSE)</f>
        <v>0</v>
      </c>
      <c r="W203" t="str">
        <f>VLOOKUP(A203,metadata!A$2:P$26,12,FALSE)</f>
        <v>Testing</v>
      </c>
      <c r="X203" t="str">
        <f>VLOOKUP(A203,metadata!A$2:P$26,13,FALSE)</f>
        <v>lubb</v>
      </c>
      <c r="Y203">
        <f>VLOOKUP(A203,metadata!A$2:P$26,14,FALSE)</f>
        <v>0</v>
      </c>
      <c r="Z203">
        <f>VLOOKUP(A203,metadata!A$2:P$26,15,FALSE)</f>
        <v>3</v>
      </c>
      <c r="AA203">
        <f>VLOOKUP(A203,metadata!A$2:P$26,16,FALSE)</f>
        <v>0</v>
      </c>
    </row>
    <row r="204" spans="1:27" x14ac:dyDescent="0.3">
      <c r="A204" t="s">
        <v>502</v>
      </c>
      <c r="B204" t="s">
        <v>507</v>
      </c>
      <c r="C204" t="s">
        <v>506</v>
      </c>
      <c r="D204" t="s">
        <v>505</v>
      </c>
      <c r="E204" t="s">
        <v>504</v>
      </c>
      <c r="F204" t="s">
        <v>503</v>
      </c>
      <c r="H204">
        <v>50</v>
      </c>
      <c r="K204" t="b">
        <f t="shared" si="3"/>
        <v>1</v>
      </c>
      <c r="L204" t="str">
        <f>VLOOKUP(A204,metadata!A$2:P$26,1,FALSE)</f>
        <v>0a1302c1-c279-4517-9687-867bc22319fa</v>
      </c>
      <c r="M204" t="str">
        <f>VLOOKUP(A204,metadata!A$2:P$26,2,FALSE)</f>
        <v>2023-06-05T06:19:52.000Z</v>
      </c>
      <c r="N204" t="str">
        <f>VLOOKUP(A204,metadata!A$2:P$26,3,FALSE)</f>
        <v>2023-06-05T06:20:40.000Z</v>
      </c>
      <c r="O204" t="str">
        <f>VLOOKUP(A204,metadata!A$2:P$26,4,FALSE)</f>
        <v>lubb_control_08</v>
      </c>
      <c r="P204" s="7">
        <f>VLOOKUP(A204,metadata!A$2:P$26,5,FALSE)</f>
        <v>45082</v>
      </c>
      <c r="Q204" s="8">
        <f>VLOOKUP(A204,metadata!A$2:P$26,6,FALSE)</f>
        <v>5.347222222222222E-2</v>
      </c>
      <c r="R204" t="str">
        <f>VLOOKUP(A204,metadata!A$2:P$26,7,FALSE)</f>
        <v>lubb</v>
      </c>
      <c r="S204" t="str">
        <f>VLOOKUP(A204,metadata!A$2:P$26,8,FALSE)</f>
        <v>lubb_control_08</v>
      </c>
      <c r="T204" t="str">
        <f>VLOOKUP(A204,metadata!A$2:P$26,9,FALSE)</f>
        <v>A</v>
      </c>
      <c r="U204">
        <f>VLOOKUP(A204,metadata!A$2:P$26,10,FALSE)</f>
        <v>1</v>
      </c>
      <c r="V204">
        <f>VLOOKUP(A204,metadata!A$2:P$26,11,FALSE)</f>
        <v>0</v>
      </c>
      <c r="W204" t="str">
        <f>VLOOKUP(A204,metadata!A$2:P$26,12,FALSE)</f>
        <v>Testing</v>
      </c>
      <c r="X204" t="str">
        <f>VLOOKUP(A204,metadata!A$2:P$26,13,FALSE)</f>
        <v>lubb</v>
      </c>
      <c r="Y204">
        <f>VLOOKUP(A204,metadata!A$2:P$26,14,FALSE)</f>
        <v>0</v>
      </c>
      <c r="Z204">
        <f>VLOOKUP(A204,metadata!A$2:P$26,15,FALSE)</f>
        <v>3</v>
      </c>
      <c r="AA204">
        <f>VLOOKUP(A204,metadata!A$2:P$26,16,FALSE)</f>
        <v>0</v>
      </c>
    </row>
    <row r="205" spans="1:27" x14ac:dyDescent="0.3">
      <c r="A205" t="s">
        <v>502</v>
      </c>
      <c r="B205" t="s">
        <v>501</v>
      </c>
      <c r="C205" t="s">
        <v>500</v>
      </c>
      <c r="D205" t="s">
        <v>499</v>
      </c>
      <c r="E205" t="s">
        <v>498</v>
      </c>
      <c r="F205" t="s">
        <v>497</v>
      </c>
      <c r="H205">
        <v>0</v>
      </c>
      <c r="K205" t="b">
        <f t="shared" si="3"/>
        <v>1</v>
      </c>
      <c r="L205" t="str">
        <f>VLOOKUP(A205,metadata!A$2:P$26,1,FALSE)</f>
        <v>0a1302c1-c279-4517-9687-867bc22319fa</v>
      </c>
      <c r="M205" t="str">
        <f>VLOOKUP(A205,metadata!A$2:P$26,2,FALSE)</f>
        <v>2023-06-05T06:19:52.000Z</v>
      </c>
      <c r="N205" t="str">
        <f>VLOOKUP(A205,metadata!A$2:P$26,3,FALSE)</f>
        <v>2023-06-05T06:20:40.000Z</v>
      </c>
      <c r="O205" t="str">
        <f>VLOOKUP(A205,metadata!A$2:P$26,4,FALSE)</f>
        <v>lubb_control_08</v>
      </c>
      <c r="P205" s="7">
        <f>VLOOKUP(A205,metadata!A$2:P$26,5,FALSE)</f>
        <v>45082</v>
      </c>
      <c r="Q205" s="8">
        <f>VLOOKUP(A205,metadata!A$2:P$26,6,FALSE)</f>
        <v>5.347222222222222E-2</v>
      </c>
      <c r="R205" t="str">
        <f>VLOOKUP(A205,metadata!A$2:P$26,7,FALSE)</f>
        <v>lubb</v>
      </c>
      <c r="S205" t="str">
        <f>VLOOKUP(A205,metadata!A$2:P$26,8,FALSE)</f>
        <v>lubb_control_08</v>
      </c>
      <c r="T205" t="str">
        <f>VLOOKUP(A205,metadata!A$2:P$26,9,FALSE)</f>
        <v>A</v>
      </c>
      <c r="U205">
        <f>VLOOKUP(A205,metadata!A$2:P$26,10,FALSE)</f>
        <v>1</v>
      </c>
      <c r="V205">
        <f>VLOOKUP(A205,metadata!A$2:P$26,11,FALSE)</f>
        <v>0</v>
      </c>
      <c r="W205" t="str">
        <f>VLOOKUP(A205,metadata!A$2:P$26,12,FALSE)</f>
        <v>Testing</v>
      </c>
      <c r="X205" t="str">
        <f>VLOOKUP(A205,metadata!A$2:P$26,13,FALSE)</f>
        <v>lubb</v>
      </c>
      <c r="Y205">
        <f>VLOOKUP(A205,metadata!A$2:P$26,14,FALSE)</f>
        <v>0</v>
      </c>
      <c r="Z205">
        <f>VLOOKUP(A205,metadata!A$2:P$26,15,FALSE)</f>
        <v>3</v>
      </c>
      <c r="AA205">
        <f>VLOOKUP(A205,metadata!A$2:P$26,16,FALSE)</f>
        <v>0</v>
      </c>
    </row>
    <row r="206" spans="1:27" x14ac:dyDescent="0.3">
      <c r="A206" t="s">
        <v>1034</v>
      </c>
      <c r="B206" t="s">
        <v>1074</v>
      </c>
      <c r="C206" t="s">
        <v>1073</v>
      </c>
      <c r="D206" t="s">
        <v>1072</v>
      </c>
      <c r="E206" t="s">
        <v>1071</v>
      </c>
      <c r="F206" t="s">
        <v>953</v>
      </c>
      <c r="H206">
        <v>2</v>
      </c>
      <c r="I206" t="s">
        <v>1070</v>
      </c>
      <c r="K206" t="b">
        <f t="shared" si="3"/>
        <v>1</v>
      </c>
      <c r="L206" t="str">
        <f>VLOOKUP(A206,metadata!A$2:P$26,1,FALSE)</f>
        <v>f1174a2c-c9a2-4dde-bf7f-96e2b08a403c</v>
      </c>
      <c r="M206" t="str">
        <f>VLOOKUP(A206,metadata!A$2:P$26,2,FALSE)</f>
        <v>2023-06-21T18:36:30.000Z</v>
      </c>
      <c r="N206" t="str">
        <f>VLOOKUP(A206,metadata!A$2:P$26,3,FALSE)</f>
        <v>2023-08-21T03:46:05.000Z</v>
      </c>
      <c r="O206" t="str">
        <f>VLOOKUP(A206,metadata!A$2:P$26,4,FALSE)</f>
        <v>arch_control_01</v>
      </c>
      <c r="P206" s="7">
        <f>VLOOKUP(A206,metadata!A$2:P$26,5,FALSE)</f>
        <v>45098</v>
      </c>
      <c r="Q206" s="8">
        <f>VLOOKUP(A206,metadata!A$2:P$26,6,FALSE)</f>
        <v>0.60416666666666663</v>
      </c>
      <c r="R206" t="str">
        <f>VLOOKUP(A206,metadata!A$2:P$26,7,FALSE)</f>
        <v>arch</v>
      </c>
      <c r="S206" t="str">
        <f>VLOOKUP(A206,metadata!A$2:P$26,8,FALSE)</f>
        <v>arch_control_01</v>
      </c>
      <c r="T206" t="str">
        <f>VLOOKUP(A206,metadata!A$2:P$26,9,FALSE)</f>
        <v>A</v>
      </c>
      <c r="U206">
        <f>VLOOKUP(A206,metadata!A$2:P$26,10,FALSE)</f>
        <v>1</v>
      </c>
      <c r="V206" t="str">
        <f>VLOOKUP(A206,metadata!A$2:P$26,11,FALSE)</f>
        <v>https://five.epicollect.net/api/media/mk-nutnet2023-5dominantplants?type=photo&amp;format=entry_original&amp;name=f1174a2c-c9a2-4dde-bf7f-96e2b08a403c_1687372294.jpg</v>
      </c>
      <c r="W206">
        <f>VLOOKUP(A206,metadata!A$2:P$26,12,FALSE)</f>
        <v>0</v>
      </c>
      <c r="X206" t="str">
        <f>VLOOKUP(A206,metadata!A$2:P$26,13,FALSE)</f>
        <v>arch</v>
      </c>
      <c r="Y206">
        <f>VLOOKUP(A206,metadata!A$2:P$26,14,FALSE)</f>
        <v>0</v>
      </c>
      <c r="Z206">
        <f>VLOOKUP(A206,metadata!A$2:P$26,15,FALSE)</f>
        <v>0</v>
      </c>
      <c r="AA206">
        <f>VLOOKUP(A206,metadata!A$2:P$26,16,FALSE)</f>
        <v>11</v>
      </c>
    </row>
    <row r="207" spans="1:27" x14ac:dyDescent="0.3">
      <c r="A207" t="s">
        <v>1034</v>
      </c>
      <c r="B207" t="s">
        <v>1069</v>
      </c>
      <c r="C207" t="s">
        <v>1068</v>
      </c>
      <c r="D207" t="s">
        <v>1067</v>
      </c>
      <c r="E207" t="s">
        <v>860</v>
      </c>
      <c r="F207" t="s">
        <v>781</v>
      </c>
      <c r="G207" t="s">
        <v>984</v>
      </c>
      <c r="H207">
        <v>1</v>
      </c>
      <c r="I207" t="s">
        <v>1066</v>
      </c>
      <c r="K207" t="b">
        <f t="shared" si="3"/>
        <v>1</v>
      </c>
      <c r="L207" t="str">
        <f>VLOOKUP(A207,metadata!A$2:P$26,1,FALSE)</f>
        <v>f1174a2c-c9a2-4dde-bf7f-96e2b08a403c</v>
      </c>
      <c r="M207" t="str">
        <f>VLOOKUP(A207,metadata!A$2:P$26,2,FALSE)</f>
        <v>2023-06-21T18:36:30.000Z</v>
      </c>
      <c r="N207" t="str">
        <f>VLOOKUP(A207,metadata!A$2:P$26,3,FALSE)</f>
        <v>2023-08-21T03:46:05.000Z</v>
      </c>
      <c r="O207" t="str">
        <f>VLOOKUP(A207,metadata!A$2:P$26,4,FALSE)</f>
        <v>arch_control_01</v>
      </c>
      <c r="P207" s="7">
        <f>VLOOKUP(A207,metadata!A$2:P$26,5,FALSE)</f>
        <v>45098</v>
      </c>
      <c r="Q207" s="8">
        <f>VLOOKUP(A207,metadata!A$2:P$26,6,FALSE)</f>
        <v>0.60416666666666663</v>
      </c>
      <c r="R207" t="str">
        <f>VLOOKUP(A207,metadata!A$2:P$26,7,FALSE)</f>
        <v>arch</v>
      </c>
      <c r="S207" t="str">
        <f>VLOOKUP(A207,metadata!A$2:P$26,8,FALSE)</f>
        <v>arch_control_01</v>
      </c>
      <c r="T207" t="str">
        <f>VLOOKUP(A207,metadata!A$2:P$26,9,FALSE)</f>
        <v>A</v>
      </c>
      <c r="U207">
        <f>VLOOKUP(A207,metadata!A$2:P$26,10,FALSE)</f>
        <v>1</v>
      </c>
      <c r="V207" t="str">
        <f>VLOOKUP(A207,metadata!A$2:P$26,11,FALSE)</f>
        <v>https://five.epicollect.net/api/media/mk-nutnet2023-5dominantplants?type=photo&amp;format=entry_original&amp;name=f1174a2c-c9a2-4dde-bf7f-96e2b08a403c_1687372294.jpg</v>
      </c>
      <c r="W207">
        <f>VLOOKUP(A207,metadata!A$2:P$26,12,FALSE)</f>
        <v>0</v>
      </c>
      <c r="X207" t="str">
        <f>VLOOKUP(A207,metadata!A$2:P$26,13,FALSE)</f>
        <v>arch</v>
      </c>
      <c r="Y207">
        <f>VLOOKUP(A207,metadata!A$2:P$26,14,FALSE)</f>
        <v>0</v>
      </c>
      <c r="Z207">
        <f>VLOOKUP(A207,metadata!A$2:P$26,15,FALSE)</f>
        <v>0</v>
      </c>
      <c r="AA207">
        <f>VLOOKUP(A207,metadata!A$2:P$26,16,FALSE)</f>
        <v>11</v>
      </c>
    </row>
    <row r="208" spans="1:27" x14ac:dyDescent="0.3">
      <c r="A208" t="s">
        <v>1034</v>
      </c>
      <c r="B208" t="s">
        <v>1065</v>
      </c>
      <c r="C208" t="s">
        <v>1064</v>
      </c>
      <c r="D208" t="s">
        <v>1063</v>
      </c>
      <c r="E208" t="s">
        <v>1062</v>
      </c>
      <c r="F208" t="s">
        <v>775</v>
      </c>
      <c r="H208">
        <v>4</v>
      </c>
      <c r="K208" t="b">
        <f t="shared" si="3"/>
        <v>1</v>
      </c>
      <c r="L208" t="str">
        <f>VLOOKUP(A208,metadata!A$2:P$26,1,FALSE)</f>
        <v>f1174a2c-c9a2-4dde-bf7f-96e2b08a403c</v>
      </c>
      <c r="M208" t="str">
        <f>VLOOKUP(A208,metadata!A$2:P$26,2,FALSE)</f>
        <v>2023-06-21T18:36:30.000Z</v>
      </c>
      <c r="N208" t="str">
        <f>VLOOKUP(A208,metadata!A$2:P$26,3,FALSE)</f>
        <v>2023-08-21T03:46:05.000Z</v>
      </c>
      <c r="O208" t="str">
        <f>VLOOKUP(A208,metadata!A$2:P$26,4,FALSE)</f>
        <v>arch_control_01</v>
      </c>
      <c r="P208" s="7">
        <f>VLOOKUP(A208,metadata!A$2:P$26,5,FALSE)</f>
        <v>45098</v>
      </c>
      <c r="Q208" s="8">
        <f>VLOOKUP(A208,metadata!A$2:P$26,6,FALSE)</f>
        <v>0.60416666666666663</v>
      </c>
      <c r="R208" t="str">
        <f>VLOOKUP(A208,metadata!A$2:P$26,7,FALSE)</f>
        <v>arch</v>
      </c>
      <c r="S208" t="str">
        <f>VLOOKUP(A208,metadata!A$2:P$26,8,FALSE)</f>
        <v>arch_control_01</v>
      </c>
      <c r="T208" t="str">
        <f>VLOOKUP(A208,metadata!A$2:P$26,9,FALSE)</f>
        <v>A</v>
      </c>
      <c r="U208">
        <f>VLOOKUP(A208,metadata!A$2:P$26,10,FALSE)</f>
        <v>1</v>
      </c>
      <c r="V208" t="str">
        <f>VLOOKUP(A208,metadata!A$2:P$26,11,FALSE)</f>
        <v>https://five.epicollect.net/api/media/mk-nutnet2023-5dominantplants?type=photo&amp;format=entry_original&amp;name=f1174a2c-c9a2-4dde-bf7f-96e2b08a403c_1687372294.jpg</v>
      </c>
      <c r="W208">
        <f>VLOOKUP(A208,metadata!A$2:P$26,12,FALSE)</f>
        <v>0</v>
      </c>
      <c r="X208" t="str">
        <f>VLOOKUP(A208,metadata!A$2:P$26,13,FALSE)</f>
        <v>arch</v>
      </c>
      <c r="Y208">
        <f>VLOOKUP(A208,metadata!A$2:P$26,14,FALSE)</f>
        <v>0</v>
      </c>
      <c r="Z208">
        <f>VLOOKUP(A208,metadata!A$2:P$26,15,FALSE)</f>
        <v>0</v>
      </c>
      <c r="AA208">
        <f>VLOOKUP(A208,metadata!A$2:P$26,16,FALSE)</f>
        <v>11</v>
      </c>
    </row>
    <row r="209" spans="1:27" x14ac:dyDescent="0.3">
      <c r="A209" t="s">
        <v>1034</v>
      </c>
      <c r="B209" t="s">
        <v>1061</v>
      </c>
      <c r="C209" t="s">
        <v>1060</v>
      </c>
      <c r="D209" t="s">
        <v>1059</v>
      </c>
      <c r="E209" t="s">
        <v>1058</v>
      </c>
      <c r="F209" t="s">
        <v>1057</v>
      </c>
      <c r="G209" t="s">
        <v>1056</v>
      </c>
      <c r="H209">
        <v>1</v>
      </c>
      <c r="I209" t="s">
        <v>1055</v>
      </c>
      <c r="K209" t="b">
        <f t="shared" si="3"/>
        <v>1</v>
      </c>
      <c r="L209" t="str">
        <f>VLOOKUP(A209,metadata!A$2:P$26,1,FALSE)</f>
        <v>f1174a2c-c9a2-4dde-bf7f-96e2b08a403c</v>
      </c>
      <c r="M209" t="str">
        <f>VLOOKUP(A209,metadata!A$2:P$26,2,FALSE)</f>
        <v>2023-06-21T18:36:30.000Z</v>
      </c>
      <c r="N209" t="str">
        <f>VLOOKUP(A209,metadata!A$2:P$26,3,FALSE)</f>
        <v>2023-08-21T03:46:05.000Z</v>
      </c>
      <c r="O209" t="str">
        <f>VLOOKUP(A209,metadata!A$2:P$26,4,FALSE)</f>
        <v>arch_control_01</v>
      </c>
      <c r="P209" s="7">
        <f>VLOOKUP(A209,metadata!A$2:P$26,5,FALSE)</f>
        <v>45098</v>
      </c>
      <c r="Q209" s="8">
        <f>VLOOKUP(A209,metadata!A$2:P$26,6,FALSE)</f>
        <v>0.60416666666666663</v>
      </c>
      <c r="R209" t="str">
        <f>VLOOKUP(A209,metadata!A$2:P$26,7,FALSE)</f>
        <v>arch</v>
      </c>
      <c r="S209" t="str">
        <f>VLOOKUP(A209,metadata!A$2:P$26,8,FALSE)</f>
        <v>arch_control_01</v>
      </c>
      <c r="T209" t="str">
        <f>VLOOKUP(A209,metadata!A$2:P$26,9,FALSE)</f>
        <v>A</v>
      </c>
      <c r="U209">
        <f>VLOOKUP(A209,metadata!A$2:P$26,10,FALSE)</f>
        <v>1</v>
      </c>
      <c r="V209" t="str">
        <f>VLOOKUP(A209,metadata!A$2:P$26,11,FALSE)</f>
        <v>https://five.epicollect.net/api/media/mk-nutnet2023-5dominantplants?type=photo&amp;format=entry_original&amp;name=f1174a2c-c9a2-4dde-bf7f-96e2b08a403c_1687372294.jpg</v>
      </c>
      <c r="W209">
        <f>VLOOKUP(A209,metadata!A$2:P$26,12,FALSE)</f>
        <v>0</v>
      </c>
      <c r="X209" t="str">
        <f>VLOOKUP(A209,metadata!A$2:P$26,13,FALSE)</f>
        <v>arch</v>
      </c>
      <c r="Y209">
        <f>VLOOKUP(A209,metadata!A$2:P$26,14,FALSE)</f>
        <v>0</v>
      </c>
      <c r="Z209">
        <f>VLOOKUP(A209,metadata!A$2:P$26,15,FALSE)</f>
        <v>0</v>
      </c>
      <c r="AA209">
        <f>VLOOKUP(A209,metadata!A$2:P$26,16,FALSE)</f>
        <v>11</v>
      </c>
    </row>
    <row r="210" spans="1:27" x14ac:dyDescent="0.3">
      <c r="A210" t="s">
        <v>1034</v>
      </c>
      <c r="B210" t="s">
        <v>1054</v>
      </c>
      <c r="C210" t="s">
        <v>1053</v>
      </c>
      <c r="D210" t="s">
        <v>1052</v>
      </c>
      <c r="E210" t="s">
        <v>1051</v>
      </c>
      <c r="F210" t="s">
        <v>768</v>
      </c>
      <c r="H210">
        <v>83</v>
      </c>
      <c r="K210" t="b">
        <f t="shared" si="3"/>
        <v>1</v>
      </c>
      <c r="L210" t="str">
        <f>VLOOKUP(A210,metadata!A$2:P$26,1,FALSE)</f>
        <v>f1174a2c-c9a2-4dde-bf7f-96e2b08a403c</v>
      </c>
      <c r="M210" t="str">
        <f>VLOOKUP(A210,metadata!A$2:P$26,2,FALSE)</f>
        <v>2023-06-21T18:36:30.000Z</v>
      </c>
      <c r="N210" t="str">
        <f>VLOOKUP(A210,metadata!A$2:P$26,3,FALSE)</f>
        <v>2023-08-21T03:46:05.000Z</v>
      </c>
      <c r="O210" t="str">
        <f>VLOOKUP(A210,metadata!A$2:P$26,4,FALSE)</f>
        <v>arch_control_01</v>
      </c>
      <c r="P210" s="7">
        <f>VLOOKUP(A210,metadata!A$2:P$26,5,FALSE)</f>
        <v>45098</v>
      </c>
      <c r="Q210" s="8">
        <f>VLOOKUP(A210,metadata!A$2:P$26,6,FALSE)</f>
        <v>0.60416666666666663</v>
      </c>
      <c r="R210" t="str">
        <f>VLOOKUP(A210,metadata!A$2:P$26,7,FALSE)</f>
        <v>arch</v>
      </c>
      <c r="S210" t="str">
        <f>VLOOKUP(A210,metadata!A$2:P$26,8,FALSE)</f>
        <v>arch_control_01</v>
      </c>
      <c r="T210" t="str">
        <f>VLOOKUP(A210,metadata!A$2:P$26,9,FALSE)</f>
        <v>A</v>
      </c>
      <c r="U210">
        <f>VLOOKUP(A210,metadata!A$2:P$26,10,FALSE)</f>
        <v>1</v>
      </c>
      <c r="V210" t="str">
        <f>VLOOKUP(A210,metadata!A$2:P$26,11,FALSE)</f>
        <v>https://five.epicollect.net/api/media/mk-nutnet2023-5dominantplants?type=photo&amp;format=entry_original&amp;name=f1174a2c-c9a2-4dde-bf7f-96e2b08a403c_1687372294.jpg</v>
      </c>
      <c r="W210">
        <f>VLOOKUP(A210,metadata!A$2:P$26,12,FALSE)</f>
        <v>0</v>
      </c>
      <c r="X210" t="str">
        <f>VLOOKUP(A210,metadata!A$2:P$26,13,FALSE)</f>
        <v>arch</v>
      </c>
      <c r="Y210">
        <f>VLOOKUP(A210,metadata!A$2:P$26,14,FALSE)</f>
        <v>0</v>
      </c>
      <c r="Z210">
        <f>VLOOKUP(A210,metadata!A$2:P$26,15,FALSE)</f>
        <v>0</v>
      </c>
      <c r="AA210">
        <f>VLOOKUP(A210,metadata!A$2:P$26,16,FALSE)</f>
        <v>11</v>
      </c>
    </row>
    <row r="211" spans="1:27" x14ac:dyDescent="0.3">
      <c r="A211" t="s">
        <v>1034</v>
      </c>
      <c r="B211" t="s">
        <v>1050</v>
      </c>
      <c r="C211" t="s">
        <v>1049</v>
      </c>
      <c r="D211" t="s">
        <v>1048</v>
      </c>
      <c r="E211" t="s">
        <v>1047</v>
      </c>
      <c r="F211" t="s">
        <v>760</v>
      </c>
      <c r="H211">
        <v>20</v>
      </c>
      <c r="K211" t="b">
        <f t="shared" si="3"/>
        <v>1</v>
      </c>
      <c r="L211" t="str">
        <f>VLOOKUP(A211,metadata!A$2:P$26,1,FALSE)</f>
        <v>f1174a2c-c9a2-4dde-bf7f-96e2b08a403c</v>
      </c>
      <c r="M211" t="str">
        <f>VLOOKUP(A211,metadata!A$2:P$26,2,FALSE)</f>
        <v>2023-06-21T18:36:30.000Z</v>
      </c>
      <c r="N211" t="str">
        <f>VLOOKUP(A211,metadata!A$2:P$26,3,FALSE)</f>
        <v>2023-08-21T03:46:05.000Z</v>
      </c>
      <c r="O211" t="str">
        <f>VLOOKUP(A211,metadata!A$2:P$26,4,FALSE)</f>
        <v>arch_control_01</v>
      </c>
      <c r="P211" s="7">
        <f>VLOOKUP(A211,metadata!A$2:P$26,5,FALSE)</f>
        <v>45098</v>
      </c>
      <c r="Q211" s="8">
        <f>VLOOKUP(A211,metadata!A$2:P$26,6,FALSE)</f>
        <v>0.60416666666666663</v>
      </c>
      <c r="R211" t="str">
        <f>VLOOKUP(A211,metadata!A$2:P$26,7,FALSE)</f>
        <v>arch</v>
      </c>
      <c r="S211" t="str">
        <f>VLOOKUP(A211,metadata!A$2:P$26,8,FALSE)</f>
        <v>arch_control_01</v>
      </c>
      <c r="T211" t="str">
        <f>VLOOKUP(A211,metadata!A$2:P$26,9,FALSE)</f>
        <v>A</v>
      </c>
      <c r="U211">
        <f>VLOOKUP(A211,metadata!A$2:P$26,10,FALSE)</f>
        <v>1</v>
      </c>
      <c r="V211" t="str">
        <f>VLOOKUP(A211,metadata!A$2:P$26,11,FALSE)</f>
        <v>https://five.epicollect.net/api/media/mk-nutnet2023-5dominantplants?type=photo&amp;format=entry_original&amp;name=f1174a2c-c9a2-4dde-bf7f-96e2b08a403c_1687372294.jpg</v>
      </c>
      <c r="W211">
        <f>VLOOKUP(A211,metadata!A$2:P$26,12,FALSE)</f>
        <v>0</v>
      </c>
      <c r="X211" t="str">
        <f>VLOOKUP(A211,metadata!A$2:P$26,13,FALSE)</f>
        <v>arch</v>
      </c>
      <c r="Y211">
        <f>VLOOKUP(A211,metadata!A$2:P$26,14,FALSE)</f>
        <v>0</v>
      </c>
      <c r="Z211">
        <f>VLOOKUP(A211,metadata!A$2:P$26,15,FALSE)</f>
        <v>0</v>
      </c>
      <c r="AA211">
        <f>VLOOKUP(A211,metadata!A$2:P$26,16,FALSE)</f>
        <v>11</v>
      </c>
    </row>
    <row r="212" spans="1:27" x14ac:dyDescent="0.3">
      <c r="A212" t="s">
        <v>1034</v>
      </c>
      <c r="B212" t="s">
        <v>1046</v>
      </c>
      <c r="C212" t="s">
        <v>1045</v>
      </c>
      <c r="D212" t="s">
        <v>1044</v>
      </c>
      <c r="E212" t="s">
        <v>782</v>
      </c>
      <c r="F212" t="s">
        <v>781</v>
      </c>
      <c r="G212" t="s">
        <v>799</v>
      </c>
      <c r="H212">
        <v>0</v>
      </c>
      <c r="K212" t="b">
        <f t="shared" si="3"/>
        <v>1</v>
      </c>
      <c r="L212" t="str">
        <f>VLOOKUP(A212,metadata!A$2:P$26,1,FALSE)</f>
        <v>f1174a2c-c9a2-4dde-bf7f-96e2b08a403c</v>
      </c>
      <c r="M212" t="str">
        <f>VLOOKUP(A212,metadata!A$2:P$26,2,FALSE)</f>
        <v>2023-06-21T18:36:30.000Z</v>
      </c>
      <c r="N212" t="str">
        <f>VLOOKUP(A212,metadata!A$2:P$26,3,FALSE)</f>
        <v>2023-08-21T03:46:05.000Z</v>
      </c>
      <c r="O212" t="str">
        <f>VLOOKUP(A212,metadata!A$2:P$26,4,FALSE)</f>
        <v>arch_control_01</v>
      </c>
      <c r="P212" s="7">
        <f>VLOOKUP(A212,metadata!A$2:P$26,5,FALSE)</f>
        <v>45098</v>
      </c>
      <c r="Q212" s="8">
        <f>VLOOKUP(A212,metadata!A$2:P$26,6,FALSE)</f>
        <v>0.60416666666666663</v>
      </c>
      <c r="R212" t="str">
        <f>VLOOKUP(A212,metadata!A$2:P$26,7,FALSE)</f>
        <v>arch</v>
      </c>
      <c r="S212" t="str">
        <f>VLOOKUP(A212,metadata!A$2:P$26,8,FALSE)</f>
        <v>arch_control_01</v>
      </c>
      <c r="T212" t="str">
        <f>VLOOKUP(A212,metadata!A$2:P$26,9,FALSE)</f>
        <v>A</v>
      </c>
      <c r="U212">
        <f>VLOOKUP(A212,metadata!A$2:P$26,10,FALSE)</f>
        <v>1</v>
      </c>
      <c r="V212" t="str">
        <f>VLOOKUP(A212,metadata!A$2:P$26,11,FALSE)</f>
        <v>https://five.epicollect.net/api/media/mk-nutnet2023-5dominantplants?type=photo&amp;format=entry_original&amp;name=f1174a2c-c9a2-4dde-bf7f-96e2b08a403c_1687372294.jpg</v>
      </c>
      <c r="W212">
        <f>VLOOKUP(A212,metadata!A$2:P$26,12,FALSE)</f>
        <v>0</v>
      </c>
      <c r="X212" t="str">
        <f>VLOOKUP(A212,metadata!A$2:P$26,13,FALSE)</f>
        <v>arch</v>
      </c>
      <c r="Y212">
        <f>VLOOKUP(A212,metadata!A$2:P$26,14,FALSE)</f>
        <v>0</v>
      </c>
      <c r="Z212">
        <f>VLOOKUP(A212,metadata!A$2:P$26,15,FALSE)</f>
        <v>0</v>
      </c>
      <c r="AA212">
        <f>VLOOKUP(A212,metadata!A$2:P$26,16,FALSE)</f>
        <v>11</v>
      </c>
    </row>
    <row r="213" spans="1:27" x14ac:dyDescent="0.3">
      <c r="A213" t="s">
        <v>1034</v>
      </c>
      <c r="B213" t="s">
        <v>1043</v>
      </c>
      <c r="C213" t="s">
        <v>1042</v>
      </c>
      <c r="D213" t="s">
        <v>1041</v>
      </c>
      <c r="E213" t="s">
        <v>855</v>
      </c>
      <c r="F213" t="s">
        <v>781</v>
      </c>
      <c r="G213" t="s">
        <v>794</v>
      </c>
      <c r="H213">
        <v>3</v>
      </c>
      <c r="K213" t="b">
        <f t="shared" si="3"/>
        <v>1</v>
      </c>
      <c r="L213" t="str">
        <f>VLOOKUP(A213,metadata!A$2:P$26,1,FALSE)</f>
        <v>f1174a2c-c9a2-4dde-bf7f-96e2b08a403c</v>
      </c>
      <c r="M213" t="str">
        <f>VLOOKUP(A213,metadata!A$2:P$26,2,FALSE)</f>
        <v>2023-06-21T18:36:30.000Z</v>
      </c>
      <c r="N213" t="str">
        <f>VLOOKUP(A213,metadata!A$2:P$26,3,FALSE)</f>
        <v>2023-08-21T03:46:05.000Z</v>
      </c>
      <c r="O213" t="str">
        <f>VLOOKUP(A213,metadata!A$2:P$26,4,FALSE)</f>
        <v>arch_control_01</v>
      </c>
      <c r="P213" s="7">
        <f>VLOOKUP(A213,metadata!A$2:P$26,5,FALSE)</f>
        <v>45098</v>
      </c>
      <c r="Q213" s="8">
        <f>VLOOKUP(A213,metadata!A$2:P$26,6,FALSE)</f>
        <v>0.60416666666666663</v>
      </c>
      <c r="R213" t="str">
        <f>VLOOKUP(A213,metadata!A$2:P$26,7,FALSE)</f>
        <v>arch</v>
      </c>
      <c r="S213" t="str">
        <f>VLOOKUP(A213,metadata!A$2:P$26,8,FALSE)</f>
        <v>arch_control_01</v>
      </c>
      <c r="T213" t="str">
        <f>VLOOKUP(A213,metadata!A$2:P$26,9,FALSE)</f>
        <v>A</v>
      </c>
      <c r="U213">
        <f>VLOOKUP(A213,metadata!A$2:P$26,10,FALSE)</f>
        <v>1</v>
      </c>
      <c r="V213" t="str">
        <f>VLOOKUP(A213,metadata!A$2:P$26,11,FALSE)</f>
        <v>https://five.epicollect.net/api/media/mk-nutnet2023-5dominantplants?type=photo&amp;format=entry_original&amp;name=f1174a2c-c9a2-4dde-bf7f-96e2b08a403c_1687372294.jpg</v>
      </c>
      <c r="W213">
        <f>VLOOKUP(A213,metadata!A$2:P$26,12,FALSE)</f>
        <v>0</v>
      </c>
      <c r="X213" t="str">
        <f>VLOOKUP(A213,metadata!A$2:P$26,13,FALSE)</f>
        <v>arch</v>
      </c>
      <c r="Y213">
        <f>VLOOKUP(A213,metadata!A$2:P$26,14,FALSE)</f>
        <v>0</v>
      </c>
      <c r="Z213">
        <f>VLOOKUP(A213,metadata!A$2:P$26,15,FALSE)</f>
        <v>0</v>
      </c>
      <c r="AA213">
        <f>VLOOKUP(A213,metadata!A$2:P$26,16,FALSE)</f>
        <v>11</v>
      </c>
    </row>
    <row r="214" spans="1:27" x14ac:dyDescent="0.3">
      <c r="A214" t="s">
        <v>1034</v>
      </c>
      <c r="B214" t="s">
        <v>1040</v>
      </c>
      <c r="C214" t="s">
        <v>1039</v>
      </c>
      <c r="D214" t="s">
        <v>1038</v>
      </c>
      <c r="E214" t="s">
        <v>782</v>
      </c>
      <c r="F214" t="s">
        <v>781</v>
      </c>
      <c r="G214" t="s">
        <v>790</v>
      </c>
      <c r="H214">
        <v>0</v>
      </c>
      <c r="K214" t="b">
        <f t="shared" si="3"/>
        <v>1</v>
      </c>
      <c r="L214" t="str">
        <f>VLOOKUP(A214,metadata!A$2:P$26,1,FALSE)</f>
        <v>f1174a2c-c9a2-4dde-bf7f-96e2b08a403c</v>
      </c>
      <c r="M214" t="str">
        <f>VLOOKUP(A214,metadata!A$2:P$26,2,FALSE)</f>
        <v>2023-06-21T18:36:30.000Z</v>
      </c>
      <c r="N214" t="str">
        <f>VLOOKUP(A214,metadata!A$2:P$26,3,FALSE)</f>
        <v>2023-08-21T03:46:05.000Z</v>
      </c>
      <c r="O214" t="str">
        <f>VLOOKUP(A214,metadata!A$2:P$26,4,FALSE)</f>
        <v>arch_control_01</v>
      </c>
      <c r="P214" s="7">
        <f>VLOOKUP(A214,metadata!A$2:P$26,5,FALSE)</f>
        <v>45098</v>
      </c>
      <c r="Q214" s="8">
        <f>VLOOKUP(A214,metadata!A$2:P$26,6,FALSE)</f>
        <v>0.60416666666666663</v>
      </c>
      <c r="R214" t="str">
        <f>VLOOKUP(A214,metadata!A$2:P$26,7,FALSE)</f>
        <v>arch</v>
      </c>
      <c r="S214" t="str">
        <f>VLOOKUP(A214,metadata!A$2:P$26,8,FALSE)</f>
        <v>arch_control_01</v>
      </c>
      <c r="T214" t="str">
        <f>VLOOKUP(A214,metadata!A$2:P$26,9,FALSE)</f>
        <v>A</v>
      </c>
      <c r="U214">
        <f>VLOOKUP(A214,metadata!A$2:P$26,10,FALSE)</f>
        <v>1</v>
      </c>
      <c r="V214" t="str">
        <f>VLOOKUP(A214,metadata!A$2:P$26,11,FALSE)</f>
        <v>https://five.epicollect.net/api/media/mk-nutnet2023-5dominantplants?type=photo&amp;format=entry_original&amp;name=f1174a2c-c9a2-4dde-bf7f-96e2b08a403c_1687372294.jpg</v>
      </c>
      <c r="W214">
        <f>VLOOKUP(A214,metadata!A$2:P$26,12,FALSE)</f>
        <v>0</v>
      </c>
      <c r="X214" t="str">
        <f>VLOOKUP(A214,metadata!A$2:P$26,13,FALSE)</f>
        <v>arch</v>
      </c>
      <c r="Y214">
        <f>VLOOKUP(A214,metadata!A$2:P$26,14,FALSE)</f>
        <v>0</v>
      </c>
      <c r="Z214">
        <f>VLOOKUP(A214,metadata!A$2:P$26,15,FALSE)</f>
        <v>0</v>
      </c>
      <c r="AA214">
        <f>VLOOKUP(A214,metadata!A$2:P$26,16,FALSE)</f>
        <v>11</v>
      </c>
    </row>
    <row r="215" spans="1:27" x14ac:dyDescent="0.3">
      <c r="A215" t="s">
        <v>1034</v>
      </c>
      <c r="B215" t="s">
        <v>1037</v>
      </c>
      <c r="C215" t="s">
        <v>1036</v>
      </c>
      <c r="D215" t="s">
        <v>1035</v>
      </c>
      <c r="E215" t="s">
        <v>782</v>
      </c>
      <c r="F215" t="s">
        <v>781</v>
      </c>
      <c r="G215" t="s">
        <v>786</v>
      </c>
      <c r="H215">
        <v>0</v>
      </c>
      <c r="K215" t="b">
        <f t="shared" si="3"/>
        <v>1</v>
      </c>
      <c r="L215" t="str">
        <f>VLOOKUP(A215,metadata!A$2:P$26,1,FALSE)</f>
        <v>f1174a2c-c9a2-4dde-bf7f-96e2b08a403c</v>
      </c>
      <c r="M215" t="str">
        <f>VLOOKUP(A215,metadata!A$2:P$26,2,FALSE)</f>
        <v>2023-06-21T18:36:30.000Z</v>
      </c>
      <c r="N215" t="str">
        <f>VLOOKUP(A215,metadata!A$2:P$26,3,FALSE)</f>
        <v>2023-08-21T03:46:05.000Z</v>
      </c>
      <c r="O215" t="str">
        <f>VLOOKUP(A215,metadata!A$2:P$26,4,FALSE)</f>
        <v>arch_control_01</v>
      </c>
      <c r="P215" s="7">
        <f>VLOOKUP(A215,metadata!A$2:P$26,5,FALSE)</f>
        <v>45098</v>
      </c>
      <c r="Q215" s="8">
        <f>VLOOKUP(A215,metadata!A$2:P$26,6,FALSE)</f>
        <v>0.60416666666666663</v>
      </c>
      <c r="R215" t="str">
        <f>VLOOKUP(A215,metadata!A$2:P$26,7,FALSE)</f>
        <v>arch</v>
      </c>
      <c r="S215" t="str">
        <f>VLOOKUP(A215,metadata!A$2:P$26,8,FALSE)</f>
        <v>arch_control_01</v>
      </c>
      <c r="T215" t="str">
        <f>VLOOKUP(A215,metadata!A$2:P$26,9,FALSE)</f>
        <v>A</v>
      </c>
      <c r="U215">
        <f>VLOOKUP(A215,metadata!A$2:P$26,10,FALSE)</f>
        <v>1</v>
      </c>
      <c r="V215" t="str">
        <f>VLOOKUP(A215,metadata!A$2:P$26,11,FALSE)</f>
        <v>https://five.epicollect.net/api/media/mk-nutnet2023-5dominantplants?type=photo&amp;format=entry_original&amp;name=f1174a2c-c9a2-4dde-bf7f-96e2b08a403c_1687372294.jpg</v>
      </c>
      <c r="W215">
        <f>VLOOKUP(A215,metadata!A$2:P$26,12,FALSE)</f>
        <v>0</v>
      </c>
      <c r="X215" t="str">
        <f>VLOOKUP(A215,metadata!A$2:P$26,13,FALSE)</f>
        <v>arch</v>
      </c>
      <c r="Y215">
        <f>VLOOKUP(A215,metadata!A$2:P$26,14,FALSE)</f>
        <v>0</v>
      </c>
      <c r="Z215">
        <f>VLOOKUP(A215,metadata!A$2:P$26,15,FALSE)</f>
        <v>0</v>
      </c>
      <c r="AA215">
        <f>VLOOKUP(A215,metadata!A$2:P$26,16,FALSE)</f>
        <v>11</v>
      </c>
    </row>
    <row r="216" spans="1:27" x14ac:dyDescent="0.3">
      <c r="A216" t="s">
        <v>1034</v>
      </c>
      <c r="B216" t="s">
        <v>1033</v>
      </c>
      <c r="C216" t="s">
        <v>1032</v>
      </c>
      <c r="D216" t="s">
        <v>1031</v>
      </c>
      <c r="E216" t="s">
        <v>782</v>
      </c>
      <c r="F216" t="s">
        <v>781</v>
      </c>
      <c r="G216" t="s">
        <v>780</v>
      </c>
      <c r="H216">
        <v>0</v>
      </c>
      <c r="K216" t="b">
        <f t="shared" si="3"/>
        <v>1</v>
      </c>
      <c r="L216" t="str">
        <f>VLOOKUP(A216,metadata!A$2:P$26,1,FALSE)</f>
        <v>f1174a2c-c9a2-4dde-bf7f-96e2b08a403c</v>
      </c>
      <c r="M216" t="str">
        <f>VLOOKUP(A216,metadata!A$2:P$26,2,FALSE)</f>
        <v>2023-06-21T18:36:30.000Z</v>
      </c>
      <c r="N216" t="str">
        <f>VLOOKUP(A216,metadata!A$2:P$26,3,FALSE)</f>
        <v>2023-08-21T03:46:05.000Z</v>
      </c>
      <c r="O216" t="str">
        <f>VLOOKUP(A216,metadata!A$2:P$26,4,FALSE)</f>
        <v>arch_control_01</v>
      </c>
      <c r="P216" s="7">
        <f>VLOOKUP(A216,metadata!A$2:P$26,5,FALSE)</f>
        <v>45098</v>
      </c>
      <c r="Q216" s="8">
        <f>VLOOKUP(A216,metadata!A$2:P$26,6,FALSE)</f>
        <v>0.60416666666666663</v>
      </c>
      <c r="R216" t="str">
        <f>VLOOKUP(A216,metadata!A$2:P$26,7,FALSE)</f>
        <v>arch</v>
      </c>
      <c r="S216" t="str">
        <f>VLOOKUP(A216,metadata!A$2:P$26,8,FALSE)</f>
        <v>arch_control_01</v>
      </c>
      <c r="T216" t="str">
        <f>VLOOKUP(A216,metadata!A$2:P$26,9,FALSE)</f>
        <v>A</v>
      </c>
      <c r="U216">
        <f>VLOOKUP(A216,metadata!A$2:P$26,10,FALSE)</f>
        <v>1</v>
      </c>
      <c r="V216" t="str">
        <f>VLOOKUP(A216,metadata!A$2:P$26,11,FALSE)</f>
        <v>https://five.epicollect.net/api/media/mk-nutnet2023-5dominantplants?type=photo&amp;format=entry_original&amp;name=f1174a2c-c9a2-4dde-bf7f-96e2b08a403c_1687372294.jpg</v>
      </c>
      <c r="W216">
        <f>VLOOKUP(A216,metadata!A$2:P$26,12,FALSE)</f>
        <v>0</v>
      </c>
      <c r="X216" t="str">
        <f>VLOOKUP(A216,metadata!A$2:P$26,13,FALSE)</f>
        <v>arch</v>
      </c>
      <c r="Y216">
        <f>VLOOKUP(A216,metadata!A$2:P$26,14,FALSE)</f>
        <v>0</v>
      </c>
      <c r="Z216">
        <f>VLOOKUP(A216,metadata!A$2:P$26,15,FALSE)</f>
        <v>0</v>
      </c>
      <c r="AA216">
        <f>VLOOKUP(A216,metadata!A$2:P$26,16,FALSE)</f>
        <v>11</v>
      </c>
    </row>
    <row r="217" spans="1:27" x14ac:dyDescent="0.3">
      <c r="A217" t="s">
        <v>991</v>
      </c>
      <c r="B217" t="s">
        <v>1030</v>
      </c>
      <c r="C217" t="s">
        <v>1029</v>
      </c>
      <c r="D217" t="s">
        <v>1028</v>
      </c>
      <c r="E217" t="s">
        <v>1027</v>
      </c>
      <c r="F217" t="s">
        <v>871</v>
      </c>
      <c r="H217">
        <v>8</v>
      </c>
      <c r="I217" t="s">
        <v>1026</v>
      </c>
      <c r="K217" t="b">
        <f t="shared" si="3"/>
        <v>1</v>
      </c>
      <c r="L217" t="str">
        <f>VLOOKUP(A217,metadata!A$2:P$26,1,FALSE)</f>
        <v>17a0bd21-d17f-49a0-b181-eea16e6102bf</v>
      </c>
      <c r="M217" t="str">
        <f>VLOOKUP(A217,metadata!A$2:P$26,2,FALSE)</f>
        <v>2023-06-21T18:05:29.000Z</v>
      </c>
      <c r="N217" t="str">
        <f>VLOOKUP(A217,metadata!A$2:P$26,3,FALSE)</f>
        <v>2023-06-21T18:11:09.000Z</v>
      </c>
      <c r="O217" t="str">
        <f>VLOOKUP(A217,metadata!A$2:P$26,4,FALSE)</f>
        <v>arch_NPK_08</v>
      </c>
      <c r="P217" s="7">
        <f>VLOOKUP(A217,metadata!A$2:P$26,5,FALSE)</f>
        <v>45098</v>
      </c>
      <c r="Q217" s="8">
        <f>VLOOKUP(A217,metadata!A$2:P$26,6,FALSE)</f>
        <v>0.58124999999999993</v>
      </c>
      <c r="R217" t="str">
        <f>VLOOKUP(A217,metadata!A$2:P$26,7,FALSE)</f>
        <v>arch</v>
      </c>
      <c r="S217" t="str">
        <f>VLOOKUP(A217,metadata!A$2:P$26,8,FALSE)</f>
        <v>arch_NPK_08</v>
      </c>
      <c r="T217" t="str">
        <f>VLOOKUP(A217,metadata!A$2:P$26,9,FALSE)</f>
        <v>B</v>
      </c>
      <c r="U217">
        <f>VLOOKUP(A217,metadata!A$2:P$26,10,FALSE)</f>
        <v>2</v>
      </c>
      <c r="V217" t="str">
        <f>VLOOKUP(A217,metadata!A$2:P$26,11,FALSE)</f>
        <v>https://five.epicollect.net/api/media/mk-nutnet2023-5dominantplants?type=photo&amp;format=entry_original&amp;name=17a0bd21-d17f-49a0-b181-eea16e6102bf_1687370308.jpg</v>
      </c>
      <c r="W217">
        <f>VLOOKUP(A217,metadata!A$2:P$26,12,FALSE)</f>
        <v>0</v>
      </c>
      <c r="X217" t="str">
        <f>VLOOKUP(A217,metadata!A$2:P$26,13,FALSE)</f>
        <v>arch</v>
      </c>
      <c r="Y217">
        <f>VLOOKUP(A217,metadata!A$2:P$26,14,FALSE)</f>
        <v>0</v>
      </c>
      <c r="Z217">
        <f>VLOOKUP(A217,metadata!A$2:P$26,15,FALSE)</f>
        <v>0</v>
      </c>
      <c r="AA217">
        <f>VLOOKUP(A217,metadata!A$2:P$26,16,FALSE)</f>
        <v>11</v>
      </c>
    </row>
    <row r="218" spans="1:27" x14ac:dyDescent="0.3">
      <c r="A218" t="s">
        <v>991</v>
      </c>
      <c r="B218" t="s">
        <v>1025</v>
      </c>
      <c r="C218" t="s">
        <v>1024</v>
      </c>
      <c r="D218" t="s">
        <v>1023</v>
      </c>
      <c r="E218" t="s">
        <v>1022</v>
      </c>
      <c r="F218" t="s">
        <v>781</v>
      </c>
      <c r="G218" t="s">
        <v>1021</v>
      </c>
      <c r="H218">
        <v>4</v>
      </c>
      <c r="I218" t="s">
        <v>1020</v>
      </c>
      <c r="K218" t="b">
        <f t="shared" si="3"/>
        <v>1</v>
      </c>
      <c r="L218" t="str">
        <f>VLOOKUP(A218,metadata!A$2:P$26,1,FALSE)</f>
        <v>17a0bd21-d17f-49a0-b181-eea16e6102bf</v>
      </c>
      <c r="M218" t="str">
        <f>VLOOKUP(A218,metadata!A$2:P$26,2,FALSE)</f>
        <v>2023-06-21T18:05:29.000Z</v>
      </c>
      <c r="N218" t="str">
        <f>VLOOKUP(A218,metadata!A$2:P$26,3,FALSE)</f>
        <v>2023-06-21T18:11:09.000Z</v>
      </c>
      <c r="O218" t="str">
        <f>VLOOKUP(A218,metadata!A$2:P$26,4,FALSE)</f>
        <v>arch_NPK_08</v>
      </c>
      <c r="P218" s="7">
        <f>VLOOKUP(A218,metadata!A$2:P$26,5,FALSE)</f>
        <v>45098</v>
      </c>
      <c r="Q218" s="8">
        <f>VLOOKUP(A218,metadata!A$2:P$26,6,FALSE)</f>
        <v>0.58124999999999993</v>
      </c>
      <c r="R218" t="str">
        <f>VLOOKUP(A218,metadata!A$2:P$26,7,FALSE)</f>
        <v>arch</v>
      </c>
      <c r="S218" t="str">
        <f>VLOOKUP(A218,metadata!A$2:P$26,8,FALSE)</f>
        <v>arch_NPK_08</v>
      </c>
      <c r="T218" t="str">
        <f>VLOOKUP(A218,metadata!A$2:P$26,9,FALSE)</f>
        <v>B</v>
      </c>
      <c r="U218">
        <f>VLOOKUP(A218,metadata!A$2:P$26,10,FALSE)</f>
        <v>2</v>
      </c>
      <c r="V218" t="str">
        <f>VLOOKUP(A218,metadata!A$2:P$26,11,FALSE)</f>
        <v>https://five.epicollect.net/api/media/mk-nutnet2023-5dominantplants?type=photo&amp;format=entry_original&amp;name=17a0bd21-d17f-49a0-b181-eea16e6102bf_1687370308.jpg</v>
      </c>
      <c r="W218">
        <f>VLOOKUP(A218,metadata!A$2:P$26,12,FALSE)</f>
        <v>0</v>
      </c>
      <c r="X218" t="str">
        <f>VLOOKUP(A218,metadata!A$2:P$26,13,FALSE)</f>
        <v>arch</v>
      </c>
      <c r="Y218">
        <f>VLOOKUP(A218,metadata!A$2:P$26,14,FALSE)</f>
        <v>0</v>
      </c>
      <c r="Z218">
        <f>VLOOKUP(A218,metadata!A$2:P$26,15,FALSE)</f>
        <v>0</v>
      </c>
      <c r="AA218">
        <f>VLOOKUP(A218,metadata!A$2:P$26,16,FALSE)</f>
        <v>11</v>
      </c>
    </row>
    <row r="219" spans="1:27" x14ac:dyDescent="0.3">
      <c r="A219" t="s">
        <v>991</v>
      </c>
      <c r="B219" t="s">
        <v>1019</v>
      </c>
      <c r="C219" t="s">
        <v>1018</v>
      </c>
      <c r="D219" t="s">
        <v>1017</v>
      </c>
      <c r="E219" t="s">
        <v>860</v>
      </c>
      <c r="F219" t="s">
        <v>781</v>
      </c>
      <c r="G219" t="s">
        <v>1016</v>
      </c>
      <c r="H219">
        <v>1</v>
      </c>
      <c r="I219" t="s">
        <v>1015</v>
      </c>
      <c r="K219" t="b">
        <f t="shared" si="3"/>
        <v>1</v>
      </c>
      <c r="L219" t="str">
        <f>VLOOKUP(A219,metadata!A$2:P$26,1,FALSE)</f>
        <v>17a0bd21-d17f-49a0-b181-eea16e6102bf</v>
      </c>
      <c r="M219" t="str">
        <f>VLOOKUP(A219,metadata!A$2:P$26,2,FALSE)</f>
        <v>2023-06-21T18:05:29.000Z</v>
      </c>
      <c r="N219" t="str">
        <f>VLOOKUP(A219,metadata!A$2:P$26,3,FALSE)</f>
        <v>2023-06-21T18:11:09.000Z</v>
      </c>
      <c r="O219" t="str">
        <f>VLOOKUP(A219,metadata!A$2:P$26,4,FALSE)</f>
        <v>arch_NPK_08</v>
      </c>
      <c r="P219" s="7">
        <f>VLOOKUP(A219,metadata!A$2:P$26,5,FALSE)</f>
        <v>45098</v>
      </c>
      <c r="Q219" s="8">
        <f>VLOOKUP(A219,metadata!A$2:P$26,6,FALSE)</f>
        <v>0.58124999999999993</v>
      </c>
      <c r="R219" t="str">
        <f>VLOOKUP(A219,metadata!A$2:P$26,7,FALSE)</f>
        <v>arch</v>
      </c>
      <c r="S219" t="str">
        <f>VLOOKUP(A219,metadata!A$2:P$26,8,FALSE)</f>
        <v>arch_NPK_08</v>
      </c>
      <c r="T219" t="str">
        <f>VLOOKUP(A219,metadata!A$2:P$26,9,FALSE)</f>
        <v>B</v>
      </c>
      <c r="U219">
        <f>VLOOKUP(A219,metadata!A$2:P$26,10,FALSE)</f>
        <v>2</v>
      </c>
      <c r="V219" t="str">
        <f>VLOOKUP(A219,metadata!A$2:P$26,11,FALSE)</f>
        <v>https://five.epicollect.net/api/media/mk-nutnet2023-5dominantplants?type=photo&amp;format=entry_original&amp;name=17a0bd21-d17f-49a0-b181-eea16e6102bf_1687370308.jpg</v>
      </c>
      <c r="W219">
        <f>VLOOKUP(A219,metadata!A$2:P$26,12,FALSE)</f>
        <v>0</v>
      </c>
      <c r="X219" t="str">
        <f>VLOOKUP(A219,metadata!A$2:P$26,13,FALSE)</f>
        <v>arch</v>
      </c>
      <c r="Y219">
        <f>VLOOKUP(A219,metadata!A$2:P$26,14,FALSE)</f>
        <v>0</v>
      </c>
      <c r="Z219">
        <f>VLOOKUP(A219,metadata!A$2:P$26,15,FALSE)</f>
        <v>0</v>
      </c>
      <c r="AA219">
        <f>VLOOKUP(A219,metadata!A$2:P$26,16,FALSE)</f>
        <v>11</v>
      </c>
    </row>
    <row r="220" spans="1:27" x14ac:dyDescent="0.3">
      <c r="A220" t="s">
        <v>991</v>
      </c>
      <c r="B220" t="s">
        <v>1014</v>
      </c>
      <c r="C220" t="s">
        <v>1013</v>
      </c>
      <c r="D220" t="s">
        <v>1012</v>
      </c>
      <c r="E220" t="s">
        <v>818</v>
      </c>
      <c r="F220" t="s">
        <v>781</v>
      </c>
      <c r="G220" t="s">
        <v>984</v>
      </c>
      <c r="H220">
        <v>2</v>
      </c>
      <c r="K220" t="b">
        <f t="shared" si="3"/>
        <v>1</v>
      </c>
      <c r="L220" t="str">
        <f>VLOOKUP(A220,metadata!A$2:P$26,1,FALSE)</f>
        <v>17a0bd21-d17f-49a0-b181-eea16e6102bf</v>
      </c>
      <c r="M220" t="str">
        <f>VLOOKUP(A220,metadata!A$2:P$26,2,FALSE)</f>
        <v>2023-06-21T18:05:29.000Z</v>
      </c>
      <c r="N220" t="str">
        <f>VLOOKUP(A220,metadata!A$2:P$26,3,FALSE)</f>
        <v>2023-06-21T18:11:09.000Z</v>
      </c>
      <c r="O220" t="str">
        <f>VLOOKUP(A220,metadata!A$2:P$26,4,FALSE)</f>
        <v>arch_NPK_08</v>
      </c>
      <c r="P220" s="7">
        <f>VLOOKUP(A220,metadata!A$2:P$26,5,FALSE)</f>
        <v>45098</v>
      </c>
      <c r="Q220" s="8">
        <f>VLOOKUP(A220,metadata!A$2:P$26,6,FALSE)</f>
        <v>0.58124999999999993</v>
      </c>
      <c r="R220" t="str">
        <f>VLOOKUP(A220,metadata!A$2:P$26,7,FALSE)</f>
        <v>arch</v>
      </c>
      <c r="S220" t="str">
        <f>VLOOKUP(A220,metadata!A$2:P$26,8,FALSE)</f>
        <v>arch_NPK_08</v>
      </c>
      <c r="T220" t="str">
        <f>VLOOKUP(A220,metadata!A$2:P$26,9,FALSE)</f>
        <v>B</v>
      </c>
      <c r="U220">
        <f>VLOOKUP(A220,metadata!A$2:P$26,10,FALSE)</f>
        <v>2</v>
      </c>
      <c r="V220" t="str">
        <f>VLOOKUP(A220,metadata!A$2:P$26,11,FALSE)</f>
        <v>https://five.epicollect.net/api/media/mk-nutnet2023-5dominantplants?type=photo&amp;format=entry_original&amp;name=17a0bd21-d17f-49a0-b181-eea16e6102bf_1687370308.jpg</v>
      </c>
      <c r="W220">
        <f>VLOOKUP(A220,metadata!A$2:P$26,12,FALSE)</f>
        <v>0</v>
      </c>
      <c r="X220" t="str">
        <f>VLOOKUP(A220,metadata!A$2:P$26,13,FALSE)</f>
        <v>arch</v>
      </c>
      <c r="Y220">
        <f>VLOOKUP(A220,metadata!A$2:P$26,14,FALSE)</f>
        <v>0</v>
      </c>
      <c r="Z220">
        <f>VLOOKUP(A220,metadata!A$2:P$26,15,FALSE)</f>
        <v>0</v>
      </c>
      <c r="AA220">
        <f>VLOOKUP(A220,metadata!A$2:P$26,16,FALSE)</f>
        <v>11</v>
      </c>
    </row>
    <row r="221" spans="1:27" x14ac:dyDescent="0.3">
      <c r="A221" t="s">
        <v>991</v>
      </c>
      <c r="B221" t="s">
        <v>1011</v>
      </c>
      <c r="C221" t="s">
        <v>1010</v>
      </c>
      <c r="D221" t="s">
        <v>1009</v>
      </c>
      <c r="E221" t="s">
        <v>1008</v>
      </c>
      <c r="F221" t="s">
        <v>768</v>
      </c>
      <c r="H221">
        <v>60</v>
      </c>
      <c r="K221" t="b">
        <f t="shared" si="3"/>
        <v>1</v>
      </c>
      <c r="L221" t="str">
        <f>VLOOKUP(A221,metadata!A$2:P$26,1,FALSE)</f>
        <v>17a0bd21-d17f-49a0-b181-eea16e6102bf</v>
      </c>
      <c r="M221" t="str">
        <f>VLOOKUP(A221,metadata!A$2:P$26,2,FALSE)</f>
        <v>2023-06-21T18:05:29.000Z</v>
      </c>
      <c r="N221" t="str">
        <f>VLOOKUP(A221,metadata!A$2:P$26,3,FALSE)</f>
        <v>2023-06-21T18:11:09.000Z</v>
      </c>
      <c r="O221" t="str">
        <f>VLOOKUP(A221,metadata!A$2:P$26,4,FALSE)</f>
        <v>arch_NPK_08</v>
      </c>
      <c r="P221" s="7">
        <f>VLOOKUP(A221,metadata!A$2:P$26,5,FALSE)</f>
        <v>45098</v>
      </c>
      <c r="Q221" s="8">
        <f>VLOOKUP(A221,metadata!A$2:P$26,6,FALSE)</f>
        <v>0.58124999999999993</v>
      </c>
      <c r="R221" t="str">
        <f>VLOOKUP(A221,metadata!A$2:P$26,7,FALSE)</f>
        <v>arch</v>
      </c>
      <c r="S221" t="str">
        <f>VLOOKUP(A221,metadata!A$2:P$26,8,FALSE)</f>
        <v>arch_NPK_08</v>
      </c>
      <c r="T221" t="str">
        <f>VLOOKUP(A221,metadata!A$2:P$26,9,FALSE)</f>
        <v>B</v>
      </c>
      <c r="U221">
        <f>VLOOKUP(A221,metadata!A$2:P$26,10,FALSE)</f>
        <v>2</v>
      </c>
      <c r="V221" t="str">
        <f>VLOOKUP(A221,metadata!A$2:P$26,11,FALSE)</f>
        <v>https://five.epicollect.net/api/media/mk-nutnet2023-5dominantplants?type=photo&amp;format=entry_original&amp;name=17a0bd21-d17f-49a0-b181-eea16e6102bf_1687370308.jpg</v>
      </c>
      <c r="W221">
        <f>VLOOKUP(A221,metadata!A$2:P$26,12,FALSE)</f>
        <v>0</v>
      </c>
      <c r="X221" t="str">
        <f>VLOOKUP(A221,metadata!A$2:P$26,13,FALSE)</f>
        <v>arch</v>
      </c>
      <c r="Y221">
        <f>VLOOKUP(A221,metadata!A$2:P$26,14,FALSE)</f>
        <v>0</v>
      </c>
      <c r="Z221">
        <f>VLOOKUP(A221,metadata!A$2:P$26,15,FALSE)</f>
        <v>0</v>
      </c>
      <c r="AA221">
        <f>VLOOKUP(A221,metadata!A$2:P$26,16,FALSE)</f>
        <v>11</v>
      </c>
    </row>
    <row r="222" spans="1:27" x14ac:dyDescent="0.3">
      <c r="A222" t="s">
        <v>991</v>
      </c>
      <c r="B222" t="s">
        <v>1007</v>
      </c>
      <c r="C222" t="s">
        <v>1006</v>
      </c>
      <c r="D222" t="s">
        <v>1005</v>
      </c>
      <c r="E222" t="s">
        <v>1004</v>
      </c>
      <c r="F222" t="s">
        <v>760</v>
      </c>
      <c r="H222">
        <v>28</v>
      </c>
      <c r="K222" t="b">
        <f t="shared" si="3"/>
        <v>1</v>
      </c>
      <c r="L222" t="str">
        <f>VLOOKUP(A222,metadata!A$2:P$26,1,FALSE)</f>
        <v>17a0bd21-d17f-49a0-b181-eea16e6102bf</v>
      </c>
      <c r="M222" t="str">
        <f>VLOOKUP(A222,metadata!A$2:P$26,2,FALSE)</f>
        <v>2023-06-21T18:05:29.000Z</v>
      </c>
      <c r="N222" t="str">
        <f>VLOOKUP(A222,metadata!A$2:P$26,3,FALSE)</f>
        <v>2023-06-21T18:11:09.000Z</v>
      </c>
      <c r="O222" t="str">
        <f>VLOOKUP(A222,metadata!A$2:P$26,4,FALSE)</f>
        <v>arch_NPK_08</v>
      </c>
      <c r="P222" s="7">
        <f>VLOOKUP(A222,metadata!A$2:P$26,5,FALSE)</f>
        <v>45098</v>
      </c>
      <c r="Q222" s="8">
        <f>VLOOKUP(A222,metadata!A$2:P$26,6,FALSE)</f>
        <v>0.58124999999999993</v>
      </c>
      <c r="R222" t="str">
        <f>VLOOKUP(A222,metadata!A$2:P$26,7,FALSE)</f>
        <v>arch</v>
      </c>
      <c r="S222" t="str">
        <f>VLOOKUP(A222,metadata!A$2:P$26,8,FALSE)</f>
        <v>arch_NPK_08</v>
      </c>
      <c r="T222" t="str">
        <f>VLOOKUP(A222,metadata!A$2:P$26,9,FALSE)</f>
        <v>B</v>
      </c>
      <c r="U222">
        <f>VLOOKUP(A222,metadata!A$2:P$26,10,FALSE)</f>
        <v>2</v>
      </c>
      <c r="V222" t="str">
        <f>VLOOKUP(A222,metadata!A$2:P$26,11,FALSE)</f>
        <v>https://five.epicollect.net/api/media/mk-nutnet2023-5dominantplants?type=photo&amp;format=entry_original&amp;name=17a0bd21-d17f-49a0-b181-eea16e6102bf_1687370308.jpg</v>
      </c>
      <c r="W222">
        <f>VLOOKUP(A222,metadata!A$2:P$26,12,FALSE)</f>
        <v>0</v>
      </c>
      <c r="X222" t="str">
        <f>VLOOKUP(A222,metadata!A$2:P$26,13,FALSE)</f>
        <v>arch</v>
      </c>
      <c r="Y222">
        <f>VLOOKUP(A222,metadata!A$2:P$26,14,FALSE)</f>
        <v>0</v>
      </c>
      <c r="Z222">
        <f>VLOOKUP(A222,metadata!A$2:P$26,15,FALSE)</f>
        <v>0</v>
      </c>
      <c r="AA222">
        <f>VLOOKUP(A222,metadata!A$2:P$26,16,FALSE)</f>
        <v>11</v>
      </c>
    </row>
    <row r="223" spans="1:27" x14ac:dyDescent="0.3">
      <c r="A223" t="s">
        <v>991</v>
      </c>
      <c r="B223" t="s">
        <v>1003</v>
      </c>
      <c r="C223" t="s">
        <v>1002</v>
      </c>
      <c r="D223" t="s">
        <v>1001</v>
      </c>
      <c r="E223" t="s">
        <v>782</v>
      </c>
      <c r="F223" t="s">
        <v>781</v>
      </c>
      <c r="G223" t="s">
        <v>799</v>
      </c>
      <c r="H223">
        <v>0</v>
      </c>
      <c r="K223" t="b">
        <f t="shared" si="3"/>
        <v>1</v>
      </c>
      <c r="L223" t="str">
        <f>VLOOKUP(A223,metadata!A$2:P$26,1,FALSE)</f>
        <v>17a0bd21-d17f-49a0-b181-eea16e6102bf</v>
      </c>
      <c r="M223" t="str">
        <f>VLOOKUP(A223,metadata!A$2:P$26,2,FALSE)</f>
        <v>2023-06-21T18:05:29.000Z</v>
      </c>
      <c r="N223" t="str">
        <f>VLOOKUP(A223,metadata!A$2:P$26,3,FALSE)</f>
        <v>2023-06-21T18:11:09.000Z</v>
      </c>
      <c r="O223" t="str">
        <f>VLOOKUP(A223,metadata!A$2:P$26,4,FALSE)</f>
        <v>arch_NPK_08</v>
      </c>
      <c r="P223" s="7">
        <f>VLOOKUP(A223,metadata!A$2:P$26,5,FALSE)</f>
        <v>45098</v>
      </c>
      <c r="Q223" s="8">
        <f>VLOOKUP(A223,metadata!A$2:P$26,6,FALSE)</f>
        <v>0.58124999999999993</v>
      </c>
      <c r="R223" t="str">
        <f>VLOOKUP(A223,metadata!A$2:P$26,7,FALSE)</f>
        <v>arch</v>
      </c>
      <c r="S223" t="str">
        <f>VLOOKUP(A223,metadata!A$2:P$26,8,FALSE)</f>
        <v>arch_NPK_08</v>
      </c>
      <c r="T223" t="str">
        <f>VLOOKUP(A223,metadata!A$2:P$26,9,FALSE)</f>
        <v>B</v>
      </c>
      <c r="U223">
        <f>VLOOKUP(A223,metadata!A$2:P$26,10,FALSE)</f>
        <v>2</v>
      </c>
      <c r="V223" t="str">
        <f>VLOOKUP(A223,metadata!A$2:P$26,11,FALSE)</f>
        <v>https://five.epicollect.net/api/media/mk-nutnet2023-5dominantplants?type=photo&amp;format=entry_original&amp;name=17a0bd21-d17f-49a0-b181-eea16e6102bf_1687370308.jpg</v>
      </c>
      <c r="W223">
        <f>VLOOKUP(A223,metadata!A$2:P$26,12,FALSE)</f>
        <v>0</v>
      </c>
      <c r="X223" t="str">
        <f>VLOOKUP(A223,metadata!A$2:P$26,13,FALSE)</f>
        <v>arch</v>
      </c>
      <c r="Y223">
        <f>VLOOKUP(A223,metadata!A$2:P$26,14,FALSE)</f>
        <v>0</v>
      </c>
      <c r="Z223">
        <f>VLOOKUP(A223,metadata!A$2:P$26,15,FALSE)</f>
        <v>0</v>
      </c>
      <c r="AA223">
        <f>VLOOKUP(A223,metadata!A$2:P$26,16,FALSE)</f>
        <v>11</v>
      </c>
    </row>
    <row r="224" spans="1:27" x14ac:dyDescent="0.3">
      <c r="A224" t="s">
        <v>991</v>
      </c>
      <c r="B224" t="s">
        <v>1000</v>
      </c>
      <c r="C224" t="s">
        <v>999</v>
      </c>
      <c r="D224" t="s">
        <v>998</v>
      </c>
      <c r="E224" t="s">
        <v>805</v>
      </c>
      <c r="F224" t="s">
        <v>781</v>
      </c>
      <c r="G224" t="s">
        <v>794</v>
      </c>
      <c r="H224">
        <v>5</v>
      </c>
      <c r="K224" t="b">
        <f t="shared" si="3"/>
        <v>1</v>
      </c>
      <c r="L224" t="str">
        <f>VLOOKUP(A224,metadata!A$2:P$26,1,FALSE)</f>
        <v>17a0bd21-d17f-49a0-b181-eea16e6102bf</v>
      </c>
      <c r="M224" t="str">
        <f>VLOOKUP(A224,metadata!A$2:P$26,2,FALSE)</f>
        <v>2023-06-21T18:05:29.000Z</v>
      </c>
      <c r="N224" t="str">
        <f>VLOOKUP(A224,metadata!A$2:P$26,3,FALSE)</f>
        <v>2023-06-21T18:11:09.000Z</v>
      </c>
      <c r="O224" t="str">
        <f>VLOOKUP(A224,metadata!A$2:P$26,4,FALSE)</f>
        <v>arch_NPK_08</v>
      </c>
      <c r="P224" s="7">
        <f>VLOOKUP(A224,metadata!A$2:P$26,5,FALSE)</f>
        <v>45098</v>
      </c>
      <c r="Q224" s="8">
        <f>VLOOKUP(A224,metadata!A$2:P$26,6,FALSE)</f>
        <v>0.58124999999999993</v>
      </c>
      <c r="R224" t="str">
        <f>VLOOKUP(A224,metadata!A$2:P$26,7,FALSE)</f>
        <v>arch</v>
      </c>
      <c r="S224" t="str">
        <f>VLOOKUP(A224,metadata!A$2:P$26,8,FALSE)</f>
        <v>arch_NPK_08</v>
      </c>
      <c r="T224" t="str">
        <f>VLOOKUP(A224,metadata!A$2:P$26,9,FALSE)</f>
        <v>B</v>
      </c>
      <c r="U224">
        <f>VLOOKUP(A224,metadata!A$2:P$26,10,FALSE)</f>
        <v>2</v>
      </c>
      <c r="V224" t="str">
        <f>VLOOKUP(A224,metadata!A$2:P$26,11,FALSE)</f>
        <v>https://five.epicollect.net/api/media/mk-nutnet2023-5dominantplants?type=photo&amp;format=entry_original&amp;name=17a0bd21-d17f-49a0-b181-eea16e6102bf_1687370308.jpg</v>
      </c>
      <c r="W224">
        <f>VLOOKUP(A224,metadata!A$2:P$26,12,FALSE)</f>
        <v>0</v>
      </c>
      <c r="X224" t="str">
        <f>VLOOKUP(A224,metadata!A$2:P$26,13,FALSE)</f>
        <v>arch</v>
      </c>
      <c r="Y224">
        <f>VLOOKUP(A224,metadata!A$2:P$26,14,FALSE)</f>
        <v>0</v>
      </c>
      <c r="Z224">
        <f>VLOOKUP(A224,metadata!A$2:P$26,15,FALSE)</f>
        <v>0</v>
      </c>
      <c r="AA224">
        <f>VLOOKUP(A224,metadata!A$2:P$26,16,FALSE)</f>
        <v>11</v>
      </c>
    </row>
    <row r="225" spans="1:27" x14ac:dyDescent="0.3">
      <c r="A225" t="s">
        <v>991</v>
      </c>
      <c r="B225" t="s">
        <v>997</v>
      </c>
      <c r="C225" t="s">
        <v>996</v>
      </c>
      <c r="D225" t="s">
        <v>995</v>
      </c>
      <c r="E225" t="s">
        <v>782</v>
      </c>
      <c r="F225" t="s">
        <v>781</v>
      </c>
      <c r="G225" t="s">
        <v>790</v>
      </c>
      <c r="H225">
        <v>0</v>
      </c>
      <c r="K225" t="b">
        <f t="shared" si="3"/>
        <v>1</v>
      </c>
      <c r="L225" t="str">
        <f>VLOOKUP(A225,metadata!A$2:P$26,1,FALSE)</f>
        <v>17a0bd21-d17f-49a0-b181-eea16e6102bf</v>
      </c>
      <c r="M225" t="str">
        <f>VLOOKUP(A225,metadata!A$2:P$26,2,FALSE)</f>
        <v>2023-06-21T18:05:29.000Z</v>
      </c>
      <c r="N225" t="str">
        <f>VLOOKUP(A225,metadata!A$2:P$26,3,FALSE)</f>
        <v>2023-06-21T18:11:09.000Z</v>
      </c>
      <c r="O225" t="str">
        <f>VLOOKUP(A225,metadata!A$2:P$26,4,FALSE)</f>
        <v>arch_NPK_08</v>
      </c>
      <c r="P225" s="7">
        <f>VLOOKUP(A225,metadata!A$2:P$26,5,FALSE)</f>
        <v>45098</v>
      </c>
      <c r="Q225" s="8">
        <f>VLOOKUP(A225,metadata!A$2:P$26,6,FALSE)</f>
        <v>0.58124999999999993</v>
      </c>
      <c r="R225" t="str">
        <f>VLOOKUP(A225,metadata!A$2:P$26,7,FALSE)</f>
        <v>arch</v>
      </c>
      <c r="S225" t="str">
        <f>VLOOKUP(A225,metadata!A$2:P$26,8,FALSE)</f>
        <v>arch_NPK_08</v>
      </c>
      <c r="T225" t="str">
        <f>VLOOKUP(A225,metadata!A$2:P$26,9,FALSE)</f>
        <v>B</v>
      </c>
      <c r="U225">
        <f>VLOOKUP(A225,metadata!A$2:P$26,10,FALSE)</f>
        <v>2</v>
      </c>
      <c r="V225" t="str">
        <f>VLOOKUP(A225,metadata!A$2:P$26,11,FALSE)</f>
        <v>https://five.epicollect.net/api/media/mk-nutnet2023-5dominantplants?type=photo&amp;format=entry_original&amp;name=17a0bd21-d17f-49a0-b181-eea16e6102bf_1687370308.jpg</v>
      </c>
      <c r="W225">
        <f>VLOOKUP(A225,metadata!A$2:P$26,12,FALSE)</f>
        <v>0</v>
      </c>
      <c r="X225" t="str">
        <f>VLOOKUP(A225,metadata!A$2:P$26,13,FALSE)</f>
        <v>arch</v>
      </c>
      <c r="Y225">
        <f>VLOOKUP(A225,metadata!A$2:P$26,14,FALSE)</f>
        <v>0</v>
      </c>
      <c r="Z225">
        <f>VLOOKUP(A225,metadata!A$2:P$26,15,FALSE)</f>
        <v>0</v>
      </c>
      <c r="AA225">
        <f>VLOOKUP(A225,metadata!A$2:P$26,16,FALSE)</f>
        <v>11</v>
      </c>
    </row>
    <row r="226" spans="1:27" x14ac:dyDescent="0.3">
      <c r="A226" t="s">
        <v>991</v>
      </c>
      <c r="B226" t="s">
        <v>994</v>
      </c>
      <c r="C226" t="s">
        <v>993</v>
      </c>
      <c r="D226" t="s">
        <v>992</v>
      </c>
      <c r="E226" t="s">
        <v>782</v>
      </c>
      <c r="F226" t="s">
        <v>781</v>
      </c>
      <c r="G226" t="s">
        <v>786</v>
      </c>
      <c r="H226">
        <v>0</v>
      </c>
      <c r="K226" t="b">
        <f t="shared" si="3"/>
        <v>1</v>
      </c>
      <c r="L226" t="str">
        <f>VLOOKUP(A226,metadata!A$2:P$26,1,FALSE)</f>
        <v>17a0bd21-d17f-49a0-b181-eea16e6102bf</v>
      </c>
      <c r="M226" t="str">
        <f>VLOOKUP(A226,metadata!A$2:P$26,2,FALSE)</f>
        <v>2023-06-21T18:05:29.000Z</v>
      </c>
      <c r="N226" t="str">
        <f>VLOOKUP(A226,metadata!A$2:P$26,3,FALSE)</f>
        <v>2023-06-21T18:11:09.000Z</v>
      </c>
      <c r="O226" t="str">
        <f>VLOOKUP(A226,metadata!A$2:P$26,4,FALSE)</f>
        <v>arch_NPK_08</v>
      </c>
      <c r="P226" s="7">
        <f>VLOOKUP(A226,metadata!A$2:P$26,5,FALSE)</f>
        <v>45098</v>
      </c>
      <c r="Q226" s="8">
        <f>VLOOKUP(A226,metadata!A$2:P$26,6,FALSE)</f>
        <v>0.58124999999999993</v>
      </c>
      <c r="R226" t="str">
        <f>VLOOKUP(A226,metadata!A$2:P$26,7,FALSE)</f>
        <v>arch</v>
      </c>
      <c r="S226" t="str">
        <f>VLOOKUP(A226,metadata!A$2:P$26,8,FALSE)</f>
        <v>arch_NPK_08</v>
      </c>
      <c r="T226" t="str">
        <f>VLOOKUP(A226,metadata!A$2:P$26,9,FALSE)</f>
        <v>B</v>
      </c>
      <c r="U226">
        <f>VLOOKUP(A226,metadata!A$2:P$26,10,FALSE)</f>
        <v>2</v>
      </c>
      <c r="V226" t="str">
        <f>VLOOKUP(A226,metadata!A$2:P$26,11,FALSE)</f>
        <v>https://five.epicollect.net/api/media/mk-nutnet2023-5dominantplants?type=photo&amp;format=entry_original&amp;name=17a0bd21-d17f-49a0-b181-eea16e6102bf_1687370308.jpg</v>
      </c>
      <c r="W226">
        <f>VLOOKUP(A226,metadata!A$2:P$26,12,FALSE)</f>
        <v>0</v>
      </c>
      <c r="X226" t="str">
        <f>VLOOKUP(A226,metadata!A$2:P$26,13,FALSE)</f>
        <v>arch</v>
      </c>
      <c r="Y226">
        <f>VLOOKUP(A226,metadata!A$2:P$26,14,FALSE)</f>
        <v>0</v>
      </c>
      <c r="Z226">
        <f>VLOOKUP(A226,metadata!A$2:P$26,15,FALSE)</f>
        <v>0</v>
      </c>
      <c r="AA226">
        <f>VLOOKUP(A226,metadata!A$2:P$26,16,FALSE)</f>
        <v>11</v>
      </c>
    </row>
    <row r="227" spans="1:27" x14ac:dyDescent="0.3">
      <c r="A227" t="s">
        <v>991</v>
      </c>
      <c r="B227" t="s">
        <v>990</v>
      </c>
      <c r="C227" t="s">
        <v>989</v>
      </c>
      <c r="D227" t="s">
        <v>988</v>
      </c>
      <c r="E227" t="s">
        <v>782</v>
      </c>
      <c r="F227" t="s">
        <v>781</v>
      </c>
      <c r="G227" t="s">
        <v>780</v>
      </c>
      <c r="H227">
        <v>0</v>
      </c>
      <c r="K227" t="b">
        <f t="shared" si="3"/>
        <v>1</v>
      </c>
      <c r="L227" t="str">
        <f>VLOOKUP(A227,metadata!A$2:P$26,1,FALSE)</f>
        <v>17a0bd21-d17f-49a0-b181-eea16e6102bf</v>
      </c>
      <c r="M227" t="str">
        <f>VLOOKUP(A227,metadata!A$2:P$26,2,FALSE)</f>
        <v>2023-06-21T18:05:29.000Z</v>
      </c>
      <c r="N227" t="str">
        <f>VLOOKUP(A227,metadata!A$2:P$26,3,FALSE)</f>
        <v>2023-06-21T18:11:09.000Z</v>
      </c>
      <c r="O227" t="str">
        <f>VLOOKUP(A227,metadata!A$2:P$26,4,FALSE)</f>
        <v>arch_NPK_08</v>
      </c>
      <c r="P227" s="7">
        <f>VLOOKUP(A227,metadata!A$2:P$26,5,FALSE)</f>
        <v>45098</v>
      </c>
      <c r="Q227" s="8">
        <f>VLOOKUP(A227,metadata!A$2:P$26,6,FALSE)</f>
        <v>0.58124999999999993</v>
      </c>
      <c r="R227" t="str">
        <f>VLOOKUP(A227,metadata!A$2:P$26,7,FALSE)</f>
        <v>arch</v>
      </c>
      <c r="S227" t="str">
        <f>VLOOKUP(A227,metadata!A$2:P$26,8,FALSE)</f>
        <v>arch_NPK_08</v>
      </c>
      <c r="T227" t="str">
        <f>VLOOKUP(A227,metadata!A$2:P$26,9,FALSE)</f>
        <v>B</v>
      </c>
      <c r="U227">
        <f>VLOOKUP(A227,metadata!A$2:P$26,10,FALSE)</f>
        <v>2</v>
      </c>
      <c r="V227" t="str">
        <f>VLOOKUP(A227,metadata!A$2:P$26,11,FALSE)</f>
        <v>https://five.epicollect.net/api/media/mk-nutnet2023-5dominantplants?type=photo&amp;format=entry_original&amp;name=17a0bd21-d17f-49a0-b181-eea16e6102bf_1687370308.jpg</v>
      </c>
      <c r="W227">
        <f>VLOOKUP(A227,metadata!A$2:P$26,12,FALSE)</f>
        <v>0</v>
      </c>
      <c r="X227" t="str">
        <f>VLOOKUP(A227,metadata!A$2:P$26,13,FALSE)</f>
        <v>arch</v>
      </c>
      <c r="Y227">
        <f>VLOOKUP(A227,metadata!A$2:P$26,14,FALSE)</f>
        <v>0</v>
      </c>
      <c r="Z227">
        <f>VLOOKUP(A227,metadata!A$2:P$26,15,FALSE)</f>
        <v>0</v>
      </c>
      <c r="AA227">
        <f>VLOOKUP(A227,metadata!A$2:P$26,16,FALSE)</f>
        <v>11</v>
      </c>
    </row>
    <row r="228" spans="1:27" x14ac:dyDescent="0.3">
      <c r="A228" t="s">
        <v>931</v>
      </c>
      <c r="B228" t="s">
        <v>987</v>
      </c>
      <c r="C228" t="s">
        <v>986</v>
      </c>
      <c r="D228" t="s">
        <v>985</v>
      </c>
      <c r="E228" t="s">
        <v>860</v>
      </c>
      <c r="F228" t="s">
        <v>781</v>
      </c>
      <c r="G228" t="s">
        <v>984</v>
      </c>
      <c r="H228">
        <v>1</v>
      </c>
      <c r="I228" t="s">
        <v>983</v>
      </c>
      <c r="K228" t="b">
        <f t="shared" si="3"/>
        <v>1</v>
      </c>
      <c r="L228" t="str">
        <f>VLOOKUP(A228,metadata!A$2:P$26,1,FALSE)</f>
        <v>1e2c6339-bd80-4d6c-996c-89b24fceac41</v>
      </c>
      <c r="M228" t="str">
        <f>VLOOKUP(A228,metadata!A$2:P$26,2,FALSE)</f>
        <v>2023-06-21T17:27:03.000Z</v>
      </c>
      <c r="N228" t="str">
        <f>VLOOKUP(A228,metadata!A$2:P$26,3,FALSE)</f>
        <v>2023-06-21T17:51:14.000Z</v>
      </c>
      <c r="O228" t="str">
        <f>VLOOKUP(A228,metadata!A$2:P$26,4,FALSE)</f>
        <v>arch_NPK_18</v>
      </c>
      <c r="P228" s="7">
        <f>VLOOKUP(A228,metadata!A$2:P$26,5,FALSE)</f>
        <v>45098</v>
      </c>
      <c r="Q228" s="8">
        <f>VLOOKUP(A228,metadata!A$2:P$26,6,FALSE)</f>
        <v>0.55902777777777779</v>
      </c>
      <c r="R228" t="str">
        <f>VLOOKUP(A228,metadata!A$2:P$26,7,FALSE)</f>
        <v>arch</v>
      </c>
      <c r="S228" t="str">
        <f>VLOOKUP(A228,metadata!A$2:P$26,8,FALSE)</f>
        <v>arch_NPK_18</v>
      </c>
      <c r="T228" t="str">
        <f>VLOOKUP(A228,metadata!A$2:P$26,9,FALSE)</f>
        <v>C</v>
      </c>
      <c r="U228">
        <f>VLOOKUP(A228,metadata!A$2:P$26,10,FALSE)</f>
        <v>3</v>
      </c>
      <c r="V228" t="str">
        <f>VLOOKUP(A228,metadata!A$2:P$26,11,FALSE)</f>
        <v>https://five.epicollect.net/api/media/mk-nutnet2023-5dominantplants?type=photo&amp;format=entry_original&amp;name=1e2c6339-bd80-4d6c-996c-89b24fceac41_1687368394.jpg</v>
      </c>
      <c r="W228">
        <f>VLOOKUP(A228,metadata!A$2:P$26,12,FALSE)</f>
        <v>0</v>
      </c>
      <c r="X228" t="str">
        <f>VLOOKUP(A228,metadata!A$2:P$26,13,FALSE)</f>
        <v>arch</v>
      </c>
      <c r="Y228">
        <f>VLOOKUP(A228,metadata!A$2:P$26,14,FALSE)</f>
        <v>0</v>
      </c>
      <c r="Z228">
        <f>VLOOKUP(A228,metadata!A$2:P$26,15,FALSE)</f>
        <v>0</v>
      </c>
      <c r="AA228">
        <f>VLOOKUP(A228,metadata!A$2:P$26,16,FALSE)</f>
        <v>14</v>
      </c>
    </row>
    <row r="229" spans="1:27" x14ac:dyDescent="0.3">
      <c r="A229" t="s">
        <v>931</v>
      </c>
      <c r="B229" t="s">
        <v>982</v>
      </c>
      <c r="C229" t="s">
        <v>981</v>
      </c>
      <c r="D229" t="s">
        <v>980</v>
      </c>
      <c r="E229" t="s">
        <v>979</v>
      </c>
      <c r="F229" t="s">
        <v>978</v>
      </c>
      <c r="H229">
        <v>14</v>
      </c>
      <c r="I229" t="s">
        <v>977</v>
      </c>
      <c r="K229" t="b">
        <f t="shared" si="3"/>
        <v>1</v>
      </c>
      <c r="L229" t="str">
        <f>VLOOKUP(A229,metadata!A$2:P$26,1,FALSE)</f>
        <v>1e2c6339-bd80-4d6c-996c-89b24fceac41</v>
      </c>
      <c r="M229" t="str">
        <f>VLOOKUP(A229,metadata!A$2:P$26,2,FALSE)</f>
        <v>2023-06-21T17:27:03.000Z</v>
      </c>
      <c r="N229" t="str">
        <f>VLOOKUP(A229,metadata!A$2:P$26,3,FALSE)</f>
        <v>2023-06-21T17:51:14.000Z</v>
      </c>
      <c r="O229" t="str">
        <f>VLOOKUP(A229,metadata!A$2:P$26,4,FALSE)</f>
        <v>arch_NPK_18</v>
      </c>
      <c r="P229" s="7">
        <f>VLOOKUP(A229,metadata!A$2:P$26,5,FALSE)</f>
        <v>45098</v>
      </c>
      <c r="Q229" s="8">
        <f>VLOOKUP(A229,metadata!A$2:P$26,6,FALSE)</f>
        <v>0.55902777777777779</v>
      </c>
      <c r="R229" t="str">
        <f>VLOOKUP(A229,metadata!A$2:P$26,7,FALSE)</f>
        <v>arch</v>
      </c>
      <c r="S229" t="str">
        <f>VLOOKUP(A229,metadata!A$2:P$26,8,FALSE)</f>
        <v>arch_NPK_18</v>
      </c>
      <c r="T229" t="str">
        <f>VLOOKUP(A229,metadata!A$2:P$26,9,FALSE)</f>
        <v>C</v>
      </c>
      <c r="U229">
        <f>VLOOKUP(A229,metadata!A$2:P$26,10,FALSE)</f>
        <v>3</v>
      </c>
      <c r="V229" t="str">
        <f>VLOOKUP(A229,metadata!A$2:P$26,11,FALSE)</f>
        <v>https://five.epicollect.net/api/media/mk-nutnet2023-5dominantplants?type=photo&amp;format=entry_original&amp;name=1e2c6339-bd80-4d6c-996c-89b24fceac41_1687368394.jpg</v>
      </c>
      <c r="W229">
        <f>VLOOKUP(A229,metadata!A$2:P$26,12,FALSE)</f>
        <v>0</v>
      </c>
      <c r="X229" t="str">
        <f>VLOOKUP(A229,metadata!A$2:P$26,13,FALSE)</f>
        <v>arch</v>
      </c>
      <c r="Y229">
        <f>VLOOKUP(A229,metadata!A$2:P$26,14,FALSE)</f>
        <v>0</v>
      </c>
      <c r="Z229">
        <f>VLOOKUP(A229,metadata!A$2:P$26,15,FALSE)</f>
        <v>0</v>
      </c>
      <c r="AA229">
        <f>VLOOKUP(A229,metadata!A$2:P$26,16,FALSE)</f>
        <v>14</v>
      </c>
    </row>
    <row r="230" spans="1:27" x14ac:dyDescent="0.3">
      <c r="A230" t="s">
        <v>931</v>
      </c>
      <c r="B230" t="s">
        <v>976</v>
      </c>
      <c r="C230" t="s">
        <v>975</v>
      </c>
      <c r="D230" t="s">
        <v>974</v>
      </c>
      <c r="E230" t="s">
        <v>973</v>
      </c>
      <c r="F230" t="s">
        <v>768</v>
      </c>
      <c r="H230">
        <v>1</v>
      </c>
      <c r="K230" t="b">
        <f t="shared" si="3"/>
        <v>1</v>
      </c>
      <c r="L230" t="str">
        <f>VLOOKUP(A230,metadata!A$2:P$26,1,FALSE)</f>
        <v>1e2c6339-bd80-4d6c-996c-89b24fceac41</v>
      </c>
      <c r="M230" t="str">
        <f>VLOOKUP(A230,metadata!A$2:P$26,2,FALSE)</f>
        <v>2023-06-21T17:27:03.000Z</v>
      </c>
      <c r="N230" t="str">
        <f>VLOOKUP(A230,metadata!A$2:P$26,3,FALSE)</f>
        <v>2023-06-21T17:51:14.000Z</v>
      </c>
      <c r="O230" t="str">
        <f>VLOOKUP(A230,metadata!A$2:P$26,4,FALSE)</f>
        <v>arch_NPK_18</v>
      </c>
      <c r="P230" s="7">
        <f>VLOOKUP(A230,metadata!A$2:P$26,5,FALSE)</f>
        <v>45098</v>
      </c>
      <c r="Q230" s="8">
        <f>VLOOKUP(A230,metadata!A$2:P$26,6,FALSE)</f>
        <v>0.55902777777777779</v>
      </c>
      <c r="R230" t="str">
        <f>VLOOKUP(A230,metadata!A$2:P$26,7,FALSE)</f>
        <v>arch</v>
      </c>
      <c r="S230" t="str">
        <f>VLOOKUP(A230,metadata!A$2:P$26,8,FALSE)</f>
        <v>arch_NPK_18</v>
      </c>
      <c r="T230" t="str">
        <f>VLOOKUP(A230,metadata!A$2:P$26,9,FALSE)</f>
        <v>C</v>
      </c>
      <c r="U230">
        <f>VLOOKUP(A230,metadata!A$2:P$26,10,FALSE)</f>
        <v>3</v>
      </c>
      <c r="V230" t="str">
        <f>VLOOKUP(A230,metadata!A$2:P$26,11,FALSE)</f>
        <v>https://five.epicollect.net/api/media/mk-nutnet2023-5dominantplants?type=photo&amp;format=entry_original&amp;name=1e2c6339-bd80-4d6c-996c-89b24fceac41_1687368394.jpg</v>
      </c>
      <c r="W230">
        <f>VLOOKUP(A230,metadata!A$2:P$26,12,FALSE)</f>
        <v>0</v>
      </c>
      <c r="X230" t="str">
        <f>VLOOKUP(A230,metadata!A$2:P$26,13,FALSE)</f>
        <v>arch</v>
      </c>
      <c r="Y230">
        <f>VLOOKUP(A230,metadata!A$2:P$26,14,FALSE)</f>
        <v>0</v>
      </c>
      <c r="Z230">
        <f>VLOOKUP(A230,metadata!A$2:P$26,15,FALSE)</f>
        <v>0</v>
      </c>
      <c r="AA230">
        <f>VLOOKUP(A230,metadata!A$2:P$26,16,FALSE)</f>
        <v>14</v>
      </c>
    </row>
    <row r="231" spans="1:27" x14ac:dyDescent="0.3">
      <c r="A231" t="s">
        <v>931</v>
      </c>
      <c r="B231" t="s">
        <v>972</v>
      </c>
      <c r="C231" t="s">
        <v>971</v>
      </c>
      <c r="D231" t="s">
        <v>970</v>
      </c>
      <c r="E231" t="s">
        <v>860</v>
      </c>
      <c r="F231" t="s">
        <v>781</v>
      </c>
      <c r="G231" t="s">
        <v>969</v>
      </c>
      <c r="H231">
        <v>1</v>
      </c>
      <c r="I231" t="s">
        <v>968</v>
      </c>
      <c r="K231" t="b">
        <f t="shared" si="3"/>
        <v>1</v>
      </c>
      <c r="L231" t="str">
        <f>VLOOKUP(A231,metadata!A$2:P$26,1,FALSE)</f>
        <v>1e2c6339-bd80-4d6c-996c-89b24fceac41</v>
      </c>
      <c r="M231" t="str">
        <f>VLOOKUP(A231,metadata!A$2:P$26,2,FALSE)</f>
        <v>2023-06-21T17:27:03.000Z</v>
      </c>
      <c r="N231" t="str">
        <f>VLOOKUP(A231,metadata!A$2:P$26,3,FALSE)</f>
        <v>2023-06-21T17:51:14.000Z</v>
      </c>
      <c r="O231" t="str">
        <f>VLOOKUP(A231,metadata!A$2:P$26,4,FALSE)</f>
        <v>arch_NPK_18</v>
      </c>
      <c r="P231" s="7">
        <f>VLOOKUP(A231,metadata!A$2:P$26,5,FALSE)</f>
        <v>45098</v>
      </c>
      <c r="Q231" s="8">
        <f>VLOOKUP(A231,metadata!A$2:P$26,6,FALSE)</f>
        <v>0.55902777777777779</v>
      </c>
      <c r="R231" t="str">
        <f>VLOOKUP(A231,metadata!A$2:P$26,7,FALSE)</f>
        <v>arch</v>
      </c>
      <c r="S231" t="str">
        <f>VLOOKUP(A231,metadata!A$2:P$26,8,FALSE)</f>
        <v>arch_NPK_18</v>
      </c>
      <c r="T231" t="str">
        <f>VLOOKUP(A231,metadata!A$2:P$26,9,FALSE)</f>
        <v>C</v>
      </c>
      <c r="U231">
        <f>VLOOKUP(A231,metadata!A$2:P$26,10,FALSE)</f>
        <v>3</v>
      </c>
      <c r="V231" t="str">
        <f>VLOOKUP(A231,metadata!A$2:P$26,11,FALSE)</f>
        <v>https://five.epicollect.net/api/media/mk-nutnet2023-5dominantplants?type=photo&amp;format=entry_original&amp;name=1e2c6339-bd80-4d6c-996c-89b24fceac41_1687368394.jpg</v>
      </c>
      <c r="W231">
        <f>VLOOKUP(A231,metadata!A$2:P$26,12,FALSE)</f>
        <v>0</v>
      </c>
      <c r="X231" t="str">
        <f>VLOOKUP(A231,metadata!A$2:P$26,13,FALSE)</f>
        <v>arch</v>
      </c>
      <c r="Y231">
        <f>VLOOKUP(A231,metadata!A$2:P$26,14,FALSE)</f>
        <v>0</v>
      </c>
      <c r="Z231">
        <f>VLOOKUP(A231,metadata!A$2:P$26,15,FALSE)</f>
        <v>0</v>
      </c>
      <c r="AA231">
        <f>VLOOKUP(A231,metadata!A$2:P$26,16,FALSE)</f>
        <v>14</v>
      </c>
    </row>
    <row r="232" spans="1:27" x14ac:dyDescent="0.3">
      <c r="A232" t="s">
        <v>931</v>
      </c>
      <c r="B232" t="s">
        <v>967</v>
      </c>
      <c r="C232" t="s">
        <v>966</v>
      </c>
      <c r="D232" t="s">
        <v>965</v>
      </c>
      <c r="E232" t="s">
        <v>964</v>
      </c>
      <c r="F232" t="s">
        <v>871</v>
      </c>
      <c r="H232">
        <v>3</v>
      </c>
      <c r="I232" t="s">
        <v>963</v>
      </c>
      <c r="K232" t="b">
        <f t="shared" si="3"/>
        <v>1</v>
      </c>
      <c r="L232" t="str">
        <f>VLOOKUP(A232,metadata!A$2:P$26,1,FALSE)</f>
        <v>1e2c6339-bd80-4d6c-996c-89b24fceac41</v>
      </c>
      <c r="M232" t="str">
        <f>VLOOKUP(A232,metadata!A$2:P$26,2,FALSE)</f>
        <v>2023-06-21T17:27:03.000Z</v>
      </c>
      <c r="N232" t="str">
        <f>VLOOKUP(A232,metadata!A$2:P$26,3,FALSE)</f>
        <v>2023-06-21T17:51:14.000Z</v>
      </c>
      <c r="O232" t="str">
        <f>VLOOKUP(A232,metadata!A$2:P$26,4,FALSE)</f>
        <v>arch_NPK_18</v>
      </c>
      <c r="P232" s="7">
        <f>VLOOKUP(A232,metadata!A$2:P$26,5,FALSE)</f>
        <v>45098</v>
      </c>
      <c r="Q232" s="8">
        <f>VLOOKUP(A232,metadata!A$2:P$26,6,FALSE)</f>
        <v>0.55902777777777779</v>
      </c>
      <c r="R232" t="str">
        <f>VLOOKUP(A232,metadata!A$2:P$26,7,FALSE)</f>
        <v>arch</v>
      </c>
      <c r="S232" t="str">
        <f>VLOOKUP(A232,metadata!A$2:P$26,8,FALSE)</f>
        <v>arch_NPK_18</v>
      </c>
      <c r="T232" t="str">
        <f>VLOOKUP(A232,metadata!A$2:P$26,9,FALSE)</f>
        <v>C</v>
      </c>
      <c r="U232">
        <f>VLOOKUP(A232,metadata!A$2:P$26,10,FALSE)</f>
        <v>3</v>
      </c>
      <c r="V232" t="str">
        <f>VLOOKUP(A232,metadata!A$2:P$26,11,FALSE)</f>
        <v>https://five.epicollect.net/api/media/mk-nutnet2023-5dominantplants?type=photo&amp;format=entry_original&amp;name=1e2c6339-bd80-4d6c-996c-89b24fceac41_1687368394.jpg</v>
      </c>
      <c r="W232">
        <f>VLOOKUP(A232,metadata!A$2:P$26,12,FALSE)</f>
        <v>0</v>
      </c>
      <c r="X232" t="str">
        <f>VLOOKUP(A232,metadata!A$2:P$26,13,FALSE)</f>
        <v>arch</v>
      </c>
      <c r="Y232">
        <f>VLOOKUP(A232,metadata!A$2:P$26,14,FALSE)</f>
        <v>0</v>
      </c>
      <c r="Z232">
        <f>VLOOKUP(A232,metadata!A$2:P$26,15,FALSE)</f>
        <v>0</v>
      </c>
      <c r="AA232">
        <f>VLOOKUP(A232,metadata!A$2:P$26,16,FALSE)</f>
        <v>14</v>
      </c>
    </row>
    <row r="233" spans="1:27" x14ac:dyDescent="0.3">
      <c r="A233" t="s">
        <v>931</v>
      </c>
      <c r="B233" t="s">
        <v>962</v>
      </c>
      <c r="C233" t="s">
        <v>961</v>
      </c>
      <c r="D233" t="s">
        <v>960</v>
      </c>
      <c r="E233" t="s">
        <v>824</v>
      </c>
      <c r="F233" t="s">
        <v>781</v>
      </c>
      <c r="G233" t="s">
        <v>959</v>
      </c>
      <c r="H233">
        <v>0.5</v>
      </c>
      <c r="I233" t="s">
        <v>958</v>
      </c>
      <c r="K233" t="b">
        <f t="shared" si="3"/>
        <v>1</v>
      </c>
      <c r="L233" t="str">
        <f>VLOOKUP(A233,metadata!A$2:P$26,1,FALSE)</f>
        <v>1e2c6339-bd80-4d6c-996c-89b24fceac41</v>
      </c>
      <c r="M233" t="str">
        <f>VLOOKUP(A233,metadata!A$2:P$26,2,FALSE)</f>
        <v>2023-06-21T17:27:03.000Z</v>
      </c>
      <c r="N233" t="str">
        <f>VLOOKUP(A233,metadata!A$2:P$26,3,FALSE)</f>
        <v>2023-06-21T17:51:14.000Z</v>
      </c>
      <c r="O233" t="str">
        <f>VLOOKUP(A233,metadata!A$2:P$26,4,FALSE)</f>
        <v>arch_NPK_18</v>
      </c>
      <c r="P233" s="7">
        <f>VLOOKUP(A233,metadata!A$2:P$26,5,FALSE)</f>
        <v>45098</v>
      </c>
      <c r="Q233" s="8">
        <f>VLOOKUP(A233,metadata!A$2:P$26,6,FALSE)</f>
        <v>0.55902777777777779</v>
      </c>
      <c r="R233" t="str">
        <f>VLOOKUP(A233,metadata!A$2:P$26,7,FALSE)</f>
        <v>arch</v>
      </c>
      <c r="S233" t="str">
        <f>VLOOKUP(A233,metadata!A$2:P$26,8,FALSE)</f>
        <v>arch_NPK_18</v>
      </c>
      <c r="T233" t="str">
        <f>VLOOKUP(A233,metadata!A$2:P$26,9,FALSE)</f>
        <v>C</v>
      </c>
      <c r="U233">
        <f>VLOOKUP(A233,metadata!A$2:P$26,10,FALSE)</f>
        <v>3</v>
      </c>
      <c r="V233" t="str">
        <f>VLOOKUP(A233,metadata!A$2:P$26,11,FALSE)</f>
        <v>https://five.epicollect.net/api/media/mk-nutnet2023-5dominantplants?type=photo&amp;format=entry_original&amp;name=1e2c6339-bd80-4d6c-996c-89b24fceac41_1687368394.jpg</v>
      </c>
      <c r="W233">
        <f>VLOOKUP(A233,metadata!A$2:P$26,12,FALSE)</f>
        <v>0</v>
      </c>
      <c r="X233" t="str">
        <f>VLOOKUP(A233,metadata!A$2:P$26,13,FALSE)</f>
        <v>arch</v>
      </c>
      <c r="Y233">
        <f>VLOOKUP(A233,metadata!A$2:P$26,14,FALSE)</f>
        <v>0</v>
      </c>
      <c r="Z233">
        <f>VLOOKUP(A233,metadata!A$2:P$26,15,FALSE)</f>
        <v>0</v>
      </c>
      <c r="AA233">
        <f>VLOOKUP(A233,metadata!A$2:P$26,16,FALSE)</f>
        <v>14</v>
      </c>
    </row>
    <row r="234" spans="1:27" x14ac:dyDescent="0.3">
      <c r="A234" t="s">
        <v>931</v>
      </c>
      <c r="B234" t="s">
        <v>957</v>
      </c>
      <c r="C234" t="s">
        <v>956</v>
      </c>
      <c r="D234" t="s">
        <v>955</v>
      </c>
      <c r="E234" t="s">
        <v>954</v>
      </c>
      <c r="F234" t="s">
        <v>953</v>
      </c>
      <c r="H234">
        <v>5</v>
      </c>
      <c r="I234" t="s">
        <v>952</v>
      </c>
      <c r="K234" t="b">
        <f t="shared" si="3"/>
        <v>1</v>
      </c>
      <c r="L234" t="str">
        <f>VLOOKUP(A234,metadata!A$2:P$26,1,FALSE)</f>
        <v>1e2c6339-bd80-4d6c-996c-89b24fceac41</v>
      </c>
      <c r="M234" t="str">
        <f>VLOOKUP(A234,metadata!A$2:P$26,2,FALSE)</f>
        <v>2023-06-21T17:27:03.000Z</v>
      </c>
      <c r="N234" t="str">
        <f>VLOOKUP(A234,metadata!A$2:P$26,3,FALSE)</f>
        <v>2023-06-21T17:51:14.000Z</v>
      </c>
      <c r="O234" t="str">
        <f>VLOOKUP(A234,metadata!A$2:P$26,4,FALSE)</f>
        <v>arch_NPK_18</v>
      </c>
      <c r="P234" s="7">
        <f>VLOOKUP(A234,metadata!A$2:P$26,5,FALSE)</f>
        <v>45098</v>
      </c>
      <c r="Q234" s="8">
        <f>VLOOKUP(A234,metadata!A$2:P$26,6,FALSE)</f>
        <v>0.55902777777777779</v>
      </c>
      <c r="R234" t="str">
        <f>VLOOKUP(A234,metadata!A$2:P$26,7,FALSE)</f>
        <v>arch</v>
      </c>
      <c r="S234" t="str">
        <f>VLOOKUP(A234,metadata!A$2:P$26,8,FALSE)</f>
        <v>arch_NPK_18</v>
      </c>
      <c r="T234" t="str">
        <f>VLOOKUP(A234,metadata!A$2:P$26,9,FALSE)</f>
        <v>C</v>
      </c>
      <c r="U234">
        <f>VLOOKUP(A234,metadata!A$2:P$26,10,FALSE)</f>
        <v>3</v>
      </c>
      <c r="V234" t="str">
        <f>VLOOKUP(A234,metadata!A$2:P$26,11,FALSE)</f>
        <v>https://five.epicollect.net/api/media/mk-nutnet2023-5dominantplants?type=photo&amp;format=entry_original&amp;name=1e2c6339-bd80-4d6c-996c-89b24fceac41_1687368394.jpg</v>
      </c>
      <c r="W234">
        <f>VLOOKUP(A234,metadata!A$2:P$26,12,FALSE)</f>
        <v>0</v>
      </c>
      <c r="X234" t="str">
        <f>VLOOKUP(A234,metadata!A$2:P$26,13,FALSE)</f>
        <v>arch</v>
      </c>
      <c r="Y234">
        <f>VLOOKUP(A234,metadata!A$2:P$26,14,FALSE)</f>
        <v>0</v>
      </c>
      <c r="Z234">
        <f>VLOOKUP(A234,metadata!A$2:P$26,15,FALSE)</f>
        <v>0</v>
      </c>
      <c r="AA234">
        <f>VLOOKUP(A234,metadata!A$2:P$26,16,FALSE)</f>
        <v>14</v>
      </c>
    </row>
    <row r="235" spans="1:27" x14ac:dyDescent="0.3">
      <c r="A235" t="s">
        <v>931</v>
      </c>
      <c r="B235" t="s">
        <v>951</v>
      </c>
      <c r="C235" t="s">
        <v>950</v>
      </c>
      <c r="D235" t="s">
        <v>949</v>
      </c>
      <c r="E235" t="s">
        <v>948</v>
      </c>
      <c r="F235" t="s">
        <v>775</v>
      </c>
      <c r="H235">
        <v>5</v>
      </c>
      <c r="K235" t="b">
        <f t="shared" si="3"/>
        <v>1</v>
      </c>
      <c r="L235" t="str">
        <f>VLOOKUP(A235,metadata!A$2:P$26,1,FALSE)</f>
        <v>1e2c6339-bd80-4d6c-996c-89b24fceac41</v>
      </c>
      <c r="M235" t="str">
        <f>VLOOKUP(A235,metadata!A$2:P$26,2,FALSE)</f>
        <v>2023-06-21T17:27:03.000Z</v>
      </c>
      <c r="N235" t="str">
        <f>VLOOKUP(A235,metadata!A$2:P$26,3,FALSE)</f>
        <v>2023-06-21T17:51:14.000Z</v>
      </c>
      <c r="O235" t="str">
        <f>VLOOKUP(A235,metadata!A$2:P$26,4,FALSE)</f>
        <v>arch_NPK_18</v>
      </c>
      <c r="P235" s="7">
        <f>VLOOKUP(A235,metadata!A$2:P$26,5,FALSE)</f>
        <v>45098</v>
      </c>
      <c r="Q235" s="8">
        <f>VLOOKUP(A235,metadata!A$2:P$26,6,FALSE)</f>
        <v>0.55902777777777779</v>
      </c>
      <c r="R235" t="str">
        <f>VLOOKUP(A235,metadata!A$2:P$26,7,FALSE)</f>
        <v>arch</v>
      </c>
      <c r="S235" t="str">
        <f>VLOOKUP(A235,metadata!A$2:P$26,8,FALSE)</f>
        <v>arch_NPK_18</v>
      </c>
      <c r="T235" t="str">
        <f>VLOOKUP(A235,metadata!A$2:P$26,9,FALSE)</f>
        <v>C</v>
      </c>
      <c r="U235">
        <f>VLOOKUP(A235,metadata!A$2:P$26,10,FALSE)</f>
        <v>3</v>
      </c>
      <c r="V235" t="str">
        <f>VLOOKUP(A235,metadata!A$2:P$26,11,FALSE)</f>
        <v>https://five.epicollect.net/api/media/mk-nutnet2023-5dominantplants?type=photo&amp;format=entry_original&amp;name=1e2c6339-bd80-4d6c-996c-89b24fceac41_1687368394.jpg</v>
      </c>
      <c r="W235">
        <f>VLOOKUP(A235,metadata!A$2:P$26,12,FALSE)</f>
        <v>0</v>
      </c>
      <c r="X235" t="str">
        <f>VLOOKUP(A235,metadata!A$2:P$26,13,FALSE)</f>
        <v>arch</v>
      </c>
      <c r="Y235">
        <f>VLOOKUP(A235,metadata!A$2:P$26,14,FALSE)</f>
        <v>0</v>
      </c>
      <c r="Z235">
        <f>VLOOKUP(A235,metadata!A$2:P$26,15,FALSE)</f>
        <v>0</v>
      </c>
      <c r="AA235">
        <f>VLOOKUP(A235,metadata!A$2:P$26,16,FALSE)</f>
        <v>14</v>
      </c>
    </row>
    <row r="236" spans="1:27" x14ac:dyDescent="0.3">
      <c r="A236" t="s">
        <v>931</v>
      </c>
      <c r="B236" t="s">
        <v>947</v>
      </c>
      <c r="C236" t="s">
        <v>946</v>
      </c>
      <c r="D236" t="s">
        <v>945</v>
      </c>
      <c r="E236" t="s">
        <v>845</v>
      </c>
      <c r="F236" t="s">
        <v>760</v>
      </c>
      <c r="H236">
        <v>5</v>
      </c>
      <c r="K236" t="b">
        <f t="shared" si="3"/>
        <v>1</v>
      </c>
      <c r="L236" t="str">
        <f>VLOOKUP(A236,metadata!A$2:P$26,1,FALSE)</f>
        <v>1e2c6339-bd80-4d6c-996c-89b24fceac41</v>
      </c>
      <c r="M236" t="str">
        <f>VLOOKUP(A236,metadata!A$2:P$26,2,FALSE)</f>
        <v>2023-06-21T17:27:03.000Z</v>
      </c>
      <c r="N236" t="str">
        <f>VLOOKUP(A236,metadata!A$2:P$26,3,FALSE)</f>
        <v>2023-06-21T17:51:14.000Z</v>
      </c>
      <c r="O236" t="str">
        <f>VLOOKUP(A236,metadata!A$2:P$26,4,FALSE)</f>
        <v>arch_NPK_18</v>
      </c>
      <c r="P236" s="7">
        <f>VLOOKUP(A236,metadata!A$2:P$26,5,FALSE)</f>
        <v>45098</v>
      </c>
      <c r="Q236" s="8">
        <f>VLOOKUP(A236,metadata!A$2:P$26,6,FALSE)</f>
        <v>0.55902777777777779</v>
      </c>
      <c r="R236" t="str">
        <f>VLOOKUP(A236,metadata!A$2:P$26,7,FALSE)</f>
        <v>arch</v>
      </c>
      <c r="S236" t="str">
        <f>VLOOKUP(A236,metadata!A$2:P$26,8,FALSE)</f>
        <v>arch_NPK_18</v>
      </c>
      <c r="T236" t="str">
        <f>VLOOKUP(A236,metadata!A$2:P$26,9,FALSE)</f>
        <v>C</v>
      </c>
      <c r="U236">
        <f>VLOOKUP(A236,metadata!A$2:P$26,10,FALSE)</f>
        <v>3</v>
      </c>
      <c r="V236" t="str">
        <f>VLOOKUP(A236,metadata!A$2:P$26,11,FALSE)</f>
        <v>https://five.epicollect.net/api/media/mk-nutnet2023-5dominantplants?type=photo&amp;format=entry_original&amp;name=1e2c6339-bd80-4d6c-996c-89b24fceac41_1687368394.jpg</v>
      </c>
      <c r="W236">
        <f>VLOOKUP(A236,metadata!A$2:P$26,12,FALSE)</f>
        <v>0</v>
      </c>
      <c r="X236" t="str">
        <f>VLOOKUP(A236,metadata!A$2:P$26,13,FALSE)</f>
        <v>arch</v>
      </c>
      <c r="Y236">
        <f>VLOOKUP(A236,metadata!A$2:P$26,14,FALSE)</f>
        <v>0</v>
      </c>
      <c r="Z236">
        <f>VLOOKUP(A236,metadata!A$2:P$26,15,FALSE)</f>
        <v>0</v>
      </c>
      <c r="AA236">
        <f>VLOOKUP(A236,metadata!A$2:P$26,16,FALSE)</f>
        <v>14</v>
      </c>
    </row>
    <row r="237" spans="1:27" x14ac:dyDescent="0.3">
      <c r="A237" t="s">
        <v>931</v>
      </c>
      <c r="B237" t="s">
        <v>944</v>
      </c>
      <c r="C237" t="s">
        <v>943</v>
      </c>
      <c r="D237" t="s">
        <v>942</v>
      </c>
      <c r="E237" t="s">
        <v>782</v>
      </c>
      <c r="F237" t="s">
        <v>781</v>
      </c>
      <c r="G237" t="s">
        <v>799</v>
      </c>
      <c r="H237">
        <v>0</v>
      </c>
      <c r="K237" t="b">
        <f t="shared" si="3"/>
        <v>1</v>
      </c>
      <c r="L237" t="str">
        <f>VLOOKUP(A237,metadata!A$2:P$26,1,FALSE)</f>
        <v>1e2c6339-bd80-4d6c-996c-89b24fceac41</v>
      </c>
      <c r="M237" t="str">
        <f>VLOOKUP(A237,metadata!A$2:P$26,2,FALSE)</f>
        <v>2023-06-21T17:27:03.000Z</v>
      </c>
      <c r="N237" t="str">
        <f>VLOOKUP(A237,metadata!A$2:P$26,3,FALSE)</f>
        <v>2023-06-21T17:51:14.000Z</v>
      </c>
      <c r="O237" t="str">
        <f>VLOOKUP(A237,metadata!A$2:P$26,4,FALSE)</f>
        <v>arch_NPK_18</v>
      </c>
      <c r="P237" s="7">
        <f>VLOOKUP(A237,metadata!A$2:P$26,5,FALSE)</f>
        <v>45098</v>
      </c>
      <c r="Q237" s="8">
        <f>VLOOKUP(A237,metadata!A$2:P$26,6,FALSE)</f>
        <v>0.55902777777777779</v>
      </c>
      <c r="R237" t="str">
        <f>VLOOKUP(A237,metadata!A$2:P$26,7,FALSE)</f>
        <v>arch</v>
      </c>
      <c r="S237" t="str">
        <f>VLOOKUP(A237,metadata!A$2:P$26,8,FALSE)</f>
        <v>arch_NPK_18</v>
      </c>
      <c r="T237" t="str">
        <f>VLOOKUP(A237,metadata!A$2:P$26,9,FALSE)</f>
        <v>C</v>
      </c>
      <c r="U237">
        <f>VLOOKUP(A237,metadata!A$2:P$26,10,FALSE)</f>
        <v>3</v>
      </c>
      <c r="V237" t="str">
        <f>VLOOKUP(A237,metadata!A$2:P$26,11,FALSE)</f>
        <v>https://five.epicollect.net/api/media/mk-nutnet2023-5dominantplants?type=photo&amp;format=entry_original&amp;name=1e2c6339-bd80-4d6c-996c-89b24fceac41_1687368394.jpg</v>
      </c>
      <c r="W237">
        <f>VLOOKUP(A237,metadata!A$2:P$26,12,FALSE)</f>
        <v>0</v>
      </c>
      <c r="X237" t="str">
        <f>VLOOKUP(A237,metadata!A$2:P$26,13,FALSE)</f>
        <v>arch</v>
      </c>
      <c r="Y237">
        <f>VLOOKUP(A237,metadata!A$2:P$26,14,FALSE)</f>
        <v>0</v>
      </c>
      <c r="Z237">
        <f>VLOOKUP(A237,metadata!A$2:P$26,15,FALSE)</f>
        <v>0</v>
      </c>
      <c r="AA237">
        <f>VLOOKUP(A237,metadata!A$2:P$26,16,FALSE)</f>
        <v>14</v>
      </c>
    </row>
    <row r="238" spans="1:27" x14ac:dyDescent="0.3">
      <c r="A238" t="s">
        <v>931</v>
      </c>
      <c r="B238" t="s">
        <v>941</v>
      </c>
      <c r="C238" t="s">
        <v>940</v>
      </c>
      <c r="D238" t="s">
        <v>939</v>
      </c>
      <c r="E238" t="s">
        <v>938</v>
      </c>
      <c r="F238" t="s">
        <v>781</v>
      </c>
      <c r="G238" t="s">
        <v>794</v>
      </c>
      <c r="H238">
        <v>42</v>
      </c>
      <c r="K238" t="b">
        <f t="shared" si="3"/>
        <v>1</v>
      </c>
      <c r="L238" t="str">
        <f>VLOOKUP(A238,metadata!A$2:P$26,1,FALSE)</f>
        <v>1e2c6339-bd80-4d6c-996c-89b24fceac41</v>
      </c>
      <c r="M238" t="str">
        <f>VLOOKUP(A238,metadata!A$2:P$26,2,FALSE)</f>
        <v>2023-06-21T17:27:03.000Z</v>
      </c>
      <c r="N238" t="str">
        <f>VLOOKUP(A238,metadata!A$2:P$26,3,FALSE)</f>
        <v>2023-06-21T17:51:14.000Z</v>
      </c>
      <c r="O238" t="str">
        <f>VLOOKUP(A238,metadata!A$2:P$26,4,FALSE)</f>
        <v>arch_NPK_18</v>
      </c>
      <c r="P238" s="7">
        <f>VLOOKUP(A238,metadata!A$2:P$26,5,FALSE)</f>
        <v>45098</v>
      </c>
      <c r="Q238" s="8">
        <f>VLOOKUP(A238,metadata!A$2:P$26,6,FALSE)</f>
        <v>0.55902777777777779</v>
      </c>
      <c r="R238" t="str">
        <f>VLOOKUP(A238,metadata!A$2:P$26,7,FALSE)</f>
        <v>arch</v>
      </c>
      <c r="S238" t="str">
        <f>VLOOKUP(A238,metadata!A$2:P$26,8,FALSE)</f>
        <v>arch_NPK_18</v>
      </c>
      <c r="T238" t="str">
        <f>VLOOKUP(A238,metadata!A$2:P$26,9,FALSE)</f>
        <v>C</v>
      </c>
      <c r="U238">
        <f>VLOOKUP(A238,metadata!A$2:P$26,10,FALSE)</f>
        <v>3</v>
      </c>
      <c r="V238" t="str">
        <f>VLOOKUP(A238,metadata!A$2:P$26,11,FALSE)</f>
        <v>https://five.epicollect.net/api/media/mk-nutnet2023-5dominantplants?type=photo&amp;format=entry_original&amp;name=1e2c6339-bd80-4d6c-996c-89b24fceac41_1687368394.jpg</v>
      </c>
      <c r="W238">
        <f>VLOOKUP(A238,metadata!A$2:P$26,12,FALSE)</f>
        <v>0</v>
      </c>
      <c r="X238" t="str">
        <f>VLOOKUP(A238,metadata!A$2:P$26,13,FALSE)</f>
        <v>arch</v>
      </c>
      <c r="Y238">
        <f>VLOOKUP(A238,metadata!A$2:P$26,14,FALSE)</f>
        <v>0</v>
      </c>
      <c r="Z238">
        <f>VLOOKUP(A238,metadata!A$2:P$26,15,FALSE)</f>
        <v>0</v>
      </c>
      <c r="AA238">
        <f>VLOOKUP(A238,metadata!A$2:P$26,16,FALSE)</f>
        <v>14</v>
      </c>
    </row>
    <row r="239" spans="1:27" x14ac:dyDescent="0.3">
      <c r="A239" t="s">
        <v>931</v>
      </c>
      <c r="B239" t="s">
        <v>937</v>
      </c>
      <c r="C239" t="s">
        <v>936</v>
      </c>
      <c r="D239" t="s">
        <v>935</v>
      </c>
      <c r="E239" t="s">
        <v>860</v>
      </c>
      <c r="F239" t="s">
        <v>781</v>
      </c>
      <c r="G239" t="s">
        <v>790</v>
      </c>
      <c r="H239">
        <v>1</v>
      </c>
      <c r="K239" t="b">
        <f t="shared" si="3"/>
        <v>1</v>
      </c>
      <c r="L239" t="str">
        <f>VLOOKUP(A239,metadata!A$2:P$26,1,FALSE)</f>
        <v>1e2c6339-bd80-4d6c-996c-89b24fceac41</v>
      </c>
      <c r="M239" t="str">
        <f>VLOOKUP(A239,metadata!A$2:P$26,2,FALSE)</f>
        <v>2023-06-21T17:27:03.000Z</v>
      </c>
      <c r="N239" t="str">
        <f>VLOOKUP(A239,metadata!A$2:P$26,3,FALSE)</f>
        <v>2023-06-21T17:51:14.000Z</v>
      </c>
      <c r="O239" t="str">
        <f>VLOOKUP(A239,metadata!A$2:P$26,4,FALSE)</f>
        <v>arch_NPK_18</v>
      </c>
      <c r="P239" s="7">
        <f>VLOOKUP(A239,metadata!A$2:P$26,5,FALSE)</f>
        <v>45098</v>
      </c>
      <c r="Q239" s="8">
        <f>VLOOKUP(A239,metadata!A$2:P$26,6,FALSE)</f>
        <v>0.55902777777777779</v>
      </c>
      <c r="R239" t="str">
        <f>VLOOKUP(A239,metadata!A$2:P$26,7,FALSE)</f>
        <v>arch</v>
      </c>
      <c r="S239" t="str">
        <f>VLOOKUP(A239,metadata!A$2:P$26,8,FALSE)</f>
        <v>arch_NPK_18</v>
      </c>
      <c r="T239" t="str">
        <f>VLOOKUP(A239,metadata!A$2:P$26,9,FALSE)</f>
        <v>C</v>
      </c>
      <c r="U239">
        <f>VLOOKUP(A239,metadata!A$2:P$26,10,FALSE)</f>
        <v>3</v>
      </c>
      <c r="V239" t="str">
        <f>VLOOKUP(A239,metadata!A$2:P$26,11,FALSE)</f>
        <v>https://five.epicollect.net/api/media/mk-nutnet2023-5dominantplants?type=photo&amp;format=entry_original&amp;name=1e2c6339-bd80-4d6c-996c-89b24fceac41_1687368394.jpg</v>
      </c>
      <c r="W239">
        <f>VLOOKUP(A239,metadata!A$2:P$26,12,FALSE)</f>
        <v>0</v>
      </c>
      <c r="X239" t="str">
        <f>VLOOKUP(A239,metadata!A$2:P$26,13,FALSE)</f>
        <v>arch</v>
      </c>
      <c r="Y239">
        <f>VLOOKUP(A239,metadata!A$2:P$26,14,FALSE)</f>
        <v>0</v>
      </c>
      <c r="Z239">
        <f>VLOOKUP(A239,metadata!A$2:P$26,15,FALSE)</f>
        <v>0</v>
      </c>
      <c r="AA239">
        <f>VLOOKUP(A239,metadata!A$2:P$26,16,FALSE)</f>
        <v>14</v>
      </c>
    </row>
    <row r="240" spans="1:27" x14ac:dyDescent="0.3">
      <c r="A240" t="s">
        <v>931</v>
      </c>
      <c r="B240" t="s">
        <v>934</v>
      </c>
      <c r="C240" t="s">
        <v>933</v>
      </c>
      <c r="D240" t="s">
        <v>932</v>
      </c>
      <c r="E240" t="s">
        <v>782</v>
      </c>
      <c r="F240" t="s">
        <v>781</v>
      </c>
      <c r="G240" t="s">
        <v>786</v>
      </c>
      <c r="H240">
        <v>0</v>
      </c>
      <c r="K240" t="b">
        <f t="shared" si="3"/>
        <v>1</v>
      </c>
      <c r="L240" t="str">
        <f>VLOOKUP(A240,metadata!A$2:P$26,1,FALSE)</f>
        <v>1e2c6339-bd80-4d6c-996c-89b24fceac41</v>
      </c>
      <c r="M240" t="str">
        <f>VLOOKUP(A240,metadata!A$2:P$26,2,FALSE)</f>
        <v>2023-06-21T17:27:03.000Z</v>
      </c>
      <c r="N240" t="str">
        <f>VLOOKUP(A240,metadata!A$2:P$26,3,FALSE)</f>
        <v>2023-06-21T17:51:14.000Z</v>
      </c>
      <c r="O240" t="str">
        <f>VLOOKUP(A240,metadata!A$2:P$26,4,FALSE)</f>
        <v>arch_NPK_18</v>
      </c>
      <c r="P240" s="7">
        <f>VLOOKUP(A240,metadata!A$2:P$26,5,FALSE)</f>
        <v>45098</v>
      </c>
      <c r="Q240" s="8">
        <f>VLOOKUP(A240,metadata!A$2:P$26,6,FALSE)</f>
        <v>0.55902777777777779</v>
      </c>
      <c r="R240" t="str">
        <f>VLOOKUP(A240,metadata!A$2:P$26,7,FALSE)</f>
        <v>arch</v>
      </c>
      <c r="S240" t="str">
        <f>VLOOKUP(A240,metadata!A$2:P$26,8,FALSE)</f>
        <v>arch_NPK_18</v>
      </c>
      <c r="T240" t="str">
        <f>VLOOKUP(A240,metadata!A$2:P$26,9,FALSE)</f>
        <v>C</v>
      </c>
      <c r="U240">
        <f>VLOOKUP(A240,metadata!A$2:P$26,10,FALSE)</f>
        <v>3</v>
      </c>
      <c r="V240" t="str">
        <f>VLOOKUP(A240,metadata!A$2:P$26,11,FALSE)</f>
        <v>https://five.epicollect.net/api/media/mk-nutnet2023-5dominantplants?type=photo&amp;format=entry_original&amp;name=1e2c6339-bd80-4d6c-996c-89b24fceac41_1687368394.jpg</v>
      </c>
      <c r="W240">
        <f>VLOOKUP(A240,metadata!A$2:P$26,12,FALSE)</f>
        <v>0</v>
      </c>
      <c r="X240" t="str">
        <f>VLOOKUP(A240,metadata!A$2:P$26,13,FALSE)</f>
        <v>arch</v>
      </c>
      <c r="Y240">
        <f>VLOOKUP(A240,metadata!A$2:P$26,14,FALSE)</f>
        <v>0</v>
      </c>
      <c r="Z240">
        <f>VLOOKUP(A240,metadata!A$2:P$26,15,FALSE)</f>
        <v>0</v>
      </c>
      <c r="AA240">
        <f>VLOOKUP(A240,metadata!A$2:P$26,16,FALSE)</f>
        <v>14</v>
      </c>
    </row>
    <row r="241" spans="1:27" x14ac:dyDescent="0.3">
      <c r="A241" t="s">
        <v>931</v>
      </c>
      <c r="B241" t="s">
        <v>930</v>
      </c>
      <c r="C241" t="s">
        <v>929</v>
      </c>
      <c r="D241" t="s">
        <v>928</v>
      </c>
      <c r="E241" t="s">
        <v>782</v>
      </c>
      <c r="F241" t="s">
        <v>781</v>
      </c>
      <c r="G241" t="s">
        <v>780</v>
      </c>
      <c r="H241">
        <v>0</v>
      </c>
      <c r="K241" t="b">
        <f t="shared" si="3"/>
        <v>1</v>
      </c>
      <c r="L241" t="str">
        <f>VLOOKUP(A241,metadata!A$2:P$26,1,FALSE)</f>
        <v>1e2c6339-bd80-4d6c-996c-89b24fceac41</v>
      </c>
      <c r="M241" t="str">
        <f>VLOOKUP(A241,metadata!A$2:P$26,2,FALSE)</f>
        <v>2023-06-21T17:27:03.000Z</v>
      </c>
      <c r="N241" t="str">
        <f>VLOOKUP(A241,metadata!A$2:P$26,3,FALSE)</f>
        <v>2023-06-21T17:51:14.000Z</v>
      </c>
      <c r="O241" t="str">
        <f>VLOOKUP(A241,metadata!A$2:P$26,4,FALSE)</f>
        <v>arch_NPK_18</v>
      </c>
      <c r="P241" s="7">
        <f>VLOOKUP(A241,metadata!A$2:P$26,5,FALSE)</f>
        <v>45098</v>
      </c>
      <c r="Q241" s="8">
        <f>VLOOKUP(A241,metadata!A$2:P$26,6,FALSE)</f>
        <v>0.55902777777777779</v>
      </c>
      <c r="R241" t="str">
        <f>VLOOKUP(A241,metadata!A$2:P$26,7,FALSE)</f>
        <v>arch</v>
      </c>
      <c r="S241" t="str">
        <f>VLOOKUP(A241,metadata!A$2:P$26,8,FALSE)</f>
        <v>arch_NPK_18</v>
      </c>
      <c r="T241" t="str">
        <f>VLOOKUP(A241,metadata!A$2:P$26,9,FALSE)</f>
        <v>C</v>
      </c>
      <c r="U241">
        <f>VLOOKUP(A241,metadata!A$2:P$26,10,FALSE)</f>
        <v>3</v>
      </c>
      <c r="V241" t="str">
        <f>VLOOKUP(A241,metadata!A$2:P$26,11,FALSE)</f>
        <v>https://five.epicollect.net/api/media/mk-nutnet2023-5dominantplants?type=photo&amp;format=entry_original&amp;name=1e2c6339-bd80-4d6c-996c-89b24fceac41_1687368394.jpg</v>
      </c>
      <c r="W241">
        <f>VLOOKUP(A241,metadata!A$2:P$26,12,FALSE)</f>
        <v>0</v>
      </c>
      <c r="X241" t="str">
        <f>VLOOKUP(A241,metadata!A$2:P$26,13,FALSE)</f>
        <v>arch</v>
      </c>
      <c r="Y241">
        <f>VLOOKUP(A241,metadata!A$2:P$26,14,FALSE)</f>
        <v>0</v>
      </c>
      <c r="Z241">
        <f>VLOOKUP(A241,metadata!A$2:P$26,15,FALSE)</f>
        <v>0</v>
      </c>
      <c r="AA241">
        <f>VLOOKUP(A241,metadata!A$2:P$26,16,FALSE)</f>
        <v>14</v>
      </c>
    </row>
    <row r="242" spans="1:27" x14ac:dyDescent="0.3">
      <c r="A242" t="s">
        <v>887</v>
      </c>
      <c r="B242" t="s">
        <v>927</v>
      </c>
      <c r="C242" t="s">
        <v>926</v>
      </c>
      <c r="D242" t="s">
        <v>925</v>
      </c>
      <c r="E242" t="s">
        <v>924</v>
      </c>
      <c r="F242" t="s">
        <v>871</v>
      </c>
      <c r="H242">
        <v>1</v>
      </c>
      <c r="K242" t="b">
        <f t="shared" si="3"/>
        <v>1</v>
      </c>
      <c r="L242" t="str">
        <f>VLOOKUP(A242,metadata!A$2:P$26,1,FALSE)</f>
        <v>1aad7f56-5111-4bad-904f-c57d81641088</v>
      </c>
      <c r="M242" t="str">
        <f>VLOOKUP(A242,metadata!A$2:P$26,2,FALSE)</f>
        <v>2023-06-21T17:08:54.000Z</v>
      </c>
      <c r="N242" t="str">
        <f>VLOOKUP(A242,metadata!A$2:P$26,3,FALSE)</f>
        <v>2023-08-21T03:46:07.000Z</v>
      </c>
      <c r="O242" t="str">
        <f>VLOOKUP(A242,metadata!A$2:P$26,4,FALSE)</f>
        <v>arch_control_11</v>
      </c>
      <c r="P242" s="7">
        <f>VLOOKUP(A242,metadata!A$2:P$26,5,FALSE)</f>
        <v>45098</v>
      </c>
      <c r="Q242" s="8">
        <f>VLOOKUP(A242,metadata!A$2:P$26,6,FALSE)</f>
        <v>0.53402777777777777</v>
      </c>
      <c r="R242" t="str">
        <f>VLOOKUP(A242,metadata!A$2:P$26,7,FALSE)</f>
        <v>arch</v>
      </c>
      <c r="S242" t="str">
        <f>VLOOKUP(A242,metadata!A$2:P$26,8,FALSE)</f>
        <v>arch_control_11</v>
      </c>
      <c r="T242" t="str">
        <f>VLOOKUP(A242,metadata!A$2:P$26,9,FALSE)</f>
        <v>B</v>
      </c>
      <c r="U242">
        <f>VLOOKUP(A242,metadata!A$2:P$26,10,FALSE)</f>
        <v>2</v>
      </c>
      <c r="V242" t="str">
        <f>VLOOKUP(A242,metadata!A$2:P$26,11,FALSE)</f>
        <v>https://five.epicollect.net/api/media/mk-nutnet2023-5dominantplants?type=photo&amp;format=entry_original&amp;name=1aad7f56-5111-4bad-904f-c57d81641088_1687366229.jpg</v>
      </c>
      <c r="W242">
        <f>VLOOKUP(A242,metadata!A$2:P$26,12,FALSE)</f>
        <v>0</v>
      </c>
      <c r="X242" t="str">
        <f>VLOOKUP(A242,metadata!A$2:P$26,13,FALSE)</f>
        <v>arch</v>
      </c>
      <c r="Y242">
        <f>VLOOKUP(A242,metadata!A$2:P$26,14,FALSE)</f>
        <v>0</v>
      </c>
      <c r="Z242">
        <f>VLOOKUP(A242,metadata!A$2:P$26,15,FALSE)</f>
        <v>0</v>
      </c>
      <c r="AA242">
        <f>VLOOKUP(A242,metadata!A$2:P$26,16,FALSE)</f>
        <v>11</v>
      </c>
    </row>
    <row r="243" spans="1:27" x14ac:dyDescent="0.3">
      <c r="A243" t="s">
        <v>887</v>
      </c>
      <c r="B243" t="s">
        <v>923</v>
      </c>
      <c r="C243" t="s">
        <v>922</v>
      </c>
      <c r="D243" t="s">
        <v>921</v>
      </c>
      <c r="E243" t="s">
        <v>818</v>
      </c>
      <c r="F243" t="s">
        <v>781</v>
      </c>
      <c r="G243" t="s">
        <v>920</v>
      </c>
      <c r="H243">
        <v>2</v>
      </c>
      <c r="I243" t="s">
        <v>919</v>
      </c>
      <c r="K243" t="b">
        <f t="shared" si="3"/>
        <v>1</v>
      </c>
      <c r="L243" t="str">
        <f>VLOOKUP(A243,metadata!A$2:P$26,1,FALSE)</f>
        <v>1aad7f56-5111-4bad-904f-c57d81641088</v>
      </c>
      <c r="M243" t="str">
        <f>VLOOKUP(A243,metadata!A$2:P$26,2,FALSE)</f>
        <v>2023-06-21T17:08:54.000Z</v>
      </c>
      <c r="N243" t="str">
        <f>VLOOKUP(A243,metadata!A$2:P$26,3,FALSE)</f>
        <v>2023-08-21T03:46:07.000Z</v>
      </c>
      <c r="O243" t="str">
        <f>VLOOKUP(A243,metadata!A$2:P$26,4,FALSE)</f>
        <v>arch_control_11</v>
      </c>
      <c r="P243" s="7">
        <f>VLOOKUP(A243,metadata!A$2:P$26,5,FALSE)</f>
        <v>45098</v>
      </c>
      <c r="Q243" s="8">
        <f>VLOOKUP(A243,metadata!A$2:P$26,6,FALSE)</f>
        <v>0.53402777777777777</v>
      </c>
      <c r="R243" t="str">
        <f>VLOOKUP(A243,metadata!A$2:P$26,7,FALSE)</f>
        <v>arch</v>
      </c>
      <c r="S243" t="str">
        <f>VLOOKUP(A243,metadata!A$2:P$26,8,FALSE)</f>
        <v>arch_control_11</v>
      </c>
      <c r="T243" t="str">
        <f>VLOOKUP(A243,metadata!A$2:P$26,9,FALSE)</f>
        <v>B</v>
      </c>
      <c r="U243">
        <f>VLOOKUP(A243,metadata!A$2:P$26,10,FALSE)</f>
        <v>2</v>
      </c>
      <c r="V243" t="str">
        <f>VLOOKUP(A243,metadata!A$2:P$26,11,FALSE)</f>
        <v>https://five.epicollect.net/api/media/mk-nutnet2023-5dominantplants?type=photo&amp;format=entry_original&amp;name=1aad7f56-5111-4bad-904f-c57d81641088_1687366229.jpg</v>
      </c>
      <c r="W243">
        <f>VLOOKUP(A243,metadata!A$2:P$26,12,FALSE)</f>
        <v>0</v>
      </c>
      <c r="X243" t="str">
        <f>VLOOKUP(A243,metadata!A$2:P$26,13,FALSE)</f>
        <v>arch</v>
      </c>
      <c r="Y243">
        <f>VLOOKUP(A243,metadata!A$2:P$26,14,FALSE)</f>
        <v>0</v>
      </c>
      <c r="Z243">
        <f>VLOOKUP(A243,metadata!A$2:P$26,15,FALSE)</f>
        <v>0</v>
      </c>
      <c r="AA243">
        <f>VLOOKUP(A243,metadata!A$2:P$26,16,FALSE)</f>
        <v>11</v>
      </c>
    </row>
    <row r="244" spans="1:27" x14ac:dyDescent="0.3">
      <c r="A244" t="s">
        <v>887</v>
      </c>
      <c r="B244" t="s">
        <v>918</v>
      </c>
      <c r="C244" t="s">
        <v>917</v>
      </c>
      <c r="D244" t="s">
        <v>916</v>
      </c>
      <c r="E244" t="s">
        <v>818</v>
      </c>
      <c r="F244" t="s">
        <v>781</v>
      </c>
      <c r="G244" t="s">
        <v>915</v>
      </c>
      <c r="H244">
        <v>2</v>
      </c>
      <c r="I244" t="s">
        <v>914</v>
      </c>
      <c r="K244" t="b">
        <f t="shared" si="3"/>
        <v>1</v>
      </c>
      <c r="L244" t="str">
        <f>VLOOKUP(A244,metadata!A$2:P$26,1,FALSE)</f>
        <v>1aad7f56-5111-4bad-904f-c57d81641088</v>
      </c>
      <c r="M244" t="str">
        <f>VLOOKUP(A244,metadata!A$2:P$26,2,FALSE)</f>
        <v>2023-06-21T17:08:54.000Z</v>
      </c>
      <c r="N244" t="str">
        <f>VLOOKUP(A244,metadata!A$2:P$26,3,FALSE)</f>
        <v>2023-08-21T03:46:07.000Z</v>
      </c>
      <c r="O244" t="str">
        <f>VLOOKUP(A244,metadata!A$2:P$26,4,FALSE)</f>
        <v>arch_control_11</v>
      </c>
      <c r="P244" s="7">
        <f>VLOOKUP(A244,metadata!A$2:P$26,5,FALSE)</f>
        <v>45098</v>
      </c>
      <c r="Q244" s="8">
        <f>VLOOKUP(A244,metadata!A$2:P$26,6,FALSE)</f>
        <v>0.53402777777777777</v>
      </c>
      <c r="R244" t="str">
        <f>VLOOKUP(A244,metadata!A$2:P$26,7,FALSE)</f>
        <v>arch</v>
      </c>
      <c r="S244" t="str">
        <f>VLOOKUP(A244,metadata!A$2:P$26,8,FALSE)</f>
        <v>arch_control_11</v>
      </c>
      <c r="T244" t="str">
        <f>VLOOKUP(A244,metadata!A$2:P$26,9,FALSE)</f>
        <v>B</v>
      </c>
      <c r="U244">
        <f>VLOOKUP(A244,metadata!A$2:P$26,10,FALSE)</f>
        <v>2</v>
      </c>
      <c r="V244" t="str">
        <f>VLOOKUP(A244,metadata!A$2:P$26,11,FALSE)</f>
        <v>https://five.epicollect.net/api/media/mk-nutnet2023-5dominantplants?type=photo&amp;format=entry_original&amp;name=1aad7f56-5111-4bad-904f-c57d81641088_1687366229.jpg</v>
      </c>
      <c r="W244">
        <f>VLOOKUP(A244,metadata!A$2:P$26,12,FALSE)</f>
        <v>0</v>
      </c>
      <c r="X244" t="str">
        <f>VLOOKUP(A244,metadata!A$2:P$26,13,FALSE)</f>
        <v>arch</v>
      </c>
      <c r="Y244">
        <f>VLOOKUP(A244,metadata!A$2:P$26,14,FALSE)</f>
        <v>0</v>
      </c>
      <c r="Z244">
        <f>VLOOKUP(A244,metadata!A$2:P$26,15,FALSE)</f>
        <v>0</v>
      </c>
      <c r="AA244">
        <f>VLOOKUP(A244,metadata!A$2:P$26,16,FALSE)</f>
        <v>11</v>
      </c>
    </row>
    <row r="245" spans="1:27" x14ac:dyDescent="0.3">
      <c r="A245" t="s">
        <v>887</v>
      </c>
      <c r="B245" t="s">
        <v>913</v>
      </c>
      <c r="C245" t="s">
        <v>912</v>
      </c>
      <c r="D245" t="s">
        <v>911</v>
      </c>
      <c r="E245" t="s">
        <v>910</v>
      </c>
      <c r="F245" t="s">
        <v>768</v>
      </c>
      <c r="H245">
        <v>20</v>
      </c>
      <c r="K245" t="b">
        <f t="shared" si="3"/>
        <v>1</v>
      </c>
      <c r="L245" t="str">
        <f>VLOOKUP(A245,metadata!A$2:P$26,1,FALSE)</f>
        <v>1aad7f56-5111-4bad-904f-c57d81641088</v>
      </c>
      <c r="M245" t="str">
        <f>VLOOKUP(A245,metadata!A$2:P$26,2,FALSE)</f>
        <v>2023-06-21T17:08:54.000Z</v>
      </c>
      <c r="N245" t="str">
        <f>VLOOKUP(A245,metadata!A$2:P$26,3,FALSE)</f>
        <v>2023-08-21T03:46:07.000Z</v>
      </c>
      <c r="O245" t="str">
        <f>VLOOKUP(A245,metadata!A$2:P$26,4,FALSE)</f>
        <v>arch_control_11</v>
      </c>
      <c r="P245" s="7">
        <f>VLOOKUP(A245,metadata!A$2:P$26,5,FALSE)</f>
        <v>45098</v>
      </c>
      <c r="Q245" s="8">
        <f>VLOOKUP(A245,metadata!A$2:P$26,6,FALSE)</f>
        <v>0.53402777777777777</v>
      </c>
      <c r="R245" t="str">
        <f>VLOOKUP(A245,metadata!A$2:P$26,7,FALSE)</f>
        <v>arch</v>
      </c>
      <c r="S245" t="str">
        <f>VLOOKUP(A245,metadata!A$2:P$26,8,FALSE)</f>
        <v>arch_control_11</v>
      </c>
      <c r="T245" t="str">
        <f>VLOOKUP(A245,metadata!A$2:P$26,9,FALSE)</f>
        <v>B</v>
      </c>
      <c r="U245">
        <f>VLOOKUP(A245,metadata!A$2:P$26,10,FALSE)</f>
        <v>2</v>
      </c>
      <c r="V245" t="str">
        <f>VLOOKUP(A245,metadata!A$2:P$26,11,FALSE)</f>
        <v>https://five.epicollect.net/api/media/mk-nutnet2023-5dominantplants?type=photo&amp;format=entry_original&amp;name=1aad7f56-5111-4bad-904f-c57d81641088_1687366229.jpg</v>
      </c>
      <c r="W245">
        <f>VLOOKUP(A245,metadata!A$2:P$26,12,FALSE)</f>
        <v>0</v>
      </c>
      <c r="X245" t="str">
        <f>VLOOKUP(A245,metadata!A$2:P$26,13,FALSE)</f>
        <v>arch</v>
      </c>
      <c r="Y245">
        <f>VLOOKUP(A245,metadata!A$2:P$26,14,FALSE)</f>
        <v>0</v>
      </c>
      <c r="Z245">
        <f>VLOOKUP(A245,metadata!A$2:P$26,15,FALSE)</f>
        <v>0</v>
      </c>
      <c r="AA245">
        <f>VLOOKUP(A245,metadata!A$2:P$26,16,FALSE)</f>
        <v>11</v>
      </c>
    </row>
    <row r="246" spans="1:27" x14ac:dyDescent="0.3">
      <c r="A246" t="s">
        <v>887</v>
      </c>
      <c r="B246" t="s">
        <v>909</v>
      </c>
      <c r="C246" t="s">
        <v>908</v>
      </c>
      <c r="D246" t="s">
        <v>907</v>
      </c>
      <c r="E246" t="s">
        <v>906</v>
      </c>
      <c r="F246" t="s">
        <v>775</v>
      </c>
      <c r="H246">
        <v>24</v>
      </c>
      <c r="K246" t="b">
        <f t="shared" si="3"/>
        <v>1</v>
      </c>
      <c r="L246" t="str">
        <f>VLOOKUP(A246,metadata!A$2:P$26,1,FALSE)</f>
        <v>1aad7f56-5111-4bad-904f-c57d81641088</v>
      </c>
      <c r="M246" t="str">
        <f>VLOOKUP(A246,metadata!A$2:P$26,2,FALSE)</f>
        <v>2023-06-21T17:08:54.000Z</v>
      </c>
      <c r="N246" t="str">
        <f>VLOOKUP(A246,metadata!A$2:P$26,3,FALSE)</f>
        <v>2023-08-21T03:46:07.000Z</v>
      </c>
      <c r="O246" t="str">
        <f>VLOOKUP(A246,metadata!A$2:P$26,4,FALSE)</f>
        <v>arch_control_11</v>
      </c>
      <c r="P246" s="7">
        <f>VLOOKUP(A246,metadata!A$2:P$26,5,FALSE)</f>
        <v>45098</v>
      </c>
      <c r="Q246" s="8">
        <f>VLOOKUP(A246,metadata!A$2:P$26,6,FALSE)</f>
        <v>0.53402777777777777</v>
      </c>
      <c r="R246" t="str">
        <f>VLOOKUP(A246,metadata!A$2:P$26,7,FALSE)</f>
        <v>arch</v>
      </c>
      <c r="S246" t="str">
        <f>VLOOKUP(A246,metadata!A$2:P$26,8,FALSE)</f>
        <v>arch_control_11</v>
      </c>
      <c r="T246" t="str">
        <f>VLOOKUP(A246,metadata!A$2:P$26,9,FALSE)</f>
        <v>B</v>
      </c>
      <c r="U246">
        <f>VLOOKUP(A246,metadata!A$2:P$26,10,FALSE)</f>
        <v>2</v>
      </c>
      <c r="V246" t="str">
        <f>VLOOKUP(A246,metadata!A$2:P$26,11,FALSE)</f>
        <v>https://five.epicollect.net/api/media/mk-nutnet2023-5dominantplants?type=photo&amp;format=entry_original&amp;name=1aad7f56-5111-4bad-904f-c57d81641088_1687366229.jpg</v>
      </c>
      <c r="W246">
        <f>VLOOKUP(A246,metadata!A$2:P$26,12,FALSE)</f>
        <v>0</v>
      </c>
      <c r="X246" t="str">
        <f>VLOOKUP(A246,metadata!A$2:P$26,13,FALSE)</f>
        <v>arch</v>
      </c>
      <c r="Y246">
        <f>VLOOKUP(A246,metadata!A$2:P$26,14,FALSE)</f>
        <v>0</v>
      </c>
      <c r="Z246">
        <f>VLOOKUP(A246,metadata!A$2:P$26,15,FALSE)</f>
        <v>0</v>
      </c>
      <c r="AA246">
        <f>VLOOKUP(A246,metadata!A$2:P$26,16,FALSE)</f>
        <v>11</v>
      </c>
    </row>
    <row r="247" spans="1:27" x14ac:dyDescent="0.3">
      <c r="A247" t="s">
        <v>887</v>
      </c>
      <c r="B247" t="s">
        <v>905</v>
      </c>
      <c r="C247" t="s">
        <v>904</v>
      </c>
      <c r="D247" t="s">
        <v>903</v>
      </c>
      <c r="E247" t="s">
        <v>902</v>
      </c>
      <c r="F247" t="s">
        <v>760</v>
      </c>
      <c r="H247">
        <v>10</v>
      </c>
      <c r="K247" t="b">
        <f t="shared" si="3"/>
        <v>1</v>
      </c>
      <c r="L247" t="str">
        <f>VLOOKUP(A247,metadata!A$2:P$26,1,FALSE)</f>
        <v>1aad7f56-5111-4bad-904f-c57d81641088</v>
      </c>
      <c r="M247" t="str">
        <f>VLOOKUP(A247,metadata!A$2:P$26,2,FALSE)</f>
        <v>2023-06-21T17:08:54.000Z</v>
      </c>
      <c r="N247" t="str">
        <f>VLOOKUP(A247,metadata!A$2:P$26,3,FALSE)</f>
        <v>2023-08-21T03:46:07.000Z</v>
      </c>
      <c r="O247" t="str">
        <f>VLOOKUP(A247,metadata!A$2:P$26,4,FALSE)</f>
        <v>arch_control_11</v>
      </c>
      <c r="P247" s="7">
        <f>VLOOKUP(A247,metadata!A$2:P$26,5,FALSE)</f>
        <v>45098</v>
      </c>
      <c r="Q247" s="8">
        <f>VLOOKUP(A247,metadata!A$2:P$26,6,FALSE)</f>
        <v>0.53402777777777777</v>
      </c>
      <c r="R247" t="str">
        <f>VLOOKUP(A247,metadata!A$2:P$26,7,FALSE)</f>
        <v>arch</v>
      </c>
      <c r="S247" t="str">
        <f>VLOOKUP(A247,metadata!A$2:P$26,8,FALSE)</f>
        <v>arch_control_11</v>
      </c>
      <c r="T247" t="str">
        <f>VLOOKUP(A247,metadata!A$2:P$26,9,FALSE)</f>
        <v>B</v>
      </c>
      <c r="U247">
        <f>VLOOKUP(A247,metadata!A$2:P$26,10,FALSE)</f>
        <v>2</v>
      </c>
      <c r="V247" t="str">
        <f>VLOOKUP(A247,metadata!A$2:P$26,11,FALSE)</f>
        <v>https://five.epicollect.net/api/media/mk-nutnet2023-5dominantplants?type=photo&amp;format=entry_original&amp;name=1aad7f56-5111-4bad-904f-c57d81641088_1687366229.jpg</v>
      </c>
      <c r="W247">
        <f>VLOOKUP(A247,metadata!A$2:P$26,12,FALSE)</f>
        <v>0</v>
      </c>
      <c r="X247" t="str">
        <f>VLOOKUP(A247,metadata!A$2:P$26,13,FALSE)</f>
        <v>arch</v>
      </c>
      <c r="Y247">
        <f>VLOOKUP(A247,metadata!A$2:P$26,14,FALSE)</f>
        <v>0</v>
      </c>
      <c r="Z247">
        <f>VLOOKUP(A247,metadata!A$2:P$26,15,FALSE)</f>
        <v>0</v>
      </c>
      <c r="AA247">
        <f>VLOOKUP(A247,metadata!A$2:P$26,16,FALSE)</f>
        <v>11</v>
      </c>
    </row>
    <row r="248" spans="1:27" x14ac:dyDescent="0.3">
      <c r="A248" t="s">
        <v>887</v>
      </c>
      <c r="B248" t="s">
        <v>901</v>
      </c>
      <c r="C248" t="s">
        <v>900</v>
      </c>
      <c r="D248" t="s">
        <v>899</v>
      </c>
      <c r="E248" t="s">
        <v>782</v>
      </c>
      <c r="F248" t="s">
        <v>781</v>
      </c>
      <c r="G248" t="s">
        <v>799</v>
      </c>
      <c r="H248">
        <v>0</v>
      </c>
      <c r="K248" t="b">
        <f t="shared" si="3"/>
        <v>1</v>
      </c>
      <c r="L248" t="str">
        <f>VLOOKUP(A248,metadata!A$2:P$26,1,FALSE)</f>
        <v>1aad7f56-5111-4bad-904f-c57d81641088</v>
      </c>
      <c r="M248" t="str">
        <f>VLOOKUP(A248,metadata!A$2:P$26,2,FALSE)</f>
        <v>2023-06-21T17:08:54.000Z</v>
      </c>
      <c r="N248" t="str">
        <f>VLOOKUP(A248,metadata!A$2:P$26,3,FALSE)</f>
        <v>2023-08-21T03:46:07.000Z</v>
      </c>
      <c r="O248" t="str">
        <f>VLOOKUP(A248,metadata!A$2:P$26,4,FALSE)</f>
        <v>arch_control_11</v>
      </c>
      <c r="P248" s="7">
        <f>VLOOKUP(A248,metadata!A$2:P$26,5,FALSE)</f>
        <v>45098</v>
      </c>
      <c r="Q248" s="8">
        <f>VLOOKUP(A248,metadata!A$2:P$26,6,FALSE)</f>
        <v>0.53402777777777777</v>
      </c>
      <c r="R248" t="str">
        <f>VLOOKUP(A248,metadata!A$2:P$26,7,FALSE)</f>
        <v>arch</v>
      </c>
      <c r="S248" t="str">
        <f>VLOOKUP(A248,metadata!A$2:P$26,8,FALSE)</f>
        <v>arch_control_11</v>
      </c>
      <c r="T248" t="str">
        <f>VLOOKUP(A248,metadata!A$2:P$26,9,FALSE)</f>
        <v>B</v>
      </c>
      <c r="U248">
        <f>VLOOKUP(A248,metadata!A$2:P$26,10,FALSE)</f>
        <v>2</v>
      </c>
      <c r="V248" t="str">
        <f>VLOOKUP(A248,metadata!A$2:P$26,11,FALSE)</f>
        <v>https://five.epicollect.net/api/media/mk-nutnet2023-5dominantplants?type=photo&amp;format=entry_original&amp;name=1aad7f56-5111-4bad-904f-c57d81641088_1687366229.jpg</v>
      </c>
      <c r="W248">
        <f>VLOOKUP(A248,metadata!A$2:P$26,12,FALSE)</f>
        <v>0</v>
      </c>
      <c r="X248" t="str">
        <f>VLOOKUP(A248,metadata!A$2:P$26,13,FALSE)</f>
        <v>arch</v>
      </c>
      <c r="Y248">
        <f>VLOOKUP(A248,metadata!A$2:P$26,14,FALSE)</f>
        <v>0</v>
      </c>
      <c r="Z248">
        <f>VLOOKUP(A248,metadata!A$2:P$26,15,FALSE)</f>
        <v>0</v>
      </c>
      <c r="AA248">
        <f>VLOOKUP(A248,metadata!A$2:P$26,16,FALSE)</f>
        <v>11</v>
      </c>
    </row>
    <row r="249" spans="1:27" x14ac:dyDescent="0.3">
      <c r="A249" t="s">
        <v>887</v>
      </c>
      <c r="B249" t="s">
        <v>898</v>
      </c>
      <c r="C249" t="s">
        <v>897</v>
      </c>
      <c r="D249" t="s">
        <v>896</v>
      </c>
      <c r="E249" t="s">
        <v>895</v>
      </c>
      <c r="F249" t="s">
        <v>781</v>
      </c>
      <c r="G249" t="s">
        <v>794</v>
      </c>
      <c r="H249">
        <v>40</v>
      </c>
      <c r="K249" t="b">
        <f t="shared" si="3"/>
        <v>1</v>
      </c>
      <c r="L249" t="str">
        <f>VLOOKUP(A249,metadata!A$2:P$26,1,FALSE)</f>
        <v>1aad7f56-5111-4bad-904f-c57d81641088</v>
      </c>
      <c r="M249" t="str">
        <f>VLOOKUP(A249,metadata!A$2:P$26,2,FALSE)</f>
        <v>2023-06-21T17:08:54.000Z</v>
      </c>
      <c r="N249" t="str">
        <f>VLOOKUP(A249,metadata!A$2:P$26,3,FALSE)</f>
        <v>2023-08-21T03:46:07.000Z</v>
      </c>
      <c r="O249" t="str">
        <f>VLOOKUP(A249,metadata!A$2:P$26,4,FALSE)</f>
        <v>arch_control_11</v>
      </c>
      <c r="P249" s="7">
        <f>VLOOKUP(A249,metadata!A$2:P$26,5,FALSE)</f>
        <v>45098</v>
      </c>
      <c r="Q249" s="8">
        <f>VLOOKUP(A249,metadata!A$2:P$26,6,FALSE)</f>
        <v>0.53402777777777777</v>
      </c>
      <c r="R249" t="str">
        <f>VLOOKUP(A249,metadata!A$2:P$26,7,FALSE)</f>
        <v>arch</v>
      </c>
      <c r="S249" t="str">
        <f>VLOOKUP(A249,metadata!A$2:P$26,8,FALSE)</f>
        <v>arch_control_11</v>
      </c>
      <c r="T249" t="str">
        <f>VLOOKUP(A249,metadata!A$2:P$26,9,FALSE)</f>
        <v>B</v>
      </c>
      <c r="U249">
        <f>VLOOKUP(A249,metadata!A$2:P$26,10,FALSE)</f>
        <v>2</v>
      </c>
      <c r="V249" t="str">
        <f>VLOOKUP(A249,metadata!A$2:P$26,11,FALSE)</f>
        <v>https://five.epicollect.net/api/media/mk-nutnet2023-5dominantplants?type=photo&amp;format=entry_original&amp;name=1aad7f56-5111-4bad-904f-c57d81641088_1687366229.jpg</v>
      </c>
      <c r="W249">
        <f>VLOOKUP(A249,metadata!A$2:P$26,12,FALSE)</f>
        <v>0</v>
      </c>
      <c r="X249" t="str">
        <f>VLOOKUP(A249,metadata!A$2:P$26,13,FALSE)</f>
        <v>arch</v>
      </c>
      <c r="Y249">
        <f>VLOOKUP(A249,metadata!A$2:P$26,14,FALSE)</f>
        <v>0</v>
      </c>
      <c r="Z249">
        <f>VLOOKUP(A249,metadata!A$2:P$26,15,FALSE)</f>
        <v>0</v>
      </c>
      <c r="AA249">
        <f>VLOOKUP(A249,metadata!A$2:P$26,16,FALSE)</f>
        <v>11</v>
      </c>
    </row>
    <row r="250" spans="1:27" x14ac:dyDescent="0.3">
      <c r="A250" t="s">
        <v>887</v>
      </c>
      <c r="B250" t="s">
        <v>894</v>
      </c>
      <c r="C250" t="s">
        <v>893</v>
      </c>
      <c r="D250" t="s">
        <v>892</v>
      </c>
      <c r="E250" t="s">
        <v>860</v>
      </c>
      <c r="F250" t="s">
        <v>781</v>
      </c>
      <c r="G250" t="s">
        <v>790</v>
      </c>
      <c r="H250">
        <v>1</v>
      </c>
      <c r="I250" t="s">
        <v>891</v>
      </c>
      <c r="K250" t="b">
        <f t="shared" si="3"/>
        <v>1</v>
      </c>
      <c r="L250" t="str">
        <f>VLOOKUP(A250,metadata!A$2:P$26,1,FALSE)</f>
        <v>1aad7f56-5111-4bad-904f-c57d81641088</v>
      </c>
      <c r="M250" t="str">
        <f>VLOOKUP(A250,metadata!A$2:P$26,2,FALSE)</f>
        <v>2023-06-21T17:08:54.000Z</v>
      </c>
      <c r="N250" t="str">
        <f>VLOOKUP(A250,metadata!A$2:P$26,3,FALSE)</f>
        <v>2023-08-21T03:46:07.000Z</v>
      </c>
      <c r="O250" t="str">
        <f>VLOOKUP(A250,metadata!A$2:P$26,4,FALSE)</f>
        <v>arch_control_11</v>
      </c>
      <c r="P250" s="7">
        <f>VLOOKUP(A250,metadata!A$2:P$26,5,FALSE)</f>
        <v>45098</v>
      </c>
      <c r="Q250" s="8">
        <f>VLOOKUP(A250,metadata!A$2:P$26,6,FALSE)</f>
        <v>0.53402777777777777</v>
      </c>
      <c r="R250" t="str">
        <f>VLOOKUP(A250,metadata!A$2:P$26,7,FALSE)</f>
        <v>arch</v>
      </c>
      <c r="S250" t="str">
        <f>VLOOKUP(A250,metadata!A$2:P$26,8,FALSE)</f>
        <v>arch_control_11</v>
      </c>
      <c r="T250" t="str">
        <f>VLOOKUP(A250,metadata!A$2:P$26,9,FALSE)</f>
        <v>B</v>
      </c>
      <c r="U250">
        <f>VLOOKUP(A250,metadata!A$2:P$26,10,FALSE)</f>
        <v>2</v>
      </c>
      <c r="V250" t="str">
        <f>VLOOKUP(A250,metadata!A$2:P$26,11,FALSE)</f>
        <v>https://five.epicollect.net/api/media/mk-nutnet2023-5dominantplants?type=photo&amp;format=entry_original&amp;name=1aad7f56-5111-4bad-904f-c57d81641088_1687366229.jpg</v>
      </c>
      <c r="W250">
        <f>VLOOKUP(A250,metadata!A$2:P$26,12,FALSE)</f>
        <v>0</v>
      </c>
      <c r="X250" t="str">
        <f>VLOOKUP(A250,metadata!A$2:P$26,13,FALSE)</f>
        <v>arch</v>
      </c>
      <c r="Y250">
        <f>VLOOKUP(A250,metadata!A$2:P$26,14,FALSE)</f>
        <v>0</v>
      </c>
      <c r="Z250">
        <f>VLOOKUP(A250,metadata!A$2:P$26,15,FALSE)</f>
        <v>0</v>
      </c>
      <c r="AA250">
        <f>VLOOKUP(A250,metadata!A$2:P$26,16,FALSE)</f>
        <v>11</v>
      </c>
    </row>
    <row r="251" spans="1:27" x14ac:dyDescent="0.3">
      <c r="A251" t="s">
        <v>887</v>
      </c>
      <c r="B251" t="s">
        <v>890</v>
      </c>
      <c r="C251" t="s">
        <v>889</v>
      </c>
      <c r="D251" t="s">
        <v>888</v>
      </c>
      <c r="E251" t="s">
        <v>782</v>
      </c>
      <c r="F251" t="s">
        <v>781</v>
      </c>
      <c r="G251" t="s">
        <v>786</v>
      </c>
      <c r="H251">
        <v>0</v>
      </c>
      <c r="K251" t="b">
        <f t="shared" si="3"/>
        <v>1</v>
      </c>
      <c r="L251" t="str">
        <f>VLOOKUP(A251,metadata!A$2:P$26,1,FALSE)</f>
        <v>1aad7f56-5111-4bad-904f-c57d81641088</v>
      </c>
      <c r="M251" t="str">
        <f>VLOOKUP(A251,metadata!A$2:P$26,2,FALSE)</f>
        <v>2023-06-21T17:08:54.000Z</v>
      </c>
      <c r="N251" t="str">
        <f>VLOOKUP(A251,metadata!A$2:P$26,3,FALSE)</f>
        <v>2023-08-21T03:46:07.000Z</v>
      </c>
      <c r="O251" t="str">
        <f>VLOOKUP(A251,metadata!A$2:P$26,4,FALSE)</f>
        <v>arch_control_11</v>
      </c>
      <c r="P251" s="7">
        <f>VLOOKUP(A251,metadata!A$2:P$26,5,FALSE)</f>
        <v>45098</v>
      </c>
      <c r="Q251" s="8">
        <f>VLOOKUP(A251,metadata!A$2:P$26,6,FALSE)</f>
        <v>0.53402777777777777</v>
      </c>
      <c r="R251" t="str">
        <f>VLOOKUP(A251,metadata!A$2:P$26,7,FALSE)</f>
        <v>arch</v>
      </c>
      <c r="S251" t="str">
        <f>VLOOKUP(A251,metadata!A$2:P$26,8,FALSE)</f>
        <v>arch_control_11</v>
      </c>
      <c r="T251" t="str">
        <f>VLOOKUP(A251,metadata!A$2:P$26,9,FALSE)</f>
        <v>B</v>
      </c>
      <c r="U251">
        <f>VLOOKUP(A251,metadata!A$2:P$26,10,FALSE)</f>
        <v>2</v>
      </c>
      <c r="V251" t="str">
        <f>VLOOKUP(A251,metadata!A$2:P$26,11,FALSE)</f>
        <v>https://five.epicollect.net/api/media/mk-nutnet2023-5dominantplants?type=photo&amp;format=entry_original&amp;name=1aad7f56-5111-4bad-904f-c57d81641088_1687366229.jpg</v>
      </c>
      <c r="W251">
        <f>VLOOKUP(A251,metadata!A$2:P$26,12,FALSE)</f>
        <v>0</v>
      </c>
      <c r="X251" t="str">
        <f>VLOOKUP(A251,metadata!A$2:P$26,13,FALSE)</f>
        <v>arch</v>
      </c>
      <c r="Y251">
        <f>VLOOKUP(A251,metadata!A$2:P$26,14,FALSE)</f>
        <v>0</v>
      </c>
      <c r="Z251">
        <f>VLOOKUP(A251,metadata!A$2:P$26,15,FALSE)</f>
        <v>0</v>
      </c>
      <c r="AA251">
        <f>VLOOKUP(A251,metadata!A$2:P$26,16,FALSE)</f>
        <v>11</v>
      </c>
    </row>
    <row r="252" spans="1:27" x14ac:dyDescent="0.3">
      <c r="A252" t="s">
        <v>887</v>
      </c>
      <c r="B252" t="s">
        <v>886</v>
      </c>
      <c r="C252" t="s">
        <v>885</v>
      </c>
      <c r="D252" t="s">
        <v>884</v>
      </c>
      <c r="E252" t="s">
        <v>782</v>
      </c>
      <c r="F252" t="s">
        <v>781</v>
      </c>
      <c r="G252" t="s">
        <v>883</v>
      </c>
      <c r="H252">
        <v>0</v>
      </c>
      <c r="K252" t="b">
        <f t="shared" si="3"/>
        <v>1</v>
      </c>
      <c r="L252" t="str">
        <f>VLOOKUP(A252,metadata!A$2:P$26,1,FALSE)</f>
        <v>1aad7f56-5111-4bad-904f-c57d81641088</v>
      </c>
      <c r="M252" t="str">
        <f>VLOOKUP(A252,metadata!A$2:P$26,2,FALSE)</f>
        <v>2023-06-21T17:08:54.000Z</v>
      </c>
      <c r="N252" t="str">
        <f>VLOOKUP(A252,metadata!A$2:P$26,3,FALSE)</f>
        <v>2023-08-21T03:46:07.000Z</v>
      </c>
      <c r="O252" t="str">
        <f>VLOOKUP(A252,metadata!A$2:P$26,4,FALSE)</f>
        <v>arch_control_11</v>
      </c>
      <c r="P252" s="7">
        <f>VLOOKUP(A252,metadata!A$2:P$26,5,FALSE)</f>
        <v>45098</v>
      </c>
      <c r="Q252" s="8">
        <f>VLOOKUP(A252,metadata!A$2:P$26,6,FALSE)</f>
        <v>0.53402777777777777</v>
      </c>
      <c r="R252" t="str">
        <f>VLOOKUP(A252,metadata!A$2:P$26,7,FALSE)</f>
        <v>arch</v>
      </c>
      <c r="S252" t="str">
        <f>VLOOKUP(A252,metadata!A$2:P$26,8,FALSE)</f>
        <v>arch_control_11</v>
      </c>
      <c r="T252" t="str">
        <f>VLOOKUP(A252,metadata!A$2:P$26,9,FALSE)</f>
        <v>B</v>
      </c>
      <c r="U252">
        <f>VLOOKUP(A252,metadata!A$2:P$26,10,FALSE)</f>
        <v>2</v>
      </c>
      <c r="V252" t="str">
        <f>VLOOKUP(A252,metadata!A$2:P$26,11,FALSE)</f>
        <v>https://five.epicollect.net/api/media/mk-nutnet2023-5dominantplants?type=photo&amp;format=entry_original&amp;name=1aad7f56-5111-4bad-904f-c57d81641088_1687366229.jpg</v>
      </c>
      <c r="W252">
        <f>VLOOKUP(A252,metadata!A$2:P$26,12,FALSE)</f>
        <v>0</v>
      </c>
      <c r="X252" t="str">
        <f>VLOOKUP(A252,metadata!A$2:P$26,13,FALSE)</f>
        <v>arch</v>
      </c>
      <c r="Y252">
        <f>VLOOKUP(A252,metadata!A$2:P$26,14,FALSE)</f>
        <v>0</v>
      </c>
      <c r="Z252">
        <f>VLOOKUP(A252,metadata!A$2:P$26,15,FALSE)</f>
        <v>0</v>
      </c>
      <c r="AA252">
        <f>VLOOKUP(A252,metadata!A$2:P$26,16,FALSE)</f>
        <v>11</v>
      </c>
    </row>
    <row r="253" spans="1:27" x14ac:dyDescent="0.3">
      <c r="A253" t="s">
        <v>831</v>
      </c>
      <c r="B253" t="s">
        <v>882</v>
      </c>
      <c r="C253" t="s">
        <v>881</v>
      </c>
      <c r="D253" t="s">
        <v>880</v>
      </c>
      <c r="E253" t="s">
        <v>879</v>
      </c>
      <c r="F253" t="s">
        <v>878</v>
      </c>
      <c r="G253" t="s">
        <v>877</v>
      </c>
      <c r="H253">
        <v>0.5</v>
      </c>
      <c r="I253" t="s">
        <v>876</v>
      </c>
      <c r="K253" t="b">
        <f t="shared" si="3"/>
        <v>1</v>
      </c>
      <c r="L253" t="str">
        <f>VLOOKUP(A253,metadata!A$2:P$26,1,FALSE)</f>
        <v>78777246-4291-4246-9899-7a4e35f3f758</v>
      </c>
      <c r="M253" t="str">
        <f>VLOOKUP(A253,metadata!A$2:P$26,2,FALSE)</f>
        <v>2023-06-21T15:15:49.000Z</v>
      </c>
      <c r="N253" t="str">
        <f>VLOOKUP(A253,metadata!A$2:P$26,3,FALSE)</f>
        <v>2023-06-21T16:08:17.000Z</v>
      </c>
      <c r="O253" t="str">
        <f>VLOOKUP(A253,metadata!A$2:P$26,4,FALSE)</f>
        <v>arch_NPK_28</v>
      </c>
      <c r="P253" s="7">
        <f>VLOOKUP(A253,metadata!A$2:P$26,5,FALSE)</f>
        <v>45098</v>
      </c>
      <c r="Q253" s="8">
        <f>VLOOKUP(A253,metadata!A$2:P$26,6,FALSE)</f>
        <v>0.46736111111111112</v>
      </c>
      <c r="R253" t="str">
        <f>VLOOKUP(A253,metadata!A$2:P$26,7,FALSE)</f>
        <v>arch</v>
      </c>
      <c r="S253" t="str">
        <f>VLOOKUP(A253,metadata!A$2:P$26,8,FALSE)</f>
        <v>arch_NPK_28</v>
      </c>
      <c r="T253" t="str">
        <f>VLOOKUP(A253,metadata!A$2:P$26,9,FALSE)</f>
        <v>A</v>
      </c>
      <c r="U253">
        <f>VLOOKUP(A253,metadata!A$2:P$26,10,FALSE)</f>
        <v>1</v>
      </c>
      <c r="V253" t="str">
        <f>VLOOKUP(A253,metadata!A$2:P$26,11,FALSE)</f>
        <v>https://five.epicollect.net/api/media/mk-nutnet2023-5dominantplants?type=photo&amp;format=entry_original&amp;name=78777246-4291-4246-9899-7a4e35f3f758_1687360462.jpg</v>
      </c>
      <c r="W253">
        <f>VLOOKUP(A253,metadata!A$2:P$26,12,FALSE)</f>
        <v>0</v>
      </c>
      <c r="X253" t="str">
        <f>VLOOKUP(A253,metadata!A$2:P$26,13,FALSE)</f>
        <v>arch</v>
      </c>
      <c r="Y253">
        <f>VLOOKUP(A253,metadata!A$2:P$26,14,FALSE)</f>
        <v>0</v>
      </c>
      <c r="Z253">
        <f>VLOOKUP(A253,metadata!A$2:P$26,15,FALSE)</f>
        <v>0</v>
      </c>
      <c r="AA253">
        <f>VLOOKUP(A253,metadata!A$2:P$26,16,FALSE)</f>
        <v>12</v>
      </c>
    </row>
    <row r="254" spans="1:27" x14ac:dyDescent="0.3">
      <c r="A254" t="s">
        <v>831</v>
      </c>
      <c r="B254" t="s">
        <v>875</v>
      </c>
      <c r="C254" t="s">
        <v>874</v>
      </c>
      <c r="D254" t="s">
        <v>873</v>
      </c>
      <c r="E254" t="s">
        <v>872</v>
      </c>
      <c r="F254" t="s">
        <v>871</v>
      </c>
      <c r="G254" t="s">
        <v>870</v>
      </c>
      <c r="H254">
        <v>5</v>
      </c>
      <c r="I254" t="s">
        <v>869</v>
      </c>
      <c r="K254" t="b">
        <f t="shared" si="3"/>
        <v>1</v>
      </c>
      <c r="L254" t="str">
        <f>VLOOKUP(A254,metadata!A$2:P$26,1,FALSE)</f>
        <v>78777246-4291-4246-9899-7a4e35f3f758</v>
      </c>
      <c r="M254" t="str">
        <f>VLOOKUP(A254,metadata!A$2:P$26,2,FALSE)</f>
        <v>2023-06-21T15:15:49.000Z</v>
      </c>
      <c r="N254" t="str">
        <f>VLOOKUP(A254,metadata!A$2:P$26,3,FALSE)</f>
        <v>2023-06-21T16:08:17.000Z</v>
      </c>
      <c r="O254" t="str">
        <f>VLOOKUP(A254,metadata!A$2:P$26,4,FALSE)</f>
        <v>arch_NPK_28</v>
      </c>
      <c r="P254" s="7">
        <f>VLOOKUP(A254,metadata!A$2:P$26,5,FALSE)</f>
        <v>45098</v>
      </c>
      <c r="Q254" s="8">
        <f>VLOOKUP(A254,metadata!A$2:P$26,6,FALSE)</f>
        <v>0.46736111111111112</v>
      </c>
      <c r="R254" t="str">
        <f>VLOOKUP(A254,metadata!A$2:P$26,7,FALSE)</f>
        <v>arch</v>
      </c>
      <c r="S254" t="str">
        <f>VLOOKUP(A254,metadata!A$2:P$26,8,FALSE)</f>
        <v>arch_NPK_28</v>
      </c>
      <c r="T254" t="str">
        <f>VLOOKUP(A254,metadata!A$2:P$26,9,FALSE)</f>
        <v>A</v>
      </c>
      <c r="U254">
        <f>VLOOKUP(A254,metadata!A$2:P$26,10,FALSE)</f>
        <v>1</v>
      </c>
      <c r="V254" t="str">
        <f>VLOOKUP(A254,metadata!A$2:P$26,11,FALSE)</f>
        <v>https://five.epicollect.net/api/media/mk-nutnet2023-5dominantplants?type=photo&amp;format=entry_original&amp;name=78777246-4291-4246-9899-7a4e35f3f758_1687360462.jpg</v>
      </c>
      <c r="W254">
        <f>VLOOKUP(A254,metadata!A$2:P$26,12,FALSE)</f>
        <v>0</v>
      </c>
      <c r="X254" t="str">
        <f>VLOOKUP(A254,metadata!A$2:P$26,13,FALSE)</f>
        <v>arch</v>
      </c>
      <c r="Y254">
        <f>VLOOKUP(A254,metadata!A$2:P$26,14,FALSE)</f>
        <v>0</v>
      </c>
      <c r="Z254">
        <f>VLOOKUP(A254,metadata!A$2:P$26,15,FALSE)</f>
        <v>0</v>
      </c>
      <c r="AA254">
        <f>VLOOKUP(A254,metadata!A$2:P$26,16,FALSE)</f>
        <v>12</v>
      </c>
    </row>
    <row r="255" spans="1:27" x14ac:dyDescent="0.3">
      <c r="A255" t="s">
        <v>831</v>
      </c>
      <c r="B255" t="s">
        <v>868</v>
      </c>
      <c r="C255" t="s">
        <v>867</v>
      </c>
      <c r="D255" t="s">
        <v>866</v>
      </c>
      <c r="E255" t="s">
        <v>860</v>
      </c>
      <c r="F255" t="s">
        <v>781</v>
      </c>
      <c r="G255" t="s">
        <v>865</v>
      </c>
      <c r="H255">
        <v>1</v>
      </c>
      <c r="I255" t="s">
        <v>864</v>
      </c>
      <c r="K255" t="b">
        <f t="shared" si="3"/>
        <v>1</v>
      </c>
      <c r="L255" t="str">
        <f>VLOOKUP(A255,metadata!A$2:P$26,1,FALSE)</f>
        <v>78777246-4291-4246-9899-7a4e35f3f758</v>
      </c>
      <c r="M255" t="str">
        <f>VLOOKUP(A255,metadata!A$2:P$26,2,FALSE)</f>
        <v>2023-06-21T15:15:49.000Z</v>
      </c>
      <c r="N255" t="str">
        <f>VLOOKUP(A255,metadata!A$2:P$26,3,FALSE)</f>
        <v>2023-06-21T16:08:17.000Z</v>
      </c>
      <c r="O255" t="str">
        <f>VLOOKUP(A255,metadata!A$2:P$26,4,FALSE)</f>
        <v>arch_NPK_28</v>
      </c>
      <c r="P255" s="7">
        <f>VLOOKUP(A255,metadata!A$2:P$26,5,FALSE)</f>
        <v>45098</v>
      </c>
      <c r="Q255" s="8">
        <f>VLOOKUP(A255,metadata!A$2:P$26,6,FALSE)</f>
        <v>0.46736111111111112</v>
      </c>
      <c r="R255" t="str">
        <f>VLOOKUP(A255,metadata!A$2:P$26,7,FALSE)</f>
        <v>arch</v>
      </c>
      <c r="S255" t="str">
        <f>VLOOKUP(A255,metadata!A$2:P$26,8,FALSE)</f>
        <v>arch_NPK_28</v>
      </c>
      <c r="T255" t="str">
        <f>VLOOKUP(A255,metadata!A$2:P$26,9,FALSE)</f>
        <v>A</v>
      </c>
      <c r="U255">
        <f>VLOOKUP(A255,metadata!A$2:P$26,10,FALSE)</f>
        <v>1</v>
      </c>
      <c r="V255" t="str">
        <f>VLOOKUP(A255,metadata!A$2:P$26,11,FALSE)</f>
        <v>https://five.epicollect.net/api/media/mk-nutnet2023-5dominantplants?type=photo&amp;format=entry_original&amp;name=78777246-4291-4246-9899-7a4e35f3f758_1687360462.jpg</v>
      </c>
      <c r="W255">
        <f>VLOOKUP(A255,metadata!A$2:P$26,12,FALSE)</f>
        <v>0</v>
      </c>
      <c r="X255" t="str">
        <f>VLOOKUP(A255,metadata!A$2:P$26,13,FALSE)</f>
        <v>arch</v>
      </c>
      <c r="Y255">
        <f>VLOOKUP(A255,metadata!A$2:P$26,14,FALSE)</f>
        <v>0</v>
      </c>
      <c r="Z255">
        <f>VLOOKUP(A255,metadata!A$2:P$26,15,FALSE)</f>
        <v>0</v>
      </c>
      <c r="AA255">
        <f>VLOOKUP(A255,metadata!A$2:P$26,16,FALSE)</f>
        <v>12</v>
      </c>
    </row>
    <row r="256" spans="1:27" x14ac:dyDescent="0.3">
      <c r="A256" t="s">
        <v>831</v>
      </c>
      <c r="B256" t="s">
        <v>863</v>
      </c>
      <c r="C256" t="s">
        <v>862</v>
      </c>
      <c r="D256" t="s">
        <v>861</v>
      </c>
      <c r="E256" t="s">
        <v>860</v>
      </c>
      <c r="F256" t="s">
        <v>781</v>
      </c>
      <c r="G256" t="s">
        <v>810</v>
      </c>
      <c r="H256">
        <v>1</v>
      </c>
      <c r="I256" t="s">
        <v>859</v>
      </c>
      <c r="K256" t="b">
        <f t="shared" si="3"/>
        <v>1</v>
      </c>
      <c r="L256" t="str">
        <f>VLOOKUP(A256,metadata!A$2:P$26,1,FALSE)</f>
        <v>78777246-4291-4246-9899-7a4e35f3f758</v>
      </c>
      <c r="M256" t="str">
        <f>VLOOKUP(A256,metadata!A$2:P$26,2,FALSE)</f>
        <v>2023-06-21T15:15:49.000Z</v>
      </c>
      <c r="N256" t="str">
        <f>VLOOKUP(A256,metadata!A$2:P$26,3,FALSE)</f>
        <v>2023-06-21T16:08:17.000Z</v>
      </c>
      <c r="O256" t="str">
        <f>VLOOKUP(A256,metadata!A$2:P$26,4,FALSE)</f>
        <v>arch_NPK_28</v>
      </c>
      <c r="P256" s="7">
        <f>VLOOKUP(A256,metadata!A$2:P$26,5,FALSE)</f>
        <v>45098</v>
      </c>
      <c r="Q256" s="8">
        <f>VLOOKUP(A256,metadata!A$2:P$26,6,FALSE)</f>
        <v>0.46736111111111112</v>
      </c>
      <c r="R256" t="str">
        <f>VLOOKUP(A256,metadata!A$2:P$26,7,FALSE)</f>
        <v>arch</v>
      </c>
      <c r="S256" t="str">
        <f>VLOOKUP(A256,metadata!A$2:P$26,8,FALSE)</f>
        <v>arch_NPK_28</v>
      </c>
      <c r="T256" t="str">
        <f>VLOOKUP(A256,metadata!A$2:P$26,9,FALSE)</f>
        <v>A</v>
      </c>
      <c r="U256">
        <f>VLOOKUP(A256,metadata!A$2:P$26,10,FALSE)</f>
        <v>1</v>
      </c>
      <c r="V256" t="str">
        <f>VLOOKUP(A256,metadata!A$2:P$26,11,FALSE)</f>
        <v>https://five.epicollect.net/api/media/mk-nutnet2023-5dominantplants?type=photo&amp;format=entry_original&amp;name=78777246-4291-4246-9899-7a4e35f3f758_1687360462.jpg</v>
      </c>
      <c r="W256">
        <f>VLOOKUP(A256,metadata!A$2:P$26,12,FALSE)</f>
        <v>0</v>
      </c>
      <c r="X256" t="str">
        <f>VLOOKUP(A256,metadata!A$2:P$26,13,FALSE)</f>
        <v>arch</v>
      </c>
      <c r="Y256">
        <f>VLOOKUP(A256,metadata!A$2:P$26,14,FALSE)</f>
        <v>0</v>
      </c>
      <c r="Z256">
        <f>VLOOKUP(A256,metadata!A$2:P$26,15,FALSE)</f>
        <v>0</v>
      </c>
      <c r="AA256">
        <f>VLOOKUP(A256,metadata!A$2:P$26,16,FALSE)</f>
        <v>12</v>
      </c>
    </row>
    <row r="257" spans="1:27" x14ac:dyDescent="0.3">
      <c r="A257" t="s">
        <v>831</v>
      </c>
      <c r="B257" t="s">
        <v>858</v>
      </c>
      <c r="C257" t="s">
        <v>857</v>
      </c>
      <c r="D257" t="s">
        <v>856</v>
      </c>
      <c r="E257" t="s">
        <v>855</v>
      </c>
      <c r="F257" t="s">
        <v>781</v>
      </c>
      <c r="G257" t="s">
        <v>854</v>
      </c>
      <c r="H257">
        <v>3</v>
      </c>
      <c r="I257" t="s">
        <v>853</v>
      </c>
      <c r="K257" t="b">
        <f t="shared" si="3"/>
        <v>1</v>
      </c>
      <c r="L257" t="str">
        <f>VLOOKUP(A257,metadata!A$2:P$26,1,FALSE)</f>
        <v>78777246-4291-4246-9899-7a4e35f3f758</v>
      </c>
      <c r="M257" t="str">
        <f>VLOOKUP(A257,metadata!A$2:P$26,2,FALSE)</f>
        <v>2023-06-21T15:15:49.000Z</v>
      </c>
      <c r="N257" t="str">
        <f>VLOOKUP(A257,metadata!A$2:P$26,3,FALSE)</f>
        <v>2023-06-21T16:08:17.000Z</v>
      </c>
      <c r="O257" t="str">
        <f>VLOOKUP(A257,metadata!A$2:P$26,4,FALSE)</f>
        <v>arch_NPK_28</v>
      </c>
      <c r="P257" s="7">
        <f>VLOOKUP(A257,metadata!A$2:P$26,5,FALSE)</f>
        <v>45098</v>
      </c>
      <c r="Q257" s="8">
        <f>VLOOKUP(A257,metadata!A$2:P$26,6,FALSE)</f>
        <v>0.46736111111111112</v>
      </c>
      <c r="R257" t="str">
        <f>VLOOKUP(A257,metadata!A$2:P$26,7,FALSE)</f>
        <v>arch</v>
      </c>
      <c r="S257" t="str">
        <f>VLOOKUP(A257,metadata!A$2:P$26,8,FALSE)</f>
        <v>arch_NPK_28</v>
      </c>
      <c r="T257" t="str">
        <f>VLOOKUP(A257,metadata!A$2:P$26,9,FALSE)</f>
        <v>A</v>
      </c>
      <c r="U257">
        <f>VLOOKUP(A257,metadata!A$2:P$26,10,FALSE)</f>
        <v>1</v>
      </c>
      <c r="V257" t="str">
        <f>VLOOKUP(A257,metadata!A$2:P$26,11,FALSE)</f>
        <v>https://five.epicollect.net/api/media/mk-nutnet2023-5dominantplants?type=photo&amp;format=entry_original&amp;name=78777246-4291-4246-9899-7a4e35f3f758_1687360462.jpg</v>
      </c>
      <c r="W257">
        <f>VLOOKUP(A257,metadata!A$2:P$26,12,FALSE)</f>
        <v>0</v>
      </c>
      <c r="X257" t="str">
        <f>VLOOKUP(A257,metadata!A$2:P$26,13,FALSE)</f>
        <v>arch</v>
      </c>
      <c r="Y257">
        <f>VLOOKUP(A257,metadata!A$2:P$26,14,FALSE)</f>
        <v>0</v>
      </c>
      <c r="Z257">
        <f>VLOOKUP(A257,metadata!A$2:P$26,15,FALSE)</f>
        <v>0</v>
      </c>
      <c r="AA257">
        <f>VLOOKUP(A257,metadata!A$2:P$26,16,FALSE)</f>
        <v>12</v>
      </c>
    </row>
    <row r="258" spans="1:27" x14ac:dyDescent="0.3">
      <c r="A258" t="s">
        <v>831</v>
      </c>
      <c r="B258" t="s">
        <v>852</v>
      </c>
      <c r="C258" t="s">
        <v>851</v>
      </c>
      <c r="D258" t="s">
        <v>850</v>
      </c>
      <c r="E258" t="s">
        <v>849</v>
      </c>
      <c r="F258" t="s">
        <v>768</v>
      </c>
      <c r="H258">
        <v>78</v>
      </c>
      <c r="K258" t="b">
        <f t="shared" si="3"/>
        <v>1</v>
      </c>
      <c r="L258" t="str">
        <f>VLOOKUP(A258,metadata!A$2:P$26,1,FALSE)</f>
        <v>78777246-4291-4246-9899-7a4e35f3f758</v>
      </c>
      <c r="M258" t="str">
        <f>VLOOKUP(A258,metadata!A$2:P$26,2,FALSE)</f>
        <v>2023-06-21T15:15:49.000Z</v>
      </c>
      <c r="N258" t="str">
        <f>VLOOKUP(A258,metadata!A$2:P$26,3,FALSE)</f>
        <v>2023-06-21T16:08:17.000Z</v>
      </c>
      <c r="O258" t="str">
        <f>VLOOKUP(A258,metadata!A$2:P$26,4,FALSE)</f>
        <v>arch_NPK_28</v>
      </c>
      <c r="P258" s="7">
        <f>VLOOKUP(A258,metadata!A$2:P$26,5,FALSE)</f>
        <v>45098</v>
      </c>
      <c r="Q258" s="8">
        <f>VLOOKUP(A258,metadata!A$2:P$26,6,FALSE)</f>
        <v>0.46736111111111112</v>
      </c>
      <c r="R258" t="str">
        <f>VLOOKUP(A258,metadata!A$2:P$26,7,FALSE)</f>
        <v>arch</v>
      </c>
      <c r="S258" t="str">
        <f>VLOOKUP(A258,metadata!A$2:P$26,8,FALSE)</f>
        <v>arch_NPK_28</v>
      </c>
      <c r="T258" t="str">
        <f>VLOOKUP(A258,metadata!A$2:P$26,9,FALSE)</f>
        <v>A</v>
      </c>
      <c r="U258">
        <f>VLOOKUP(A258,metadata!A$2:P$26,10,FALSE)</f>
        <v>1</v>
      </c>
      <c r="V258" t="str">
        <f>VLOOKUP(A258,metadata!A$2:P$26,11,FALSE)</f>
        <v>https://five.epicollect.net/api/media/mk-nutnet2023-5dominantplants?type=photo&amp;format=entry_original&amp;name=78777246-4291-4246-9899-7a4e35f3f758_1687360462.jpg</v>
      </c>
      <c r="W258">
        <f>VLOOKUP(A258,metadata!A$2:P$26,12,FALSE)</f>
        <v>0</v>
      </c>
      <c r="X258" t="str">
        <f>VLOOKUP(A258,metadata!A$2:P$26,13,FALSE)</f>
        <v>arch</v>
      </c>
      <c r="Y258">
        <f>VLOOKUP(A258,metadata!A$2:P$26,14,FALSE)</f>
        <v>0</v>
      </c>
      <c r="Z258">
        <f>VLOOKUP(A258,metadata!A$2:P$26,15,FALSE)</f>
        <v>0</v>
      </c>
      <c r="AA258">
        <f>VLOOKUP(A258,metadata!A$2:P$26,16,FALSE)</f>
        <v>12</v>
      </c>
    </row>
    <row r="259" spans="1:27" x14ac:dyDescent="0.3">
      <c r="A259" t="s">
        <v>831</v>
      </c>
      <c r="B259" t="s">
        <v>848</v>
      </c>
      <c r="C259" t="s">
        <v>847</v>
      </c>
      <c r="D259" t="s">
        <v>846</v>
      </c>
      <c r="E259" t="s">
        <v>845</v>
      </c>
      <c r="F259" t="s">
        <v>760</v>
      </c>
      <c r="H259">
        <v>5</v>
      </c>
      <c r="K259" t="b">
        <f t="shared" ref="K259:K276" si="4">A259=L259</f>
        <v>1</v>
      </c>
      <c r="L259" t="str">
        <f>VLOOKUP(A259,metadata!A$2:P$26,1,FALSE)</f>
        <v>78777246-4291-4246-9899-7a4e35f3f758</v>
      </c>
      <c r="M259" t="str">
        <f>VLOOKUP(A259,metadata!A$2:P$26,2,FALSE)</f>
        <v>2023-06-21T15:15:49.000Z</v>
      </c>
      <c r="N259" t="str">
        <f>VLOOKUP(A259,metadata!A$2:P$26,3,FALSE)</f>
        <v>2023-06-21T16:08:17.000Z</v>
      </c>
      <c r="O259" t="str">
        <f>VLOOKUP(A259,metadata!A$2:P$26,4,FALSE)</f>
        <v>arch_NPK_28</v>
      </c>
      <c r="P259" s="7">
        <f>VLOOKUP(A259,metadata!A$2:P$26,5,FALSE)</f>
        <v>45098</v>
      </c>
      <c r="Q259" s="8">
        <f>VLOOKUP(A259,metadata!A$2:P$26,6,FALSE)</f>
        <v>0.46736111111111112</v>
      </c>
      <c r="R259" t="str">
        <f>VLOOKUP(A259,metadata!A$2:P$26,7,FALSE)</f>
        <v>arch</v>
      </c>
      <c r="S259" t="str">
        <f>VLOOKUP(A259,metadata!A$2:P$26,8,FALSE)</f>
        <v>arch_NPK_28</v>
      </c>
      <c r="T259" t="str">
        <f>VLOOKUP(A259,metadata!A$2:P$26,9,FALSE)</f>
        <v>A</v>
      </c>
      <c r="U259">
        <f>VLOOKUP(A259,metadata!A$2:P$26,10,FALSE)</f>
        <v>1</v>
      </c>
      <c r="V259" t="str">
        <f>VLOOKUP(A259,metadata!A$2:P$26,11,FALSE)</f>
        <v>https://five.epicollect.net/api/media/mk-nutnet2023-5dominantplants?type=photo&amp;format=entry_original&amp;name=78777246-4291-4246-9899-7a4e35f3f758_1687360462.jpg</v>
      </c>
      <c r="W259">
        <f>VLOOKUP(A259,metadata!A$2:P$26,12,FALSE)</f>
        <v>0</v>
      </c>
      <c r="X259" t="str">
        <f>VLOOKUP(A259,metadata!A$2:P$26,13,FALSE)</f>
        <v>arch</v>
      </c>
      <c r="Y259">
        <f>VLOOKUP(A259,metadata!A$2:P$26,14,FALSE)</f>
        <v>0</v>
      </c>
      <c r="Z259">
        <f>VLOOKUP(A259,metadata!A$2:P$26,15,FALSE)</f>
        <v>0</v>
      </c>
      <c r="AA259">
        <f>VLOOKUP(A259,metadata!A$2:P$26,16,FALSE)</f>
        <v>12</v>
      </c>
    </row>
    <row r="260" spans="1:27" x14ac:dyDescent="0.3">
      <c r="A260" t="s">
        <v>831</v>
      </c>
      <c r="B260" t="s">
        <v>844</v>
      </c>
      <c r="C260" t="s">
        <v>843</v>
      </c>
      <c r="D260" t="s">
        <v>842</v>
      </c>
      <c r="E260" t="s">
        <v>782</v>
      </c>
      <c r="F260" t="s">
        <v>781</v>
      </c>
      <c r="G260" t="s">
        <v>799</v>
      </c>
      <c r="H260">
        <v>0</v>
      </c>
      <c r="K260" t="b">
        <f t="shared" si="4"/>
        <v>1</v>
      </c>
      <c r="L260" t="str">
        <f>VLOOKUP(A260,metadata!A$2:P$26,1,FALSE)</f>
        <v>78777246-4291-4246-9899-7a4e35f3f758</v>
      </c>
      <c r="M260" t="str">
        <f>VLOOKUP(A260,metadata!A$2:P$26,2,FALSE)</f>
        <v>2023-06-21T15:15:49.000Z</v>
      </c>
      <c r="N260" t="str">
        <f>VLOOKUP(A260,metadata!A$2:P$26,3,FALSE)</f>
        <v>2023-06-21T16:08:17.000Z</v>
      </c>
      <c r="O260" t="str">
        <f>VLOOKUP(A260,metadata!A$2:P$26,4,FALSE)</f>
        <v>arch_NPK_28</v>
      </c>
      <c r="P260" s="7">
        <f>VLOOKUP(A260,metadata!A$2:P$26,5,FALSE)</f>
        <v>45098</v>
      </c>
      <c r="Q260" s="8">
        <f>VLOOKUP(A260,metadata!A$2:P$26,6,FALSE)</f>
        <v>0.46736111111111112</v>
      </c>
      <c r="R260" t="str">
        <f>VLOOKUP(A260,metadata!A$2:P$26,7,FALSE)</f>
        <v>arch</v>
      </c>
      <c r="S260" t="str">
        <f>VLOOKUP(A260,metadata!A$2:P$26,8,FALSE)</f>
        <v>arch_NPK_28</v>
      </c>
      <c r="T260" t="str">
        <f>VLOOKUP(A260,metadata!A$2:P$26,9,FALSE)</f>
        <v>A</v>
      </c>
      <c r="U260">
        <f>VLOOKUP(A260,metadata!A$2:P$26,10,FALSE)</f>
        <v>1</v>
      </c>
      <c r="V260" t="str">
        <f>VLOOKUP(A260,metadata!A$2:P$26,11,FALSE)</f>
        <v>https://five.epicollect.net/api/media/mk-nutnet2023-5dominantplants?type=photo&amp;format=entry_original&amp;name=78777246-4291-4246-9899-7a4e35f3f758_1687360462.jpg</v>
      </c>
      <c r="W260">
        <f>VLOOKUP(A260,metadata!A$2:P$26,12,FALSE)</f>
        <v>0</v>
      </c>
      <c r="X260" t="str">
        <f>VLOOKUP(A260,metadata!A$2:P$26,13,FALSE)</f>
        <v>arch</v>
      </c>
      <c r="Y260">
        <f>VLOOKUP(A260,metadata!A$2:P$26,14,FALSE)</f>
        <v>0</v>
      </c>
      <c r="Z260">
        <f>VLOOKUP(A260,metadata!A$2:P$26,15,FALSE)</f>
        <v>0</v>
      </c>
      <c r="AA260">
        <f>VLOOKUP(A260,metadata!A$2:P$26,16,FALSE)</f>
        <v>12</v>
      </c>
    </row>
    <row r="261" spans="1:27" x14ac:dyDescent="0.3">
      <c r="A261" t="s">
        <v>831</v>
      </c>
      <c r="B261" t="s">
        <v>841</v>
      </c>
      <c r="C261" t="s">
        <v>840</v>
      </c>
      <c r="D261" t="s">
        <v>839</v>
      </c>
      <c r="E261" t="s">
        <v>838</v>
      </c>
      <c r="F261" t="s">
        <v>781</v>
      </c>
      <c r="G261" t="s">
        <v>794</v>
      </c>
      <c r="H261">
        <v>18</v>
      </c>
      <c r="K261" t="b">
        <f t="shared" si="4"/>
        <v>1</v>
      </c>
      <c r="L261" t="str">
        <f>VLOOKUP(A261,metadata!A$2:P$26,1,FALSE)</f>
        <v>78777246-4291-4246-9899-7a4e35f3f758</v>
      </c>
      <c r="M261" t="str">
        <f>VLOOKUP(A261,metadata!A$2:P$26,2,FALSE)</f>
        <v>2023-06-21T15:15:49.000Z</v>
      </c>
      <c r="N261" t="str">
        <f>VLOOKUP(A261,metadata!A$2:P$26,3,FALSE)</f>
        <v>2023-06-21T16:08:17.000Z</v>
      </c>
      <c r="O261" t="str">
        <f>VLOOKUP(A261,metadata!A$2:P$26,4,FALSE)</f>
        <v>arch_NPK_28</v>
      </c>
      <c r="P261" s="7">
        <f>VLOOKUP(A261,metadata!A$2:P$26,5,FALSE)</f>
        <v>45098</v>
      </c>
      <c r="Q261" s="8">
        <f>VLOOKUP(A261,metadata!A$2:P$26,6,FALSE)</f>
        <v>0.46736111111111112</v>
      </c>
      <c r="R261" t="str">
        <f>VLOOKUP(A261,metadata!A$2:P$26,7,FALSE)</f>
        <v>arch</v>
      </c>
      <c r="S261" t="str">
        <f>VLOOKUP(A261,metadata!A$2:P$26,8,FALSE)</f>
        <v>arch_NPK_28</v>
      </c>
      <c r="T261" t="str">
        <f>VLOOKUP(A261,metadata!A$2:P$26,9,FALSE)</f>
        <v>A</v>
      </c>
      <c r="U261">
        <f>VLOOKUP(A261,metadata!A$2:P$26,10,FALSE)</f>
        <v>1</v>
      </c>
      <c r="V261" t="str">
        <f>VLOOKUP(A261,metadata!A$2:P$26,11,FALSE)</f>
        <v>https://five.epicollect.net/api/media/mk-nutnet2023-5dominantplants?type=photo&amp;format=entry_original&amp;name=78777246-4291-4246-9899-7a4e35f3f758_1687360462.jpg</v>
      </c>
      <c r="W261">
        <f>VLOOKUP(A261,metadata!A$2:P$26,12,FALSE)</f>
        <v>0</v>
      </c>
      <c r="X261" t="str">
        <f>VLOOKUP(A261,metadata!A$2:P$26,13,FALSE)</f>
        <v>arch</v>
      </c>
      <c r="Y261">
        <f>VLOOKUP(A261,metadata!A$2:P$26,14,FALSE)</f>
        <v>0</v>
      </c>
      <c r="Z261">
        <f>VLOOKUP(A261,metadata!A$2:P$26,15,FALSE)</f>
        <v>0</v>
      </c>
      <c r="AA261">
        <f>VLOOKUP(A261,metadata!A$2:P$26,16,FALSE)</f>
        <v>12</v>
      </c>
    </row>
    <row r="262" spans="1:27" x14ac:dyDescent="0.3">
      <c r="A262" t="s">
        <v>831</v>
      </c>
      <c r="B262" t="s">
        <v>837</v>
      </c>
      <c r="C262" t="s">
        <v>836</v>
      </c>
      <c r="D262" t="s">
        <v>835</v>
      </c>
      <c r="E262" t="s">
        <v>782</v>
      </c>
      <c r="F262" t="s">
        <v>781</v>
      </c>
      <c r="G262" t="s">
        <v>790</v>
      </c>
      <c r="H262">
        <v>0</v>
      </c>
      <c r="K262" t="b">
        <f t="shared" si="4"/>
        <v>1</v>
      </c>
      <c r="L262" t="str">
        <f>VLOOKUP(A262,metadata!A$2:P$26,1,FALSE)</f>
        <v>78777246-4291-4246-9899-7a4e35f3f758</v>
      </c>
      <c r="M262" t="str">
        <f>VLOOKUP(A262,metadata!A$2:P$26,2,FALSE)</f>
        <v>2023-06-21T15:15:49.000Z</v>
      </c>
      <c r="N262" t="str">
        <f>VLOOKUP(A262,metadata!A$2:P$26,3,FALSE)</f>
        <v>2023-06-21T16:08:17.000Z</v>
      </c>
      <c r="O262" t="str">
        <f>VLOOKUP(A262,metadata!A$2:P$26,4,FALSE)</f>
        <v>arch_NPK_28</v>
      </c>
      <c r="P262" s="7">
        <f>VLOOKUP(A262,metadata!A$2:P$26,5,FALSE)</f>
        <v>45098</v>
      </c>
      <c r="Q262" s="8">
        <f>VLOOKUP(A262,metadata!A$2:P$26,6,FALSE)</f>
        <v>0.46736111111111112</v>
      </c>
      <c r="R262" t="str">
        <f>VLOOKUP(A262,metadata!A$2:P$26,7,FALSE)</f>
        <v>arch</v>
      </c>
      <c r="S262" t="str">
        <f>VLOOKUP(A262,metadata!A$2:P$26,8,FALSE)</f>
        <v>arch_NPK_28</v>
      </c>
      <c r="T262" t="str">
        <f>VLOOKUP(A262,metadata!A$2:P$26,9,FALSE)</f>
        <v>A</v>
      </c>
      <c r="U262">
        <f>VLOOKUP(A262,metadata!A$2:P$26,10,FALSE)</f>
        <v>1</v>
      </c>
      <c r="V262" t="str">
        <f>VLOOKUP(A262,metadata!A$2:P$26,11,FALSE)</f>
        <v>https://five.epicollect.net/api/media/mk-nutnet2023-5dominantplants?type=photo&amp;format=entry_original&amp;name=78777246-4291-4246-9899-7a4e35f3f758_1687360462.jpg</v>
      </c>
      <c r="W262">
        <f>VLOOKUP(A262,metadata!A$2:P$26,12,FALSE)</f>
        <v>0</v>
      </c>
      <c r="X262" t="str">
        <f>VLOOKUP(A262,metadata!A$2:P$26,13,FALSE)</f>
        <v>arch</v>
      </c>
      <c r="Y262">
        <f>VLOOKUP(A262,metadata!A$2:P$26,14,FALSE)</f>
        <v>0</v>
      </c>
      <c r="Z262">
        <f>VLOOKUP(A262,metadata!A$2:P$26,15,FALSE)</f>
        <v>0</v>
      </c>
      <c r="AA262">
        <f>VLOOKUP(A262,metadata!A$2:P$26,16,FALSE)</f>
        <v>12</v>
      </c>
    </row>
    <row r="263" spans="1:27" x14ac:dyDescent="0.3">
      <c r="A263" t="s">
        <v>831</v>
      </c>
      <c r="B263" t="s">
        <v>834</v>
      </c>
      <c r="C263" t="s">
        <v>833</v>
      </c>
      <c r="D263" t="s">
        <v>832</v>
      </c>
      <c r="E263" t="s">
        <v>782</v>
      </c>
      <c r="F263" t="s">
        <v>781</v>
      </c>
      <c r="G263" t="s">
        <v>786</v>
      </c>
      <c r="H263">
        <v>0</v>
      </c>
      <c r="K263" t="b">
        <f t="shared" si="4"/>
        <v>1</v>
      </c>
      <c r="L263" t="str">
        <f>VLOOKUP(A263,metadata!A$2:P$26,1,FALSE)</f>
        <v>78777246-4291-4246-9899-7a4e35f3f758</v>
      </c>
      <c r="M263" t="str">
        <f>VLOOKUP(A263,metadata!A$2:P$26,2,FALSE)</f>
        <v>2023-06-21T15:15:49.000Z</v>
      </c>
      <c r="N263" t="str">
        <f>VLOOKUP(A263,metadata!A$2:P$26,3,FALSE)</f>
        <v>2023-06-21T16:08:17.000Z</v>
      </c>
      <c r="O263" t="str">
        <f>VLOOKUP(A263,metadata!A$2:P$26,4,FALSE)</f>
        <v>arch_NPK_28</v>
      </c>
      <c r="P263" s="7">
        <f>VLOOKUP(A263,metadata!A$2:P$26,5,FALSE)</f>
        <v>45098</v>
      </c>
      <c r="Q263" s="8">
        <f>VLOOKUP(A263,metadata!A$2:P$26,6,FALSE)</f>
        <v>0.46736111111111112</v>
      </c>
      <c r="R263" t="str">
        <f>VLOOKUP(A263,metadata!A$2:P$26,7,FALSE)</f>
        <v>arch</v>
      </c>
      <c r="S263" t="str">
        <f>VLOOKUP(A263,metadata!A$2:P$26,8,FALSE)</f>
        <v>arch_NPK_28</v>
      </c>
      <c r="T263" t="str">
        <f>VLOOKUP(A263,metadata!A$2:P$26,9,FALSE)</f>
        <v>A</v>
      </c>
      <c r="U263">
        <f>VLOOKUP(A263,metadata!A$2:P$26,10,FALSE)</f>
        <v>1</v>
      </c>
      <c r="V263" t="str">
        <f>VLOOKUP(A263,metadata!A$2:P$26,11,FALSE)</f>
        <v>https://five.epicollect.net/api/media/mk-nutnet2023-5dominantplants?type=photo&amp;format=entry_original&amp;name=78777246-4291-4246-9899-7a4e35f3f758_1687360462.jpg</v>
      </c>
      <c r="W263">
        <f>VLOOKUP(A263,metadata!A$2:P$26,12,FALSE)</f>
        <v>0</v>
      </c>
      <c r="X263" t="str">
        <f>VLOOKUP(A263,metadata!A$2:P$26,13,FALSE)</f>
        <v>arch</v>
      </c>
      <c r="Y263">
        <f>VLOOKUP(A263,metadata!A$2:P$26,14,FALSE)</f>
        <v>0</v>
      </c>
      <c r="Z263">
        <f>VLOOKUP(A263,metadata!A$2:P$26,15,FALSE)</f>
        <v>0</v>
      </c>
      <c r="AA263">
        <f>VLOOKUP(A263,metadata!A$2:P$26,16,FALSE)</f>
        <v>12</v>
      </c>
    </row>
    <row r="264" spans="1:27" x14ac:dyDescent="0.3">
      <c r="A264" t="s">
        <v>831</v>
      </c>
      <c r="B264" t="s">
        <v>830</v>
      </c>
      <c r="C264" t="s">
        <v>829</v>
      </c>
      <c r="D264" t="s">
        <v>828</v>
      </c>
      <c r="E264" t="s">
        <v>782</v>
      </c>
      <c r="F264" t="s">
        <v>781</v>
      </c>
      <c r="G264" t="s">
        <v>780</v>
      </c>
      <c r="H264">
        <v>0</v>
      </c>
      <c r="K264" t="b">
        <f t="shared" si="4"/>
        <v>1</v>
      </c>
      <c r="L264" t="str">
        <f>VLOOKUP(A264,metadata!A$2:P$26,1,FALSE)</f>
        <v>78777246-4291-4246-9899-7a4e35f3f758</v>
      </c>
      <c r="M264" t="str">
        <f>VLOOKUP(A264,metadata!A$2:P$26,2,FALSE)</f>
        <v>2023-06-21T15:15:49.000Z</v>
      </c>
      <c r="N264" t="str">
        <f>VLOOKUP(A264,metadata!A$2:P$26,3,FALSE)</f>
        <v>2023-06-21T16:08:17.000Z</v>
      </c>
      <c r="O264" t="str">
        <f>VLOOKUP(A264,metadata!A$2:P$26,4,FALSE)</f>
        <v>arch_NPK_28</v>
      </c>
      <c r="P264" s="7">
        <f>VLOOKUP(A264,metadata!A$2:P$26,5,FALSE)</f>
        <v>45098</v>
      </c>
      <c r="Q264" s="8">
        <f>VLOOKUP(A264,metadata!A$2:P$26,6,FALSE)</f>
        <v>0.46736111111111112</v>
      </c>
      <c r="R264" t="str">
        <f>VLOOKUP(A264,metadata!A$2:P$26,7,FALSE)</f>
        <v>arch</v>
      </c>
      <c r="S264" t="str">
        <f>VLOOKUP(A264,metadata!A$2:P$26,8,FALSE)</f>
        <v>arch_NPK_28</v>
      </c>
      <c r="T264" t="str">
        <f>VLOOKUP(A264,metadata!A$2:P$26,9,FALSE)</f>
        <v>A</v>
      </c>
      <c r="U264">
        <f>VLOOKUP(A264,metadata!A$2:P$26,10,FALSE)</f>
        <v>1</v>
      </c>
      <c r="V264" t="str">
        <f>VLOOKUP(A264,metadata!A$2:P$26,11,FALSE)</f>
        <v>https://five.epicollect.net/api/media/mk-nutnet2023-5dominantplants?type=photo&amp;format=entry_original&amp;name=78777246-4291-4246-9899-7a4e35f3f758_1687360462.jpg</v>
      </c>
      <c r="W264">
        <f>VLOOKUP(A264,metadata!A$2:P$26,12,FALSE)</f>
        <v>0</v>
      </c>
      <c r="X264" t="str">
        <f>VLOOKUP(A264,metadata!A$2:P$26,13,FALSE)</f>
        <v>arch</v>
      </c>
      <c r="Y264">
        <f>VLOOKUP(A264,metadata!A$2:P$26,14,FALSE)</f>
        <v>0</v>
      </c>
      <c r="Z264">
        <f>VLOOKUP(A264,metadata!A$2:P$26,15,FALSE)</f>
        <v>0</v>
      </c>
      <c r="AA264">
        <f>VLOOKUP(A264,metadata!A$2:P$26,16,FALSE)</f>
        <v>12</v>
      </c>
    </row>
    <row r="265" spans="1:27" x14ac:dyDescent="0.3">
      <c r="A265" t="s">
        <v>765</v>
      </c>
      <c r="B265" t="s">
        <v>827</v>
      </c>
      <c r="C265" t="s">
        <v>826</v>
      </c>
      <c r="D265" t="s">
        <v>825</v>
      </c>
      <c r="E265" t="s">
        <v>824</v>
      </c>
      <c r="F265" t="s">
        <v>781</v>
      </c>
      <c r="G265" t="s">
        <v>823</v>
      </c>
      <c r="H265">
        <v>0.5</v>
      </c>
      <c r="I265" t="s">
        <v>822</v>
      </c>
      <c r="K265" t="b">
        <f t="shared" si="4"/>
        <v>1</v>
      </c>
      <c r="L265" t="str">
        <f>VLOOKUP(A265,metadata!A$2:P$26,1,FALSE)</f>
        <v>060a5adb-824c-4fbe-a694-6a346bbf3390</v>
      </c>
      <c r="M265" t="str">
        <f>VLOOKUP(A265,metadata!A$2:P$26,2,FALSE)</f>
        <v>2023-06-21T13:39:41.000Z</v>
      </c>
      <c r="N265" t="str">
        <f>VLOOKUP(A265,metadata!A$2:P$26,3,FALSE)</f>
        <v>2023-08-21T03:46:09.000Z</v>
      </c>
      <c r="O265" t="str">
        <f>VLOOKUP(A265,metadata!A$2:P$26,4,FALSE)</f>
        <v>arch_control_21</v>
      </c>
      <c r="P265" s="7">
        <f>VLOOKUP(A265,metadata!A$2:P$26,5,FALSE)</f>
        <v>45098</v>
      </c>
      <c r="Q265" s="8">
        <f>VLOOKUP(A265,metadata!A$2:P$26,6,FALSE)</f>
        <v>0.39652777777777781</v>
      </c>
      <c r="R265" t="str">
        <f>VLOOKUP(A265,metadata!A$2:P$26,7,FALSE)</f>
        <v>arch</v>
      </c>
      <c r="S265" t="str">
        <f>VLOOKUP(A265,metadata!A$2:P$26,8,FALSE)</f>
        <v>arch_control_21</v>
      </c>
      <c r="T265" t="str">
        <f>VLOOKUP(A265,metadata!A$2:P$26,9,FALSE)</f>
        <v>B</v>
      </c>
      <c r="U265">
        <f>VLOOKUP(A265,metadata!A$2:P$26,10,FALSE)</f>
        <v>2</v>
      </c>
      <c r="V265" t="str">
        <f>VLOOKUP(A265,metadata!A$2:P$26,11,FALSE)</f>
        <v>https://five.epicollect.net/api/media/mk-nutnet2023-5dominantplants?type=photo&amp;format=entry_original&amp;name=060a5adb-824c-4fbe-a694-6a346bbf3390_1687354305.jpg</v>
      </c>
      <c r="W265">
        <f>VLOOKUP(A265,metadata!A$2:P$26,12,FALSE)</f>
        <v>0</v>
      </c>
      <c r="X265" t="str">
        <f>VLOOKUP(A265,metadata!A$2:P$26,13,FALSE)</f>
        <v>arch</v>
      </c>
      <c r="Y265">
        <f>VLOOKUP(A265,metadata!A$2:P$26,14,FALSE)</f>
        <v>0</v>
      </c>
      <c r="Z265">
        <f>VLOOKUP(A265,metadata!A$2:P$26,15,FALSE)</f>
        <v>0</v>
      </c>
      <c r="AA265">
        <f>VLOOKUP(A265,metadata!A$2:P$26,16,FALSE)</f>
        <v>12</v>
      </c>
    </row>
    <row r="266" spans="1:27" x14ac:dyDescent="0.3">
      <c r="A266" t="s">
        <v>765</v>
      </c>
      <c r="B266" t="s">
        <v>821</v>
      </c>
      <c r="C266" t="s">
        <v>820</v>
      </c>
      <c r="D266" t="s">
        <v>819</v>
      </c>
      <c r="E266" t="s">
        <v>818</v>
      </c>
      <c r="F266" t="s">
        <v>781</v>
      </c>
      <c r="G266" t="s">
        <v>817</v>
      </c>
      <c r="H266">
        <v>2</v>
      </c>
      <c r="I266" t="s">
        <v>816</v>
      </c>
      <c r="K266" t="b">
        <f t="shared" si="4"/>
        <v>1</v>
      </c>
      <c r="L266" t="str">
        <f>VLOOKUP(A266,metadata!A$2:P$26,1,FALSE)</f>
        <v>060a5adb-824c-4fbe-a694-6a346bbf3390</v>
      </c>
      <c r="M266" t="str">
        <f>VLOOKUP(A266,metadata!A$2:P$26,2,FALSE)</f>
        <v>2023-06-21T13:39:41.000Z</v>
      </c>
      <c r="N266" t="str">
        <f>VLOOKUP(A266,metadata!A$2:P$26,3,FALSE)</f>
        <v>2023-08-21T03:46:09.000Z</v>
      </c>
      <c r="O266" t="str">
        <f>VLOOKUP(A266,metadata!A$2:P$26,4,FALSE)</f>
        <v>arch_control_21</v>
      </c>
      <c r="P266" s="7">
        <f>VLOOKUP(A266,metadata!A$2:P$26,5,FALSE)</f>
        <v>45098</v>
      </c>
      <c r="Q266" s="8">
        <f>VLOOKUP(A266,metadata!A$2:P$26,6,FALSE)</f>
        <v>0.39652777777777781</v>
      </c>
      <c r="R266" t="str">
        <f>VLOOKUP(A266,metadata!A$2:P$26,7,FALSE)</f>
        <v>arch</v>
      </c>
      <c r="S266" t="str">
        <f>VLOOKUP(A266,metadata!A$2:P$26,8,FALSE)</f>
        <v>arch_control_21</v>
      </c>
      <c r="T266" t="str">
        <f>VLOOKUP(A266,metadata!A$2:P$26,9,FALSE)</f>
        <v>B</v>
      </c>
      <c r="U266">
        <f>VLOOKUP(A266,metadata!A$2:P$26,10,FALSE)</f>
        <v>2</v>
      </c>
      <c r="V266" t="str">
        <f>VLOOKUP(A266,metadata!A$2:P$26,11,FALSE)</f>
        <v>https://five.epicollect.net/api/media/mk-nutnet2023-5dominantplants?type=photo&amp;format=entry_original&amp;name=060a5adb-824c-4fbe-a694-6a346bbf3390_1687354305.jpg</v>
      </c>
      <c r="W266">
        <f>VLOOKUP(A266,metadata!A$2:P$26,12,FALSE)</f>
        <v>0</v>
      </c>
      <c r="X266" t="str">
        <f>VLOOKUP(A266,metadata!A$2:P$26,13,FALSE)</f>
        <v>arch</v>
      </c>
      <c r="Y266">
        <f>VLOOKUP(A266,metadata!A$2:P$26,14,FALSE)</f>
        <v>0</v>
      </c>
      <c r="Z266">
        <f>VLOOKUP(A266,metadata!A$2:P$26,15,FALSE)</f>
        <v>0</v>
      </c>
      <c r="AA266">
        <f>VLOOKUP(A266,metadata!A$2:P$26,16,FALSE)</f>
        <v>12</v>
      </c>
    </row>
    <row r="267" spans="1:27" x14ac:dyDescent="0.3">
      <c r="A267" t="s">
        <v>765</v>
      </c>
      <c r="B267" t="s">
        <v>815</v>
      </c>
      <c r="C267" t="s">
        <v>814</v>
      </c>
      <c r="D267" t="s">
        <v>813</v>
      </c>
      <c r="E267" t="s">
        <v>812</v>
      </c>
      <c r="F267" t="s">
        <v>811</v>
      </c>
      <c r="G267" t="s">
        <v>810</v>
      </c>
      <c r="H267">
        <v>3</v>
      </c>
      <c r="I267" t="s">
        <v>809</v>
      </c>
      <c r="K267" t="b">
        <f t="shared" si="4"/>
        <v>1</v>
      </c>
      <c r="L267" t="str">
        <f>VLOOKUP(A267,metadata!A$2:P$26,1,FALSE)</f>
        <v>060a5adb-824c-4fbe-a694-6a346bbf3390</v>
      </c>
      <c r="M267" t="str">
        <f>VLOOKUP(A267,metadata!A$2:P$26,2,FALSE)</f>
        <v>2023-06-21T13:39:41.000Z</v>
      </c>
      <c r="N267" t="str">
        <f>VLOOKUP(A267,metadata!A$2:P$26,3,FALSE)</f>
        <v>2023-08-21T03:46:09.000Z</v>
      </c>
      <c r="O267" t="str">
        <f>VLOOKUP(A267,metadata!A$2:P$26,4,FALSE)</f>
        <v>arch_control_21</v>
      </c>
      <c r="P267" s="7">
        <f>VLOOKUP(A267,metadata!A$2:P$26,5,FALSE)</f>
        <v>45098</v>
      </c>
      <c r="Q267" s="8">
        <f>VLOOKUP(A267,metadata!A$2:P$26,6,FALSE)</f>
        <v>0.39652777777777781</v>
      </c>
      <c r="R267" t="str">
        <f>VLOOKUP(A267,metadata!A$2:P$26,7,FALSE)</f>
        <v>arch</v>
      </c>
      <c r="S267" t="str">
        <f>VLOOKUP(A267,metadata!A$2:P$26,8,FALSE)</f>
        <v>arch_control_21</v>
      </c>
      <c r="T267" t="str">
        <f>VLOOKUP(A267,metadata!A$2:P$26,9,FALSE)</f>
        <v>B</v>
      </c>
      <c r="U267">
        <f>VLOOKUP(A267,metadata!A$2:P$26,10,FALSE)</f>
        <v>2</v>
      </c>
      <c r="V267" t="str">
        <f>VLOOKUP(A267,metadata!A$2:P$26,11,FALSE)</f>
        <v>https://five.epicollect.net/api/media/mk-nutnet2023-5dominantplants?type=photo&amp;format=entry_original&amp;name=060a5adb-824c-4fbe-a694-6a346bbf3390_1687354305.jpg</v>
      </c>
      <c r="W267">
        <f>VLOOKUP(A267,metadata!A$2:P$26,12,FALSE)</f>
        <v>0</v>
      </c>
      <c r="X267" t="str">
        <f>VLOOKUP(A267,metadata!A$2:P$26,13,FALSE)</f>
        <v>arch</v>
      </c>
      <c r="Y267">
        <f>VLOOKUP(A267,metadata!A$2:P$26,14,FALSE)</f>
        <v>0</v>
      </c>
      <c r="Z267">
        <f>VLOOKUP(A267,metadata!A$2:P$26,15,FALSE)</f>
        <v>0</v>
      </c>
      <c r="AA267">
        <f>VLOOKUP(A267,metadata!A$2:P$26,16,FALSE)</f>
        <v>12</v>
      </c>
    </row>
    <row r="268" spans="1:27" x14ac:dyDescent="0.3">
      <c r="A268" t="s">
        <v>765</v>
      </c>
      <c r="B268" t="s">
        <v>808</v>
      </c>
      <c r="C268" t="s">
        <v>807</v>
      </c>
      <c r="D268" t="s">
        <v>806</v>
      </c>
      <c r="E268" t="s">
        <v>805</v>
      </c>
      <c r="F268" t="s">
        <v>781</v>
      </c>
      <c r="G268" t="s">
        <v>804</v>
      </c>
      <c r="H268">
        <v>5</v>
      </c>
      <c r="I268" t="s">
        <v>803</v>
      </c>
      <c r="K268" t="b">
        <f t="shared" si="4"/>
        <v>1</v>
      </c>
      <c r="L268" t="str">
        <f>VLOOKUP(A268,metadata!A$2:P$26,1,FALSE)</f>
        <v>060a5adb-824c-4fbe-a694-6a346bbf3390</v>
      </c>
      <c r="M268" t="str">
        <f>VLOOKUP(A268,metadata!A$2:P$26,2,FALSE)</f>
        <v>2023-06-21T13:39:41.000Z</v>
      </c>
      <c r="N268" t="str">
        <f>VLOOKUP(A268,metadata!A$2:P$26,3,FALSE)</f>
        <v>2023-08-21T03:46:09.000Z</v>
      </c>
      <c r="O268" t="str">
        <f>VLOOKUP(A268,metadata!A$2:P$26,4,FALSE)</f>
        <v>arch_control_21</v>
      </c>
      <c r="P268" s="7">
        <f>VLOOKUP(A268,metadata!A$2:P$26,5,FALSE)</f>
        <v>45098</v>
      </c>
      <c r="Q268" s="8">
        <f>VLOOKUP(A268,metadata!A$2:P$26,6,FALSE)</f>
        <v>0.39652777777777781</v>
      </c>
      <c r="R268" t="str">
        <f>VLOOKUP(A268,metadata!A$2:P$26,7,FALSE)</f>
        <v>arch</v>
      </c>
      <c r="S268" t="str">
        <f>VLOOKUP(A268,metadata!A$2:P$26,8,FALSE)</f>
        <v>arch_control_21</v>
      </c>
      <c r="T268" t="str">
        <f>VLOOKUP(A268,metadata!A$2:P$26,9,FALSE)</f>
        <v>B</v>
      </c>
      <c r="U268">
        <f>VLOOKUP(A268,metadata!A$2:P$26,10,FALSE)</f>
        <v>2</v>
      </c>
      <c r="V268" t="str">
        <f>VLOOKUP(A268,metadata!A$2:P$26,11,FALSE)</f>
        <v>https://five.epicollect.net/api/media/mk-nutnet2023-5dominantplants?type=photo&amp;format=entry_original&amp;name=060a5adb-824c-4fbe-a694-6a346bbf3390_1687354305.jpg</v>
      </c>
      <c r="W268">
        <f>VLOOKUP(A268,metadata!A$2:P$26,12,FALSE)</f>
        <v>0</v>
      </c>
      <c r="X268" t="str">
        <f>VLOOKUP(A268,metadata!A$2:P$26,13,FALSE)</f>
        <v>arch</v>
      </c>
      <c r="Y268">
        <f>VLOOKUP(A268,metadata!A$2:P$26,14,FALSE)</f>
        <v>0</v>
      </c>
      <c r="Z268">
        <f>VLOOKUP(A268,metadata!A$2:P$26,15,FALSE)</f>
        <v>0</v>
      </c>
      <c r="AA268">
        <f>VLOOKUP(A268,metadata!A$2:P$26,16,FALSE)</f>
        <v>12</v>
      </c>
    </row>
    <row r="269" spans="1:27" x14ac:dyDescent="0.3">
      <c r="A269" t="s">
        <v>765</v>
      </c>
      <c r="B269" t="s">
        <v>802</v>
      </c>
      <c r="C269" t="s">
        <v>801</v>
      </c>
      <c r="D269" t="s">
        <v>800</v>
      </c>
      <c r="E269" t="s">
        <v>782</v>
      </c>
      <c r="F269" t="s">
        <v>781</v>
      </c>
      <c r="G269" t="s">
        <v>799</v>
      </c>
      <c r="H269">
        <v>0</v>
      </c>
      <c r="K269" t="b">
        <f t="shared" si="4"/>
        <v>1</v>
      </c>
      <c r="L269" t="str">
        <f>VLOOKUP(A269,metadata!A$2:P$26,1,FALSE)</f>
        <v>060a5adb-824c-4fbe-a694-6a346bbf3390</v>
      </c>
      <c r="M269" t="str">
        <f>VLOOKUP(A269,metadata!A$2:P$26,2,FALSE)</f>
        <v>2023-06-21T13:39:41.000Z</v>
      </c>
      <c r="N269" t="str">
        <f>VLOOKUP(A269,metadata!A$2:P$26,3,FALSE)</f>
        <v>2023-08-21T03:46:09.000Z</v>
      </c>
      <c r="O269" t="str">
        <f>VLOOKUP(A269,metadata!A$2:P$26,4,FALSE)</f>
        <v>arch_control_21</v>
      </c>
      <c r="P269" s="7">
        <f>VLOOKUP(A269,metadata!A$2:P$26,5,FALSE)</f>
        <v>45098</v>
      </c>
      <c r="Q269" s="8">
        <f>VLOOKUP(A269,metadata!A$2:P$26,6,FALSE)</f>
        <v>0.39652777777777781</v>
      </c>
      <c r="R269" t="str">
        <f>VLOOKUP(A269,metadata!A$2:P$26,7,FALSE)</f>
        <v>arch</v>
      </c>
      <c r="S269" t="str">
        <f>VLOOKUP(A269,metadata!A$2:P$26,8,FALSE)</f>
        <v>arch_control_21</v>
      </c>
      <c r="T269" t="str">
        <f>VLOOKUP(A269,metadata!A$2:P$26,9,FALSE)</f>
        <v>B</v>
      </c>
      <c r="U269">
        <f>VLOOKUP(A269,metadata!A$2:P$26,10,FALSE)</f>
        <v>2</v>
      </c>
      <c r="V269" t="str">
        <f>VLOOKUP(A269,metadata!A$2:P$26,11,FALSE)</f>
        <v>https://five.epicollect.net/api/media/mk-nutnet2023-5dominantplants?type=photo&amp;format=entry_original&amp;name=060a5adb-824c-4fbe-a694-6a346bbf3390_1687354305.jpg</v>
      </c>
      <c r="W269">
        <f>VLOOKUP(A269,metadata!A$2:P$26,12,FALSE)</f>
        <v>0</v>
      </c>
      <c r="X269" t="str">
        <f>VLOOKUP(A269,metadata!A$2:P$26,13,FALSE)</f>
        <v>arch</v>
      </c>
      <c r="Y269">
        <f>VLOOKUP(A269,metadata!A$2:P$26,14,FALSE)</f>
        <v>0</v>
      </c>
      <c r="Z269">
        <f>VLOOKUP(A269,metadata!A$2:P$26,15,FALSE)</f>
        <v>0</v>
      </c>
      <c r="AA269">
        <f>VLOOKUP(A269,metadata!A$2:P$26,16,FALSE)</f>
        <v>12</v>
      </c>
    </row>
    <row r="270" spans="1:27" x14ac:dyDescent="0.3">
      <c r="A270" t="s">
        <v>765</v>
      </c>
      <c r="B270" t="s">
        <v>798</v>
      </c>
      <c r="C270" t="s">
        <v>797</v>
      </c>
      <c r="D270" t="s">
        <v>796</v>
      </c>
      <c r="E270" t="s">
        <v>795</v>
      </c>
      <c r="F270" t="s">
        <v>781</v>
      </c>
      <c r="G270" t="s">
        <v>794</v>
      </c>
      <c r="H270">
        <v>15</v>
      </c>
      <c r="K270" t="b">
        <f t="shared" si="4"/>
        <v>1</v>
      </c>
      <c r="L270" t="str">
        <f>VLOOKUP(A270,metadata!A$2:P$26,1,FALSE)</f>
        <v>060a5adb-824c-4fbe-a694-6a346bbf3390</v>
      </c>
      <c r="M270" t="str">
        <f>VLOOKUP(A270,metadata!A$2:P$26,2,FALSE)</f>
        <v>2023-06-21T13:39:41.000Z</v>
      </c>
      <c r="N270" t="str">
        <f>VLOOKUP(A270,metadata!A$2:P$26,3,FALSE)</f>
        <v>2023-08-21T03:46:09.000Z</v>
      </c>
      <c r="O270" t="str">
        <f>VLOOKUP(A270,metadata!A$2:P$26,4,FALSE)</f>
        <v>arch_control_21</v>
      </c>
      <c r="P270" s="7">
        <f>VLOOKUP(A270,metadata!A$2:P$26,5,FALSE)</f>
        <v>45098</v>
      </c>
      <c r="Q270" s="8">
        <f>VLOOKUP(A270,metadata!A$2:P$26,6,FALSE)</f>
        <v>0.39652777777777781</v>
      </c>
      <c r="R270" t="str">
        <f>VLOOKUP(A270,metadata!A$2:P$26,7,FALSE)</f>
        <v>arch</v>
      </c>
      <c r="S270" t="str">
        <f>VLOOKUP(A270,metadata!A$2:P$26,8,FALSE)</f>
        <v>arch_control_21</v>
      </c>
      <c r="T270" t="str">
        <f>VLOOKUP(A270,metadata!A$2:P$26,9,FALSE)</f>
        <v>B</v>
      </c>
      <c r="U270">
        <f>VLOOKUP(A270,metadata!A$2:P$26,10,FALSE)</f>
        <v>2</v>
      </c>
      <c r="V270" t="str">
        <f>VLOOKUP(A270,metadata!A$2:P$26,11,FALSE)</f>
        <v>https://five.epicollect.net/api/media/mk-nutnet2023-5dominantplants?type=photo&amp;format=entry_original&amp;name=060a5adb-824c-4fbe-a694-6a346bbf3390_1687354305.jpg</v>
      </c>
      <c r="W270">
        <f>VLOOKUP(A270,metadata!A$2:P$26,12,FALSE)</f>
        <v>0</v>
      </c>
      <c r="X270" t="str">
        <f>VLOOKUP(A270,metadata!A$2:P$26,13,FALSE)</f>
        <v>arch</v>
      </c>
      <c r="Y270">
        <f>VLOOKUP(A270,metadata!A$2:P$26,14,FALSE)</f>
        <v>0</v>
      </c>
      <c r="Z270">
        <f>VLOOKUP(A270,metadata!A$2:P$26,15,FALSE)</f>
        <v>0</v>
      </c>
      <c r="AA270">
        <f>VLOOKUP(A270,metadata!A$2:P$26,16,FALSE)</f>
        <v>12</v>
      </c>
    </row>
    <row r="271" spans="1:27" x14ac:dyDescent="0.3">
      <c r="A271" t="s">
        <v>765</v>
      </c>
      <c r="B271" t="s">
        <v>793</v>
      </c>
      <c r="C271" t="s">
        <v>792</v>
      </c>
      <c r="D271" t="s">
        <v>791</v>
      </c>
      <c r="E271" t="s">
        <v>782</v>
      </c>
      <c r="F271" t="s">
        <v>781</v>
      </c>
      <c r="G271" t="s">
        <v>790</v>
      </c>
      <c r="H271">
        <v>0</v>
      </c>
      <c r="K271" t="b">
        <f t="shared" si="4"/>
        <v>1</v>
      </c>
      <c r="L271" t="str">
        <f>VLOOKUP(A271,metadata!A$2:P$26,1,FALSE)</f>
        <v>060a5adb-824c-4fbe-a694-6a346bbf3390</v>
      </c>
      <c r="M271" t="str">
        <f>VLOOKUP(A271,metadata!A$2:P$26,2,FALSE)</f>
        <v>2023-06-21T13:39:41.000Z</v>
      </c>
      <c r="N271" t="str">
        <f>VLOOKUP(A271,metadata!A$2:P$26,3,FALSE)</f>
        <v>2023-08-21T03:46:09.000Z</v>
      </c>
      <c r="O271" t="str">
        <f>VLOOKUP(A271,metadata!A$2:P$26,4,FALSE)</f>
        <v>arch_control_21</v>
      </c>
      <c r="P271" s="7">
        <f>VLOOKUP(A271,metadata!A$2:P$26,5,FALSE)</f>
        <v>45098</v>
      </c>
      <c r="Q271" s="8">
        <f>VLOOKUP(A271,metadata!A$2:P$26,6,FALSE)</f>
        <v>0.39652777777777781</v>
      </c>
      <c r="R271" t="str">
        <f>VLOOKUP(A271,metadata!A$2:P$26,7,FALSE)</f>
        <v>arch</v>
      </c>
      <c r="S271" t="str">
        <f>VLOOKUP(A271,metadata!A$2:P$26,8,FALSE)</f>
        <v>arch_control_21</v>
      </c>
      <c r="T271" t="str">
        <f>VLOOKUP(A271,metadata!A$2:P$26,9,FALSE)</f>
        <v>B</v>
      </c>
      <c r="U271">
        <f>VLOOKUP(A271,metadata!A$2:P$26,10,FALSE)</f>
        <v>2</v>
      </c>
      <c r="V271" t="str">
        <f>VLOOKUP(A271,metadata!A$2:P$26,11,FALSE)</f>
        <v>https://five.epicollect.net/api/media/mk-nutnet2023-5dominantplants?type=photo&amp;format=entry_original&amp;name=060a5adb-824c-4fbe-a694-6a346bbf3390_1687354305.jpg</v>
      </c>
      <c r="W271">
        <f>VLOOKUP(A271,metadata!A$2:P$26,12,FALSE)</f>
        <v>0</v>
      </c>
      <c r="X271" t="str">
        <f>VLOOKUP(A271,metadata!A$2:P$26,13,FALSE)</f>
        <v>arch</v>
      </c>
      <c r="Y271">
        <f>VLOOKUP(A271,metadata!A$2:P$26,14,FALSE)</f>
        <v>0</v>
      </c>
      <c r="Z271">
        <f>VLOOKUP(A271,metadata!A$2:P$26,15,FALSE)</f>
        <v>0</v>
      </c>
      <c r="AA271">
        <f>VLOOKUP(A271,metadata!A$2:P$26,16,FALSE)</f>
        <v>12</v>
      </c>
    </row>
    <row r="272" spans="1:27" x14ac:dyDescent="0.3">
      <c r="A272" t="s">
        <v>765</v>
      </c>
      <c r="B272" t="s">
        <v>789</v>
      </c>
      <c r="C272" t="s">
        <v>788</v>
      </c>
      <c r="D272" t="s">
        <v>787</v>
      </c>
      <c r="E272" t="s">
        <v>782</v>
      </c>
      <c r="F272" t="s">
        <v>781</v>
      </c>
      <c r="G272" t="s">
        <v>786</v>
      </c>
      <c r="H272">
        <v>0</v>
      </c>
      <c r="K272" t="b">
        <f t="shared" si="4"/>
        <v>1</v>
      </c>
      <c r="L272" t="str">
        <f>VLOOKUP(A272,metadata!A$2:P$26,1,FALSE)</f>
        <v>060a5adb-824c-4fbe-a694-6a346bbf3390</v>
      </c>
      <c r="M272" t="str">
        <f>VLOOKUP(A272,metadata!A$2:P$26,2,FALSE)</f>
        <v>2023-06-21T13:39:41.000Z</v>
      </c>
      <c r="N272" t="str">
        <f>VLOOKUP(A272,metadata!A$2:P$26,3,FALSE)</f>
        <v>2023-08-21T03:46:09.000Z</v>
      </c>
      <c r="O272" t="str">
        <f>VLOOKUP(A272,metadata!A$2:P$26,4,FALSE)</f>
        <v>arch_control_21</v>
      </c>
      <c r="P272" s="7">
        <f>VLOOKUP(A272,metadata!A$2:P$26,5,FALSE)</f>
        <v>45098</v>
      </c>
      <c r="Q272" s="8">
        <f>VLOOKUP(A272,metadata!A$2:P$26,6,FALSE)</f>
        <v>0.39652777777777781</v>
      </c>
      <c r="R272" t="str">
        <f>VLOOKUP(A272,metadata!A$2:P$26,7,FALSE)</f>
        <v>arch</v>
      </c>
      <c r="S272" t="str">
        <f>VLOOKUP(A272,metadata!A$2:P$26,8,FALSE)</f>
        <v>arch_control_21</v>
      </c>
      <c r="T272" t="str">
        <f>VLOOKUP(A272,metadata!A$2:P$26,9,FALSE)</f>
        <v>B</v>
      </c>
      <c r="U272">
        <f>VLOOKUP(A272,metadata!A$2:P$26,10,FALSE)</f>
        <v>2</v>
      </c>
      <c r="V272" t="str">
        <f>VLOOKUP(A272,metadata!A$2:P$26,11,FALSE)</f>
        <v>https://five.epicollect.net/api/media/mk-nutnet2023-5dominantplants?type=photo&amp;format=entry_original&amp;name=060a5adb-824c-4fbe-a694-6a346bbf3390_1687354305.jpg</v>
      </c>
      <c r="W272">
        <f>VLOOKUP(A272,metadata!A$2:P$26,12,FALSE)</f>
        <v>0</v>
      </c>
      <c r="X272" t="str">
        <f>VLOOKUP(A272,metadata!A$2:P$26,13,FALSE)</f>
        <v>arch</v>
      </c>
      <c r="Y272">
        <f>VLOOKUP(A272,metadata!A$2:P$26,14,FALSE)</f>
        <v>0</v>
      </c>
      <c r="Z272">
        <f>VLOOKUP(A272,metadata!A$2:P$26,15,FALSE)</f>
        <v>0</v>
      </c>
      <c r="AA272">
        <f>VLOOKUP(A272,metadata!A$2:P$26,16,FALSE)</f>
        <v>12</v>
      </c>
    </row>
    <row r="273" spans="1:27" x14ac:dyDescent="0.3">
      <c r="A273" t="s">
        <v>765</v>
      </c>
      <c r="B273" t="s">
        <v>785</v>
      </c>
      <c r="C273" t="s">
        <v>784</v>
      </c>
      <c r="D273" t="s">
        <v>783</v>
      </c>
      <c r="E273" t="s">
        <v>782</v>
      </c>
      <c r="F273" t="s">
        <v>781</v>
      </c>
      <c r="G273" t="s">
        <v>780</v>
      </c>
      <c r="H273">
        <v>0</v>
      </c>
      <c r="K273" t="b">
        <f t="shared" si="4"/>
        <v>1</v>
      </c>
      <c r="L273" t="str">
        <f>VLOOKUP(A273,metadata!A$2:P$26,1,FALSE)</f>
        <v>060a5adb-824c-4fbe-a694-6a346bbf3390</v>
      </c>
      <c r="M273" t="str">
        <f>VLOOKUP(A273,metadata!A$2:P$26,2,FALSE)</f>
        <v>2023-06-21T13:39:41.000Z</v>
      </c>
      <c r="N273" t="str">
        <f>VLOOKUP(A273,metadata!A$2:P$26,3,FALSE)</f>
        <v>2023-08-21T03:46:09.000Z</v>
      </c>
      <c r="O273" t="str">
        <f>VLOOKUP(A273,metadata!A$2:P$26,4,FALSE)</f>
        <v>arch_control_21</v>
      </c>
      <c r="P273" s="7">
        <f>VLOOKUP(A273,metadata!A$2:P$26,5,FALSE)</f>
        <v>45098</v>
      </c>
      <c r="Q273" s="8">
        <f>VLOOKUP(A273,metadata!A$2:P$26,6,FALSE)</f>
        <v>0.39652777777777781</v>
      </c>
      <c r="R273" t="str">
        <f>VLOOKUP(A273,metadata!A$2:P$26,7,FALSE)</f>
        <v>arch</v>
      </c>
      <c r="S273" t="str">
        <f>VLOOKUP(A273,metadata!A$2:P$26,8,FALSE)</f>
        <v>arch_control_21</v>
      </c>
      <c r="T273" t="str">
        <f>VLOOKUP(A273,metadata!A$2:P$26,9,FALSE)</f>
        <v>B</v>
      </c>
      <c r="U273">
        <f>VLOOKUP(A273,metadata!A$2:P$26,10,FALSE)</f>
        <v>2</v>
      </c>
      <c r="V273" t="str">
        <f>VLOOKUP(A273,metadata!A$2:P$26,11,FALSE)</f>
        <v>https://five.epicollect.net/api/media/mk-nutnet2023-5dominantplants?type=photo&amp;format=entry_original&amp;name=060a5adb-824c-4fbe-a694-6a346bbf3390_1687354305.jpg</v>
      </c>
      <c r="W273">
        <f>VLOOKUP(A273,metadata!A$2:P$26,12,FALSE)</f>
        <v>0</v>
      </c>
      <c r="X273" t="str">
        <f>VLOOKUP(A273,metadata!A$2:P$26,13,FALSE)</f>
        <v>arch</v>
      </c>
      <c r="Y273">
        <f>VLOOKUP(A273,metadata!A$2:P$26,14,FALSE)</f>
        <v>0</v>
      </c>
      <c r="Z273">
        <f>VLOOKUP(A273,metadata!A$2:P$26,15,FALSE)</f>
        <v>0</v>
      </c>
      <c r="AA273">
        <f>VLOOKUP(A273,metadata!A$2:P$26,16,FALSE)</f>
        <v>12</v>
      </c>
    </row>
    <row r="274" spans="1:27" x14ac:dyDescent="0.3">
      <c r="A274" t="s">
        <v>765</v>
      </c>
      <c r="B274" t="s">
        <v>779</v>
      </c>
      <c r="C274" t="s">
        <v>778</v>
      </c>
      <c r="D274" t="s">
        <v>777</v>
      </c>
      <c r="E274" t="s">
        <v>776</v>
      </c>
      <c r="F274" t="s">
        <v>775</v>
      </c>
      <c r="H274">
        <v>8</v>
      </c>
      <c r="I274" t="s">
        <v>774</v>
      </c>
      <c r="J274" t="s">
        <v>773</v>
      </c>
      <c r="K274" t="b">
        <f t="shared" si="4"/>
        <v>1</v>
      </c>
      <c r="L274" t="str">
        <f>VLOOKUP(A274,metadata!A$2:P$26,1,FALSE)</f>
        <v>060a5adb-824c-4fbe-a694-6a346bbf3390</v>
      </c>
      <c r="M274" t="str">
        <f>VLOOKUP(A274,metadata!A$2:P$26,2,FALSE)</f>
        <v>2023-06-21T13:39:41.000Z</v>
      </c>
      <c r="N274" t="str">
        <f>VLOOKUP(A274,metadata!A$2:P$26,3,FALSE)</f>
        <v>2023-08-21T03:46:09.000Z</v>
      </c>
      <c r="O274" t="str">
        <f>VLOOKUP(A274,metadata!A$2:P$26,4,FALSE)</f>
        <v>arch_control_21</v>
      </c>
      <c r="P274" s="7">
        <f>VLOOKUP(A274,metadata!A$2:P$26,5,FALSE)</f>
        <v>45098</v>
      </c>
      <c r="Q274" s="8">
        <f>VLOOKUP(A274,metadata!A$2:P$26,6,FALSE)</f>
        <v>0.39652777777777781</v>
      </c>
      <c r="R274" t="str">
        <f>VLOOKUP(A274,metadata!A$2:P$26,7,FALSE)</f>
        <v>arch</v>
      </c>
      <c r="S274" t="str">
        <f>VLOOKUP(A274,metadata!A$2:P$26,8,FALSE)</f>
        <v>arch_control_21</v>
      </c>
      <c r="T274" t="str">
        <f>VLOOKUP(A274,metadata!A$2:P$26,9,FALSE)</f>
        <v>B</v>
      </c>
      <c r="U274">
        <f>VLOOKUP(A274,metadata!A$2:P$26,10,FALSE)</f>
        <v>2</v>
      </c>
      <c r="V274" t="str">
        <f>VLOOKUP(A274,metadata!A$2:P$26,11,FALSE)</f>
        <v>https://five.epicollect.net/api/media/mk-nutnet2023-5dominantplants?type=photo&amp;format=entry_original&amp;name=060a5adb-824c-4fbe-a694-6a346bbf3390_1687354305.jpg</v>
      </c>
      <c r="W274">
        <f>VLOOKUP(A274,metadata!A$2:P$26,12,FALSE)</f>
        <v>0</v>
      </c>
      <c r="X274" t="str">
        <f>VLOOKUP(A274,metadata!A$2:P$26,13,FALSE)</f>
        <v>arch</v>
      </c>
      <c r="Y274">
        <f>VLOOKUP(A274,metadata!A$2:P$26,14,FALSE)</f>
        <v>0</v>
      </c>
      <c r="Z274">
        <f>VLOOKUP(A274,metadata!A$2:P$26,15,FALSE)</f>
        <v>0</v>
      </c>
      <c r="AA274">
        <f>VLOOKUP(A274,metadata!A$2:P$26,16,FALSE)</f>
        <v>12</v>
      </c>
    </row>
    <row r="275" spans="1:27" x14ac:dyDescent="0.3">
      <c r="A275" t="s">
        <v>765</v>
      </c>
      <c r="B275" t="s">
        <v>772</v>
      </c>
      <c r="C275" t="s">
        <v>771</v>
      </c>
      <c r="D275" t="s">
        <v>770</v>
      </c>
      <c r="E275" t="s">
        <v>769</v>
      </c>
      <c r="F275" t="s">
        <v>768</v>
      </c>
      <c r="G275" t="s">
        <v>767</v>
      </c>
      <c r="H275">
        <v>80</v>
      </c>
      <c r="I275" t="s">
        <v>766</v>
      </c>
      <c r="K275" t="b">
        <f t="shared" si="4"/>
        <v>1</v>
      </c>
      <c r="L275" t="str">
        <f>VLOOKUP(A275,metadata!A$2:P$26,1,FALSE)</f>
        <v>060a5adb-824c-4fbe-a694-6a346bbf3390</v>
      </c>
      <c r="M275" t="str">
        <f>VLOOKUP(A275,metadata!A$2:P$26,2,FALSE)</f>
        <v>2023-06-21T13:39:41.000Z</v>
      </c>
      <c r="N275" t="str">
        <f>VLOOKUP(A275,metadata!A$2:P$26,3,FALSE)</f>
        <v>2023-08-21T03:46:09.000Z</v>
      </c>
      <c r="O275" t="str">
        <f>VLOOKUP(A275,metadata!A$2:P$26,4,FALSE)</f>
        <v>arch_control_21</v>
      </c>
      <c r="P275" s="7">
        <f>VLOOKUP(A275,metadata!A$2:P$26,5,FALSE)</f>
        <v>45098</v>
      </c>
      <c r="Q275" s="8">
        <f>VLOOKUP(A275,metadata!A$2:P$26,6,FALSE)</f>
        <v>0.39652777777777781</v>
      </c>
      <c r="R275" t="str">
        <f>VLOOKUP(A275,metadata!A$2:P$26,7,FALSE)</f>
        <v>arch</v>
      </c>
      <c r="S275" t="str">
        <f>VLOOKUP(A275,metadata!A$2:P$26,8,FALSE)</f>
        <v>arch_control_21</v>
      </c>
      <c r="T275" t="str">
        <f>VLOOKUP(A275,metadata!A$2:P$26,9,FALSE)</f>
        <v>B</v>
      </c>
      <c r="U275">
        <f>VLOOKUP(A275,metadata!A$2:P$26,10,FALSE)</f>
        <v>2</v>
      </c>
      <c r="V275" t="str">
        <f>VLOOKUP(A275,metadata!A$2:P$26,11,FALSE)</f>
        <v>https://five.epicollect.net/api/media/mk-nutnet2023-5dominantplants?type=photo&amp;format=entry_original&amp;name=060a5adb-824c-4fbe-a694-6a346bbf3390_1687354305.jpg</v>
      </c>
      <c r="W275">
        <f>VLOOKUP(A275,metadata!A$2:P$26,12,FALSE)</f>
        <v>0</v>
      </c>
      <c r="X275" t="str">
        <f>VLOOKUP(A275,metadata!A$2:P$26,13,FALSE)</f>
        <v>arch</v>
      </c>
      <c r="Y275">
        <f>VLOOKUP(A275,metadata!A$2:P$26,14,FALSE)</f>
        <v>0</v>
      </c>
      <c r="Z275">
        <f>VLOOKUP(A275,metadata!A$2:P$26,15,FALSE)</f>
        <v>0</v>
      </c>
      <c r="AA275">
        <f>VLOOKUP(A275,metadata!A$2:P$26,16,FALSE)</f>
        <v>12</v>
      </c>
    </row>
    <row r="276" spans="1:27" x14ac:dyDescent="0.3">
      <c r="A276" t="s">
        <v>765</v>
      </c>
      <c r="B276" t="s">
        <v>764</v>
      </c>
      <c r="C276" t="s">
        <v>763</v>
      </c>
      <c r="D276" t="s">
        <v>762</v>
      </c>
      <c r="E276" t="s">
        <v>761</v>
      </c>
      <c r="F276" t="s">
        <v>760</v>
      </c>
      <c r="G276" t="s">
        <v>759</v>
      </c>
      <c r="H276">
        <v>15</v>
      </c>
      <c r="I276" t="s">
        <v>758</v>
      </c>
      <c r="K276" t="b">
        <f t="shared" si="4"/>
        <v>1</v>
      </c>
      <c r="L276" t="str">
        <f>VLOOKUP(A276,metadata!A$2:P$26,1,FALSE)</f>
        <v>060a5adb-824c-4fbe-a694-6a346bbf3390</v>
      </c>
      <c r="M276" t="str">
        <f>VLOOKUP(A276,metadata!A$2:P$26,2,FALSE)</f>
        <v>2023-06-21T13:39:41.000Z</v>
      </c>
      <c r="N276" t="str">
        <f>VLOOKUP(A276,metadata!A$2:P$26,3,FALSE)</f>
        <v>2023-08-21T03:46:09.000Z</v>
      </c>
      <c r="O276" t="str">
        <f>VLOOKUP(A276,metadata!A$2:P$26,4,FALSE)</f>
        <v>arch_control_21</v>
      </c>
      <c r="P276" s="7">
        <f>VLOOKUP(A276,metadata!A$2:P$26,5,FALSE)</f>
        <v>45098</v>
      </c>
      <c r="Q276" s="8">
        <f>VLOOKUP(A276,metadata!A$2:P$26,6,FALSE)</f>
        <v>0.39652777777777781</v>
      </c>
      <c r="R276" t="str">
        <f>VLOOKUP(A276,metadata!A$2:P$26,7,FALSE)</f>
        <v>arch</v>
      </c>
      <c r="S276" t="str">
        <f>VLOOKUP(A276,metadata!A$2:P$26,8,FALSE)</f>
        <v>arch_control_21</v>
      </c>
      <c r="T276" t="str">
        <f>VLOOKUP(A276,metadata!A$2:P$26,9,FALSE)</f>
        <v>B</v>
      </c>
      <c r="U276">
        <f>VLOOKUP(A276,metadata!A$2:P$26,10,FALSE)</f>
        <v>2</v>
      </c>
      <c r="V276" t="str">
        <f>VLOOKUP(A276,metadata!A$2:P$26,11,FALSE)</f>
        <v>https://five.epicollect.net/api/media/mk-nutnet2023-5dominantplants?type=photo&amp;format=entry_original&amp;name=060a5adb-824c-4fbe-a694-6a346bbf3390_1687354305.jpg</v>
      </c>
      <c r="W276">
        <f>VLOOKUP(A276,metadata!A$2:P$26,12,FALSE)</f>
        <v>0</v>
      </c>
      <c r="X276" t="str">
        <f>VLOOKUP(A276,metadata!A$2:P$26,13,FALSE)</f>
        <v>arch</v>
      </c>
      <c r="Y276">
        <f>VLOOKUP(A276,metadata!A$2:P$26,14,FALSE)</f>
        <v>0</v>
      </c>
      <c r="Z276">
        <f>VLOOKUP(A276,metadata!A$2:P$26,15,FALSE)</f>
        <v>0</v>
      </c>
      <c r="AA276">
        <f>VLOOKUP(A276,metadata!A$2:P$26,16,FALSE)</f>
        <v>12</v>
      </c>
    </row>
  </sheetData>
  <autoFilter ref="A1:AA1"/>
  <conditionalFormatting sqref="K1:K1048576">
    <cfRule type="containsText" dxfId="0" priority="1" operator="containsText" text="false">
      <formula>NOT(ISERROR(SEARCH("false",K1)))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D278"/>
  <sheetViews>
    <sheetView tabSelected="1" topLeftCell="X1" workbookViewId="0">
      <pane ySplit="1" topLeftCell="A254" activePane="bottomLeft" state="frozen"/>
      <selection pane="bottomLeft" activeCell="Z265" sqref="Z265"/>
    </sheetView>
  </sheetViews>
  <sheetFormatPr defaultRowHeight="14.4" x14ac:dyDescent="0.3"/>
  <cols>
    <col min="1" max="3" width="8.88671875" style="12"/>
    <col min="4" max="4" width="20.21875" style="12" customWidth="1"/>
    <col min="5" max="5" width="10.33203125" style="13" customWidth="1"/>
    <col min="6" max="6" width="8.88671875" style="14"/>
    <col min="7" max="7" width="8.88671875" style="12"/>
    <col min="8" max="10" width="8.88671875" style="12" customWidth="1"/>
    <col min="11" max="16" width="8.88671875" style="12"/>
    <col min="17" max="18" width="19.109375" style="12" bestFit="1" customWidth="1"/>
    <col min="19" max="22" width="8.88671875" style="12"/>
    <col min="23" max="23" width="11.44140625" style="13" customWidth="1"/>
    <col min="24" max="24" width="9" style="14" customWidth="1"/>
    <col min="25" max="25" width="38.109375" style="14" customWidth="1"/>
    <col min="26" max="26" width="42" style="12" customWidth="1"/>
    <col min="27" max="29" width="8.88671875" style="12"/>
    <col min="30" max="30" width="10.33203125" style="12" customWidth="1"/>
    <col min="31" max="16384" width="8.88671875" style="12"/>
  </cols>
  <sheetData>
    <row r="1" spans="1:30" x14ac:dyDescent="0.3">
      <c r="A1" s="9" t="s">
        <v>0</v>
      </c>
      <c r="B1" s="9" t="s">
        <v>2</v>
      </c>
      <c r="C1" s="9" t="s">
        <v>3</v>
      </c>
      <c r="D1" s="9" t="s">
        <v>4</v>
      </c>
      <c r="E1" s="10" t="s">
        <v>1179</v>
      </c>
      <c r="F1" s="11" t="s">
        <v>1178</v>
      </c>
      <c r="G1" s="9" t="s">
        <v>1177</v>
      </c>
      <c r="H1" s="9" t="s">
        <v>1183</v>
      </c>
      <c r="I1" s="9" t="s">
        <v>1184</v>
      </c>
      <c r="J1" s="9" t="s">
        <v>1185</v>
      </c>
      <c r="K1" s="9" t="s">
        <v>1175</v>
      </c>
      <c r="L1" s="9" t="s">
        <v>1174</v>
      </c>
      <c r="M1" s="9" t="s">
        <v>1173</v>
      </c>
      <c r="N1" s="9" t="s">
        <v>1172</v>
      </c>
      <c r="O1" s="9" t="s">
        <v>1171</v>
      </c>
      <c r="P1" s="9" t="s">
        <v>1170</v>
      </c>
      <c r="Q1" s="9" t="s">
        <v>1169</v>
      </c>
      <c r="R1" s="9" t="s">
        <v>1168</v>
      </c>
      <c r="S1" s="9" t="s">
        <v>0</v>
      </c>
      <c r="T1" s="9" t="s">
        <v>1</v>
      </c>
      <c r="U1" s="9" t="s">
        <v>2</v>
      </c>
      <c r="V1" s="9" t="s">
        <v>3</v>
      </c>
      <c r="W1" s="10" t="s">
        <v>4</v>
      </c>
      <c r="X1" s="11" t="s">
        <v>1236</v>
      </c>
      <c r="Y1" s="11" t="s">
        <v>1237</v>
      </c>
      <c r="Z1" s="9" t="s">
        <v>6</v>
      </c>
      <c r="AA1" s="9" t="s">
        <v>7</v>
      </c>
      <c r="AB1" s="9" t="s">
        <v>8</v>
      </c>
      <c r="AC1" s="9" t="s">
        <v>9</v>
      </c>
      <c r="AD1" s="9"/>
    </row>
    <row r="2" spans="1:30" hidden="1" x14ac:dyDescent="0.3">
      <c r="A2" s="12" t="s">
        <v>10</v>
      </c>
      <c r="B2" s="12" t="s">
        <v>1119</v>
      </c>
      <c r="C2" s="12" t="s">
        <v>1118</v>
      </c>
      <c r="D2" s="12" t="s">
        <v>1100</v>
      </c>
      <c r="E2" s="13">
        <v>45072</v>
      </c>
      <c r="F2" s="14">
        <v>0.36319444444444443</v>
      </c>
      <c r="G2" s="12">
        <v>0</v>
      </c>
      <c r="H2" s="12" t="s">
        <v>1075</v>
      </c>
      <c r="I2" s="12" t="s">
        <v>1181</v>
      </c>
      <c r="J2" s="12">
        <v>28</v>
      </c>
      <c r="K2" s="12" t="s">
        <v>1099</v>
      </c>
      <c r="L2" s="12">
        <v>0</v>
      </c>
      <c r="M2" s="12">
        <v>0</v>
      </c>
      <c r="N2" s="12" t="s">
        <v>1117</v>
      </c>
      <c r="O2" s="12" t="s">
        <v>1075</v>
      </c>
      <c r="P2" s="12">
        <v>0</v>
      </c>
      <c r="Q2" s="12">
        <v>0</v>
      </c>
      <c r="R2" s="12">
        <v>0</v>
      </c>
      <c r="S2" s="12" t="s">
        <v>10</v>
      </c>
      <c r="T2" s="12" t="s">
        <v>11</v>
      </c>
      <c r="U2" s="12" t="s">
        <v>12</v>
      </c>
      <c r="V2" s="12" t="s">
        <v>13</v>
      </c>
      <c r="W2" s="13" t="s">
        <v>14</v>
      </c>
      <c r="X2" s="14" t="s">
        <v>1186</v>
      </c>
      <c r="Y2" s="14" t="s">
        <v>1238</v>
      </c>
      <c r="AA2" s="12">
        <v>1</v>
      </c>
    </row>
    <row r="3" spans="1:30" hidden="1" x14ac:dyDescent="0.3">
      <c r="A3" s="12" t="s">
        <v>10</v>
      </c>
      <c r="B3" s="12" t="s">
        <v>1119</v>
      </c>
      <c r="C3" s="12" t="s">
        <v>1118</v>
      </c>
      <c r="D3" s="12" t="s">
        <v>1100</v>
      </c>
      <c r="E3" s="13">
        <v>45072</v>
      </c>
      <c r="F3" s="14">
        <v>0.36319444444444443</v>
      </c>
      <c r="G3" s="12">
        <v>0</v>
      </c>
      <c r="H3" s="12" t="s">
        <v>1075</v>
      </c>
      <c r="I3" s="12" t="s">
        <v>1181</v>
      </c>
      <c r="J3" s="12">
        <v>28</v>
      </c>
      <c r="K3" s="12" t="s">
        <v>1099</v>
      </c>
      <c r="L3" s="12">
        <v>0</v>
      </c>
      <c r="M3" s="12">
        <v>0</v>
      </c>
      <c r="N3" s="12" t="s">
        <v>1117</v>
      </c>
      <c r="O3" s="12" t="s">
        <v>1075</v>
      </c>
      <c r="P3" s="12">
        <v>0</v>
      </c>
      <c r="Q3" s="12">
        <v>0</v>
      </c>
      <c r="R3" s="12">
        <v>0</v>
      </c>
      <c r="S3" s="12" t="s">
        <v>10</v>
      </c>
      <c r="T3" s="12" t="s">
        <v>15</v>
      </c>
      <c r="U3" s="12" t="s">
        <v>16</v>
      </c>
      <c r="V3" s="12" t="s">
        <v>17</v>
      </c>
      <c r="W3" s="13" t="s">
        <v>18</v>
      </c>
      <c r="X3" s="14" t="s">
        <v>1187</v>
      </c>
      <c r="Y3" s="14" t="s">
        <v>1239</v>
      </c>
      <c r="AA3" s="12">
        <v>0.5</v>
      </c>
    </row>
    <row r="4" spans="1:30" hidden="1" x14ac:dyDescent="0.3">
      <c r="A4" s="12" t="s">
        <v>10</v>
      </c>
      <c r="B4" s="12" t="s">
        <v>1119</v>
      </c>
      <c r="C4" s="12" t="s">
        <v>1118</v>
      </c>
      <c r="D4" s="12" t="s">
        <v>1100</v>
      </c>
      <c r="E4" s="13">
        <v>45072</v>
      </c>
      <c r="F4" s="14">
        <v>0.36319444444444443</v>
      </c>
      <c r="G4" s="12">
        <v>0</v>
      </c>
      <c r="H4" s="12" t="s">
        <v>1075</v>
      </c>
      <c r="I4" s="12" t="s">
        <v>1181</v>
      </c>
      <c r="J4" s="12">
        <v>28</v>
      </c>
      <c r="K4" s="12" t="s">
        <v>1099</v>
      </c>
      <c r="L4" s="12">
        <v>0</v>
      </c>
      <c r="M4" s="12">
        <v>0</v>
      </c>
      <c r="N4" s="12" t="s">
        <v>1117</v>
      </c>
      <c r="O4" s="12" t="s">
        <v>1075</v>
      </c>
      <c r="P4" s="12">
        <v>0</v>
      </c>
      <c r="Q4" s="12">
        <v>0</v>
      </c>
      <c r="R4" s="12">
        <v>0</v>
      </c>
      <c r="S4" s="12" t="s">
        <v>10</v>
      </c>
      <c r="T4" s="12" t="s">
        <v>19</v>
      </c>
      <c r="U4" s="12" t="s">
        <v>20</v>
      </c>
      <c r="V4" s="12" t="s">
        <v>21</v>
      </c>
      <c r="W4" s="13" t="s">
        <v>22</v>
      </c>
      <c r="X4" s="14" t="s">
        <v>1188</v>
      </c>
      <c r="Y4" s="14" t="s">
        <v>1240</v>
      </c>
      <c r="AA4" s="12">
        <v>0.5</v>
      </c>
    </row>
    <row r="5" spans="1:30" hidden="1" x14ac:dyDescent="0.3">
      <c r="A5" s="12" t="s">
        <v>10</v>
      </c>
      <c r="B5" s="12" t="s">
        <v>1119</v>
      </c>
      <c r="C5" s="12" t="s">
        <v>1118</v>
      </c>
      <c r="D5" s="12" t="s">
        <v>1100</v>
      </c>
      <c r="E5" s="13">
        <v>45072</v>
      </c>
      <c r="F5" s="14">
        <v>0.36319444444444443</v>
      </c>
      <c r="G5" s="12">
        <v>0</v>
      </c>
      <c r="H5" s="12" t="s">
        <v>1075</v>
      </c>
      <c r="I5" s="12" t="s">
        <v>1181</v>
      </c>
      <c r="J5" s="12">
        <v>28</v>
      </c>
      <c r="K5" s="12" t="s">
        <v>1099</v>
      </c>
      <c r="L5" s="12">
        <v>0</v>
      </c>
      <c r="M5" s="12">
        <v>0</v>
      </c>
      <c r="N5" s="12" t="s">
        <v>1117</v>
      </c>
      <c r="O5" s="12" t="s">
        <v>1075</v>
      </c>
      <c r="P5" s="12">
        <v>0</v>
      </c>
      <c r="Q5" s="12">
        <v>0</v>
      </c>
      <c r="R5" s="12">
        <v>0</v>
      </c>
      <c r="S5" s="12" t="s">
        <v>10</v>
      </c>
      <c r="T5" s="12" t="s">
        <v>23</v>
      </c>
      <c r="U5" s="12" t="s">
        <v>24</v>
      </c>
      <c r="V5" s="12" t="s">
        <v>25</v>
      </c>
      <c r="W5" s="13" t="s">
        <v>26</v>
      </c>
      <c r="X5" s="14" t="s">
        <v>1189</v>
      </c>
      <c r="Y5" s="14" t="s">
        <v>1241</v>
      </c>
      <c r="AA5" s="12">
        <v>2</v>
      </c>
    </row>
    <row r="6" spans="1:30" hidden="1" x14ac:dyDescent="0.3">
      <c r="A6" s="12" t="s">
        <v>10</v>
      </c>
      <c r="B6" s="12" t="s">
        <v>1119</v>
      </c>
      <c r="C6" s="12" t="s">
        <v>1118</v>
      </c>
      <c r="D6" s="12" t="s">
        <v>1100</v>
      </c>
      <c r="E6" s="13">
        <v>45072</v>
      </c>
      <c r="F6" s="14">
        <v>0.36319444444444443</v>
      </c>
      <c r="G6" s="12">
        <v>0</v>
      </c>
      <c r="H6" s="12" t="s">
        <v>1075</v>
      </c>
      <c r="I6" s="12" t="s">
        <v>1181</v>
      </c>
      <c r="J6" s="12">
        <v>28</v>
      </c>
      <c r="K6" s="12" t="s">
        <v>1099</v>
      </c>
      <c r="L6" s="12">
        <v>0</v>
      </c>
      <c r="M6" s="12">
        <v>0</v>
      </c>
      <c r="N6" s="12" t="s">
        <v>1117</v>
      </c>
      <c r="O6" s="12" t="s">
        <v>1075</v>
      </c>
      <c r="P6" s="12">
        <v>0</v>
      </c>
      <c r="Q6" s="12">
        <v>0</v>
      </c>
      <c r="R6" s="12">
        <v>0</v>
      </c>
      <c r="S6" s="12" t="s">
        <v>10</v>
      </c>
      <c r="T6" s="12" t="s">
        <v>27</v>
      </c>
      <c r="U6" s="12" t="s">
        <v>28</v>
      </c>
      <c r="V6" s="12" t="s">
        <v>29</v>
      </c>
      <c r="W6" s="13" t="s">
        <v>30</v>
      </c>
      <c r="X6" s="14" t="s">
        <v>1190</v>
      </c>
      <c r="Y6" s="14" t="s">
        <v>1242</v>
      </c>
      <c r="AA6" s="12">
        <v>1</v>
      </c>
    </row>
    <row r="7" spans="1:30" hidden="1" x14ac:dyDescent="0.3">
      <c r="A7" s="12" t="s">
        <v>10</v>
      </c>
      <c r="B7" s="12" t="s">
        <v>1119</v>
      </c>
      <c r="C7" s="12" t="s">
        <v>1118</v>
      </c>
      <c r="D7" s="12" t="s">
        <v>1100</v>
      </c>
      <c r="E7" s="13">
        <v>45072</v>
      </c>
      <c r="F7" s="14">
        <v>0.36319444444444443</v>
      </c>
      <c r="G7" s="12">
        <v>0</v>
      </c>
      <c r="H7" s="12" t="s">
        <v>1075</v>
      </c>
      <c r="I7" s="12" t="s">
        <v>1181</v>
      </c>
      <c r="J7" s="12">
        <v>28</v>
      </c>
      <c r="K7" s="12" t="s">
        <v>1099</v>
      </c>
      <c r="L7" s="12">
        <v>0</v>
      </c>
      <c r="M7" s="12">
        <v>0</v>
      </c>
      <c r="N7" s="12" t="s">
        <v>1117</v>
      </c>
      <c r="O7" s="12" t="s">
        <v>1075</v>
      </c>
      <c r="P7" s="12">
        <v>0</v>
      </c>
      <c r="Q7" s="12">
        <v>0</v>
      </c>
      <c r="R7" s="12">
        <v>0</v>
      </c>
      <c r="S7" s="12" t="s">
        <v>10</v>
      </c>
      <c r="T7" s="12" t="s">
        <v>31</v>
      </c>
      <c r="U7" s="12" t="s">
        <v>32</v>
      </c>
      <c r="V7" s="12" t="s">
        <v>33</v>
      </c>
      <c r="W7" s="13" t="s">
        <v>34</v>
      </c>
      <c r="X7" s="14" t="s">
        <v>1191</v>
      </c>
      <c r="Y7" s="14" t="s">
        <v>1243</v>
      </c>
      <c r="AA7" s="12">
        <v>1</v>
      </c>
    </row>
    <row r="8" spans="1:30" hidden="1" x14ac:dyDescent="0.3">
      <c r="A8" s="12" t="s">
        <v>10</v>
      </c>
      <c r="B8" s="12" t="s">
        <v>1119</v>
      </c>
      <c r="C8" s="12" t="s">
        <v>1118</v>
      </c>
      <c r="D8" s="12" t="s">
        <v>1100</v>
      </c>
      <c r="E8" s="13">
        <v>45072</v>
      </c>
      <c r="F8" s="14">
        <v>0.36319444444444443</v>
      </c>
      <c r="G8" s="12">
        <v>0</v>
      </c>
      <c r="H8" s="12" t="s">
        <v>1075</v>
      </c>
      <c r="I8" s="12" t="s">
        <v>1181</v>
      </c>
      <c r="J8" s="12">
        <v>28</v>
      </c>
      <c r="K8" s="12" t="s">
        <v>1099</v>
      </c>
      <c r="L8" s="12">
        <v>0</v>
      </c>
      <c r="M8" s="12">
        <v>0</v>
      </c>
      <c r="N8" s="12" t="s">
        <v>1117</v>
      </c>
      <c r="O8" s="12" t="s">
        <v>1075</v>
      </c>
      <c r="P8" s="12">
        <v>0</v>
      </c>
      <c r="Q8" s="12">
        <v>0</v>
      </c>
      <c r="R8" s="12">
        <v>0</v>
      </c>
      <c r="S8" s="12" t="s">
        <v>10</v>
      </c>
      <c r="T8" s="12" t="s">
        <v>35</v>
      </c>
      <c r="U8" s="12" t="s">
        <v>36</v>
      </c>
      <c r="V8" s="12" t="s">
        <v>37</v>
      </c>
      <c r="W8" s="13" t="s">
        <v>38</v>
      </c>
      <c r="X8" s="14" t="s">
        <v>1192</v>
      </c>
      <c r="Y8" s="14" t="s">
        <v>1244</v>
      </c>
      <c r="AA8" s="12">
        <v>5</v>
      </c>
    </row>
    <row r="9" spans="1:30" hidden="1" x14ac:dyDescent="0.3">
      <c r="A9" s="12" t="s">
        <v>10</v>
      </c>
      <c r="B9" s="12" t="s">
        <v>1119</v>
      </c>
      <c r="C9" s="12" t="s">
        <v>1118</v>
      </c>
      <c r="D9" s="12" t="s">
        <v>1100</v>
      </c>
      <c r="E9" s="13">
        <v>45072</v>
      </c>
      <c r="F9" s="14">
        <v>0.36319444444444443</v>
      </c>
      <c r="G9" s="12">
        <v>0</v>
      </c>
      <c r="H9" s="12" t="s">
        <v>1075</v>
      </c>
      <c r="I9" s="12" t="s">
        <v>1181</v>
      </c>
      <c r="J9" s="12">
        <v>28</v>
      </c>
      <c r="K9" s="12" t="s">
        <v>1099</v>
      </c>
      <c r="L9" s="12">
        <v>0</v>
      </c>
      <c r="M9" s="12">
        <v>0</v>
      </c>
      <c r="N9" s="12" t="s">
        <v>1117</v>
      </c>
      <c r="O9" s="12" t="s">
        <v>1075</v>
      </c>
      <c r="P9" s="12">
        <v>0</v>
      </c>
      <c r="Q9" s="12">
        <v>0</v>
      </c>
      <c r="R9" s="12">
        <v>0</v>
      </c>
      <c r="S9" s="12" t="s">
        <v>10</v>
      </c>
      <c r="T9" s="12" t="s">
        <v>39</v>
      </c>
      <c r="U9" s="12" t="s">
        <v>40</v>
      </c>
      <c r="V9" s="12" t="s">
        <v>41</v>
      </c>
      <c r="W9" s="13" t="s">
        <v>42</v>
      </c>
      <c r="X9" s="14" t="s">
        <v>781</v>
      </c>
      <c r="Y9" s="14" t="s">
        <v>1245</v>
      </c>
      <c r="AA9" s="12">
        <v>2</v>
      </c>
      <c r="AC9" s="12" t="s">
        <v>43</v>
      </c>
    </row>
    <row r="10" spans="1:30" hidden="1" x14ac:dyDescent="0.3">
      <c r="A10" s="12" t="s">
        <v>10</v>
      </c>
      <c r="B10" s="12" t="s">
        <v>1119</v>
      </c>
      <c r="C10" s="12" t="s">
        <v>1118</v>
      </c>
      <c r="D10" s="12" t="s">
        <v>1100</v>
      </c>
      <c r="E10" s="13">
        <v>45072</v>
      </c>
      <c r="F10" s="14">
        <v>0.36319444444444443</v>
      </c>
      <c r="G10" s="12">
        <v>0</v>
      </c>
      <c r="H10" s="12" t="s">
        <v>1075</v>
      </c>
      <c r="I10" s="12" t="s">
        <v>1181</v>
      </c>
      <c r="J10" s="12">
        <v>28</v>
      </c>
      <c r="K10" s="12" t="s">
        <v>1099</v>
      </c>
      <c r="L10" s="12">
        <v>0</v>
      </c>
      <c r="M10" s="12">
        <v>0</v>
      </c>
      <c r="N10" s="12" t="s">
        <v>1117</v>
      </c>
      <c r="O10" s="12" t="s">
        <v>1075</v>
      </c>
      <c r="P10" s="12">
        <v>0</v>
      </c>
      <c r="Q10" s="12">
        <v>0</v>
      </c>
      <c r="R10" s="12">
        <v>0</v>
      </c>
      <c r="S10" s="12" t="s">
        <v>10</v>
      </c>
      <c r="T10" s="12" t="s">
        <v>44</v>
      </c>
      <c r="U10" s="12" t="s">
        <v>45</v>
      </c>
      <c r="V10" s="12" t="s">
        <v>46</v>
      </c>
      <c r="W10" s="13" t="s">
        <v>47</v>
      </c>
      <c r="X10" s="14" t="s">
        <v>1193</v>
      </c>
      <c r="Y10" s="14" t="s">
        <v>1246</v>
      </c>
      <c r="AA10" s="12">
        <v>6</v>
      </c>
    </row>
    <row r="11" spans="1:30" hidden="1" x14ac:dyDescent="0.3">
      <c r="A11" s="12" t="s">
        <v>10</v>
      </c>
      <c r="B11" s="12" t="s">
        <v>1119</v>
      </c>
      <c r="C11" s="12" t="s">
        <v>1118</v>
      </c>
      <c r="D11" s="12" t="s">
        <v>1100</v>
      </c>
      <c r="E11" s="13">
        <v>45072</v>
      </c>
      <c r="F11" s="14">
        <v>0.36319444444444443</v>
      </c>
      <c r="G11" s="12">
        <v>0</v>
      </c>
      <c r="H11" s="12" t="s">
        <v>1075</v>
      </c>
      <c r="I11" s="12" t="s">
        <v>1181</v>
      </c>
      <c r="J11" s="12">
        <v>28</v>
      </c>
      <c r="K11" s="12" t="s">
        <v>1099</v>
      </c>
      <c r="L11" s="12">
        <v>0</v>
      </c>
      <c r="M11" s="12">
        <v>0</v>
      </c>
      <c r="N11" s="12" t="s">
        <v>1117</v>
      </c>
      <c r="O11" s="12" t="s">
        <v>1075</v>
      </c>
      <c r="P11" s="12">
        <v>0</v>
      </c>
      <c r="Q11" s="12">
        <v>0</v>
      </c>
      <c r="R11" s="12">
        <v>0</v>
      </c>
      <c r="S11" s="12" t="s">
        <v>10</v>
      </c>
      <c r="T11" s="12" t="s">
        <v>48</v>
      </c>
      <c r="U11" s="12" t="s">
        <v>49</v>
      </c>
      <c r="V11" s="12" t="s">
        <v>50</v>
      </c>
      <c r="W11" s="13" t="s">
        <v>51</v>
      </c>
      <c r="X11" s="14" t="s">
        <v>1194</v>
      </c>
      <c r="Y11" s="14" t="s">
        <v>1247</v>
      </c>
      <c r="AA11" s="12">
        <v>2</v>
      </c>
    </row>
    <row r="12" spans="1:30" hidden="1" x14ac:dyDescent="0.3">
      <c r="A12" s="12" t="s">
        <v>10</v>
      </c>
      <c r="B12" s="12" t="s">
        <v>1119</v>
      </c>
      <c r="C12" s="12" t="s">
        <v>1118</v>
      </c>
      <c r="D12" s="12" t="s">
        <v>1100</v>
      </c>
      <c r="E12" s="13">
        <v>45072</v>
      </c>
      <c r="F12" s="14">
        <v>0.36319444444444443</v>
      </c>
      <c r="G12" s="12">
        <v>0</v>
      </c>
      <c r="H12" s="12" t="s">
        <v>1075</v>
      </c>
      <c r="I12" s="12" t="s">
        <v>1181</v>
      </c>
      <c r="J12" s="12">
        <v>28</v>
      </c>
      <c r="K12" s="12" t="s">
        <v>1099</v>
      </c>
      <c r="L12" s="12">
        <v>0</v>
      </c>
      <c r="M12" s="12">
        <v>0</v>
      </c>
      <c r="N12" s="12" t="s">
        <v>1117</v>
      </c>
      <c r="O12" s="12" t="s">
        <v>1075</v>
      </c>
      <c r="P12" s="12">
        <v>0</v>
      </c>
      <c r="Q12" s="12">
        <v>0</v>
      </c>
      <c r="R12" s="12">
        <v>0</v>
      </c>
      <c r="S12" s="12" t="s">
        <v>10</v>
      </c>
      <c r="T12" s="12" t="s">
        <v>52</v>
      </c>
      <c r="U12" s="12" t="s">
        <v>53</v>
      </c>
      <c r="V12" s="12" t="s">
        <v>54</v>
      </c>
      <c r="W12" s="13" t="s">
        <v>55</v>
      </c>
      <c r="X12" s="14" t="s">
        <v>1195</v>
      </c>
      <c r="Y12" s="14" t="s">
        <v>1248</v>
      </c>
      <c r="AA12" s="12">
        <v>4</v>
      </c>
    </row>
    <row r="13" spans="1:30" hidden="1" x14ac:dyDescent="0.3">
      <c r="A13" s="12" t="s">
        <v>10</v>
      </c>
      <c r="B13" s="12" t="s">
        <v>1119</v>
      </c>
      <c r="C13" s="12" t="s">
        <v>1118</v>
      </c>
      <c r="D13" s="12" t="s">
        <v>1100</v>
      </c>
      <c r="E13" s="13">
        <v>45072</v>
      </c>
      <c r="F13" s="14">
        <v>0.36319444444444443</v>
      </c>
      <c r="G13" s="12">
        <v>0</v>
      </c>
      <c r="H13" s="12" t="s">
        <v>1075</v>
      </c>
      <c r="I13" s="12" t="s">
        <v>1181</v>
      </c>
      <c r="J13" s="12">
        <v>28</v>
      </c>
      <c r="K13" s="12" t="s">
        <v>1099</v>
      </c>
      <c r="L13" s="12">
        <v>0</v>
      </c>
      <c r="M13" s="12">
        <v>0</v>
      </c>
      <c r="N13" s="12" t="s">
        <v>1117</v>
      </c>
      <c r="O13" s="12" t="s">
        <v>1075</v>
      </c>
      <c r="P13" s="12">
        <v>0</v>
      </c>
      <c r="Q13" s="12">
        <v>0</v>
      </c>
      <c r="R13" s="12">
        <v>0</v>
      </c>
      <c r="S13" s="12" t="s">
        <v>10</v>
      </c>
      <c r="T13" s="12" t="s">
        <v>56</v>
      </c>
      <c r="U13" s="12" t="s">
        <v>57</v>
      </c>
      <c r="V13" s="12" t="s">
        <v>58</v>
      </c>
      <c r="W13" s="13" t="s">
        <v>59</v>
      </c>
      <c r="X13" s="14" t="s">
        <v>1196</v>
      </c>
      <c r="Y13" s="14" t="s">
        <v>1249</v>
      </c>
      <c r="AA13" s="12">
        <v>1</v>
      </c>
    </row>
    <row r="14" spans="1:30" hidden="1" x14ac:dyDescent="0.3">
      <c r="A14" s="12" t="s">
        <v>10</v>
      </c>
      <c r="B14" s="12" t="s">
        <v>1119</v>
      </c>
      <c r="C14" s="12" t="s">
        <v>1118</v>
      </c>
      <c r="D14" s="12" t="s">
        <v>1100</v>
      </c>
      <c r="E14" s="13">
        <v>45072</v>
      </c>
      <c r="F14" s="14">
        <v>0.36319444444444443</v>
      </c>
      <c r="G14" s="12">
        <v>0</v>
      </c>
      <c r="H14" s="12" t="s">
        <v>1075</v>
      </c>
      <c r="I14" s="12" t="s">
        <v>1181</v>
      </c>
      <c r="J14" s="12">
        <v>28</v>
      </c>
      <c r="K14" s="12" t="s">
        <v>1099</v>
      </c>
      <c r="L14" s="12">
        <v>0</v>
      </c>
      <c r="M14" s="12">
        <v>0</v>
      </c>
      <c r="N14" s="12" t="s">
        <v>1117</v>
      </c>
      <c r="O14" s="12" t="s">
        <v>1075</v>
      </c>
      <c r="P14" s="12">
        <v>0</v>
      </c>
      <c r="Q14" s="12">
        <v>0</v>
      </c>
      <c r="R14" s="12">
        <v>0</v>
      </c>
      <c r="S14" s="12" t="s">
        <v>10</v>
      </c>
      <c r="T14" s="12" t="s">
        <v>60</v>
      </c>
      <c r="U14" s="12" t="s">
        <v>61</v>
      </c>
      <c r="V14" s="12" t="s">
        <v>62</v>
      </c>
      <c r="W14" s="13" t="s">
        <v>63</v>
      </c>
      <c r="X14" s="14" t="s">
        <v>1197</v>
      </c>
      <c r="Y14" s="14" t="s">
        <v>1250</v>
      </c>
      <c r="AA14" s="12">
        <v>7</v>
      </c>
    </row>
    <row r="15" spans="1:30" hidden="1" x14ac:dyDescent="0.3">
      <c r="A15" s="12" t="s">
        <v>10</v>
      </c>
      <c r="B15" s="12" t="s">
        <v>1119</v>
      </c>
      <c r="C15" s="12" t="s">
        <v>1118</v>
      </c>
      <c r="D15" s="12" t="s">
        <v>1100</v>
      </c>
      <c r="E15" s="13">
        <v>45072</v>
      </c>
      <c r="F15" s="14">
        <v>0.36319444444444443</v>
      </c>
      <c r="G15" s="12">
        <v>0</v>
      </c>
      <c r="H15" s="12" t="s">
        <v>1075</v>
      </c>
      <c r="I15" s="12" t="s">
        <v>1181</v>
      </c>
      <c r="J15" s="12">
        <v>28</v>
      </c>
      <c r="K15" s="12" t="s">
        <v>1099</v>
      </c>
      <c r="L15" s="12">
        <v>0</v>
      </c>
      <c r="M15" s="12">
        <v>0</v>
      </c>
      <c r="N15" s="12" t="s">
        <v>1117</v>
      </c>
      <c r="O15" s="12" t="s">
        <v>1075</v>
      </c>
      <c r="P15" s="12">
        <v>0</v>
      </c>
      <c r="Q15" s="12">
        <v>0</v>
      </c>
      <c r="R15" s="12">
        <v>0</v>
      </c>
      <c r="S15" s="12" t="s">
        <v>10</v>
      </c>
      <c r="T15" s="12" t="s">
        <v>64</v>
      </c>
      <c r="U15" s="12" t="s">
        <v>65</v>
      </c>
      <c r="V15" s="12" t="s">
        <v>66</v>
      </c>
      <c r="W15" s="13" t="s">
        <v>67</v>
      </c>
      <c r="X15" s="14" t="s">
        <v>1198</v>
      </c>
      <c r="Y15" s="14" t="s">
        <v>1251</v>
      </c>
      <c r="AA15" s="12">
        <v>1</v>
      </c>
    </row>
    <row r="16" spans="1:30" hidden="1" x14ac:dyDescent="0.3">
      <c r="A16" s="12" t="s">
        <v>10</v>
      </c>
      <c r="B16" s="12" t="s">
        <v>1119</v>
      </c>
      <c r="C16" s="12" t="s">
        <v>1118</v>
      </c>
      <c r="D16" s="12" t="s">
        <v>1100</v>
      </c>
      <c r="E16" s="13">
        <v>45072</v>
      </c>
      <c r="F16" s="14">
        <v>0.36319444444444443</v>
      </c>
      <c r="G16" s="12">
        <v>0</v>
      </c>
      <c r="H16" s="12" t="s">
        <v>1075</v>
      </c>
      <c r="I16" s="12" t="s">
        <v>1181</v>
      </c>
      <c r="J16" s="12">
        <v>28</v>
      </c>
      <c r="K16" s="12" t="s">
        <v>1099</v>
      </c>
      <c r="L16" s="12">
        <v>0</v>
      </c>
      <c r="M16" s="12">
        <v>0</v>
      </c>
      <c r="N16" s="12" t="s">
        <v>1117</v>
      </c>
      <c r="O16" s="12" t="s">
        <v>1075</v>
      </c>
      <c r="P16" s="12">
        <v>0</v>
      </c>
      <c r="Q16" s="12">
        <v>0</v>
      </c>
      <c r="R16" s="12">
        <v>0</v>
      </c>
      <c r="S16" s="12" t="s">
        <v>10</v>
      </c>
      <c r="T16" s="12" t="s">
        <v>68</v>
      </c>
      <c r="U16" s="12" t="s">
        <v>69</v>
      </c>
      <c r="V16" s="12" t="s">
        <v>70</v>
      </c>
      <c r="W16" s="13" t="s">
        <v>71</v>
      </c>
      <c r="X16" s="14" t="s">
        <v>1199</v>
      </c>
      <c r="Y16" s="14" t="s">
        <v>1252</v>
      </c>
      <c r="AA16" s="12">
        <v>4</v>
      </c>
    </row>
    <row r="17" spans="1:29" hidden="1" x14ac:dyDescent="0.3">
      <c r="A17" s="12" t="s">
        <v>10</v>
      </c>
      <c r="B17" s="12" t="s">
        <v>1119</v>
      </c>
      <c r="C17" s="12" t="s">
        <v>1118</v>
      </c>
      <c r="D17" s="12" t="s">
        <v>1100</v>
      </c>
      <c r="E17" s="13">
        <v>45072</v>
      </c>
      <c r="F17" s="14">
        <v>0.36319444444444443</v>
      </c>
      <c r="G17" s="12">
        <v>0</v>
      </c>
      <c r="H17" s="12" t="s">
        <v>1075</v>
      </c>
      <c r="I17" s="12" t="s">
        <v>1181</v>
      </c>
      <c r="J17" s="12">
        <v>28</v>
      </c>
      <c r="K17" s="12" t="s">
        <v>1099</v>
      </c>
      <c r="L17" s="12">
        <v>0</v>
      </c>
      <c r="M17" s="12">
        <v>0</v>
      </c>
      <c r="N17" s="12" t="s">
        <v>1117</v>
      </c>
      <c r="O17" s="12" t="s">
        <v>1075</v>
      </c>
      <c r="P17" s="12">
        <v>0</v>
      </c>
      <c r="Q17" s="12">
        <v>0</v>
      </c>
      <c r="R17" s="12">
        <v>0</v>
      </c>
      <c r="S17" s="12" t="s">
        <v>10</v>
      </c>
      <c r="T17" s="12" t="s">
        <v>72</v>
      </c>
      <c r="U17" s="12" t="s">
        <v>73</v>
      </c>
      <c r="V17" s="12" t="s">
        <v>74</v>
      </c>
      <c r="W17" s="13" t="s">
        <v>75</v>
      </c>
      <c r="X17" s="14" t="s">
        <v>1200</v>
      </c>
      <c r="Y17" s="14" t="s">
        <v>1253</v>
      </c>
      <c r="AA17" s="12">
        <v>30</v>
      </c>
    </row>
    <row r="18" spans="1:29" hidden="1" x14ac:dyDescent="0.3">
      <c r="A18" s="12" t="s">
        <v>10</v>
      </c>
      <c r="B18" s="12" t="s">
        <v>1119</v>
      </c>
      <c r="C18" s="12" t="s">
        <v>1118</v>
      </c>
      <c r="D18" s="12" t="s">
        <v>1100</v>
      </c>
      <c r="E18" s="13">
        <v>45072</v>
      </c>
      <c r="F18" s="14">
        <v>0.36319444444444443</v>
      </c>
      <c r="G18" s="12">
        <v>0</v>
      </c>
      <c r="H18" s="12" t="s">
        <v>1075</v>
      </c>
      <c r="I18" s="12" t="s">
        <v>1181</v>
      </c>
      <c r="J18" s="12">
        <v>28</v>
      </c>
      <c r="K18" s="12" t="s">
        <v>1099</v>
      </c>
      <c r="L18" s="12">
        <v>0</v>
      </c>
      <c r="M18" s="12">
        <v>0</v>
      </c>
      <c r="N18" s="12" t="s">
        <v>1117</v>
      </c>
      <c r="O18" s="12" t="s">
        <v>1075</v>
      </c>
      <c r="P18" s="12">
        <v>0</v>
      </c>
      <c r="Q18" s="12">
        <v>0</v>
      </c>
      <c r="R18" s="12">
        <v>0</v>
      </c>
      <c r="S18" s="12" t="s">
        <v>10</v>
      </c>
      <c r="T18" s="12" t="s">
        <v>76</v>
      </c>
      <c r="U18" s="12" t="s">
        <v>77</v>
      </c>
      <c r="V18" s="12" t="s">
        <v>78</v>
      </c>
      <c r="W18" s="13" t="s">
        <v>79</v>
      </c>
      <c r="X18" s="14" t="s">
        <v>1201</v>
      </c>
      <c r="Y18" s="14" t="s">
        <v>1254</v>
      </c>
      <c r="AA18" s="12">
        <v>70</v>
      </c>
    </row>
    <row r="19" spans="1:29" hidden="1" x14ac:dyDescent="0.3">
      <c r="A19" s="12" t="s">
        <v>80</v>
      </c>
      <c r="B19" s="12" t="s">
        <v>1116</v>
      </c>
      <c r="C19" s="12" t="s">
        <v>1115</v>
      </c>
      <c r="D19" s="12" t="s">
        <v>1078</v>
      </c>
      <c r="E19" s="13">
        <v>45072</v>
      </c>
      <c r="F19" s="14">
        <v>0.29305555555555557</v>
      </c>
      <c r="G19" s="12">
        <v>0</v>
      </c>
      <c r="H19" s="12" t="s">
        <v>1075</v>
      </c>
      <c r="I19" s="12" t="s">
        <v>1182</v>
      </c>
      <c r="J19" s="12">
        <v>21</v>
      </c>
      <c r="K19" s="12" t="s">
        <v>1077</v>
      </c>
      <c r="L19" s="12">
        <v>0</v>
      </c>
      <c r="M19" s="12">
        <v>0</v>
      </c>
      <c r="N19" s="12" t="s">
        <v>1114</v>
      </c>
      <c r="O19" s="12" t="s">
        <v>1075</v>
      </c>
      <c r="P19" s="12">
        <v>17</v>
      </c>
      <c r="Q19" s="12">
        <v>0</v>
      </c>
      <c r="R19" s="12">
        <v>0</v>
      </c>
      <c r="S19" s="12" t="s">
        <v>80</v>
      </c>
      <c r="T19" s="12" t="s">
        <v>81</v>
      </c>
      <c r="U19" s="12" t="s">
        <v>82</v>
      </c>
      <c r="V19" s="12" t="s">
        <v>83</v>
      </c>
      <c r="W19" s="13" t="s">
        <v>84</v>
      </c>
      <c r="X19" s="14" t="s">
        <v>1202</v>
      </c>
      <c r="Y19" s="14" t="s">
        <v>1255</v>
      </c>
      <c r="AA19" s="12">
        <v>0.5</v>
      </c>
    </row>
    <row r="20" spans="1:29" hidden="1" x14ac:dyDescent="0.3">
      <c r="A20" s="12" t="s">
        <v>80</v>
      </c>
      <c r="B20" s="12" t="s">
        <v>1116</v>
      </c>
      <c r="C20" s="12" t="s">
        <v>1115</v>
      </c>
      <c r="D20" s="12" t="s">
        <v>1078</v>
      </c>
      <c r="E20" s="13">
        <v>45072</v>
      </c>
      <c r="F20" s="14">
        <v>0.29305555555555557</v>
      </c>
      <c r="G20" s="12">
        <v>0</v>
      </c>
      <c r="H20" s="12" t="s">
        <v>1075</v>
      </c>
      <c r="I20" s="12" t="s">
        <v>1182</v>
      </c>
      <c r="J20" s="12">
        <v>21</v>
      </c>
      <c r="K20" s="12" t="s">
        <v>1077</v>
      </c>
      <c r="L20" s="12">
        <v>0</v>
      </c>
      <c r="M20" s="12">
        <v>0</v>
      </c>
      <c r="N20" s="12" t="s">
        <v>1114</v>
      </c>
      <c r="O20" s="12" t="s">
        <v>1075</v>
      </c>
      <c r="P20" s="12">
        <v>17</v>
      </c>
      <c r="Q20" s="12">
        <v>0</v>
      </c>
      <c r="R20" s="12">
        <v>0</v>
      </c>
      <c r="S20" s="12" t="s">
        <v>80</v>
      </c>
      <c r="T20" s="12" t="s">
        <v>85</v>
      </c>
      <c r="U20" s="12" t="s">
        <v>86</v>
      </c>
      <c r="V20" s="12" t="s">
        <v>87</v>
      </c>
      <c r="W20" s="13" t="s">
        <v>22</v>
      </c>
      <c r="X20" s="14" t="s">
        <v>1188</v>
      </c>
      <c r="Y20" s="14" t="s">
        <v>1240</v>
      </c>
      <c r="AA20" s="12">
        <v>0.5</v>
      </c>
    </row>
    <row r="21" spans="1:29" hidden="1" x14ac:dyDescent="0.3">
      <c r="A21" s="12" t="s">
        <v>80</v>
      </c>
      <c r="B21" s="12" t="s">
        <v>1116</v>
      </c>
      <c r="C21" s="12" t="s">
        <v>1115</v>
      </c>
      <c r="D21" s="12" t="s">
        <v>1078</v>
      </c>
      <c r="E21" s="13">
        <v>45072</v>
      </c>
      <c r="F21" s="14">
        <v>0.29305555555555557</v>
      </c>
      <c r="G21" s="12">
        <v>0</v>
      </c>
      <c r="H21" s="12" t="s">
        <v>1075</v>
      </c>
      <c r="I21" s="12" t="s">
        <v>1182</v>
      </c>
      <c r="J21" s="12">
        <v>21</v>
      </c>
      <c r="K21" s="12" t="s">
        <v>1077</v>
      </c>
      <c r="L21" s="12">
        <v>0</v>
      </c>
      <c r="M21" s="12">
        <v>0</v>
      </c>
      <c r="N21" s="12" t="s">
        <v>1114</v>
      </c>
      <c r="O21" s="12" t="s">
        <v>1075</v>
      </c>
      <c r="P21" s="12">
        <v>17</v>
      </c>
      <c r="Q21" s="12">
        <v>0</v>
      </c>
      <c r="R21" s="12">
        <v>0</v>
      </c>
      <c r="S21" s="12" t="s">
        <v>80</v>
      </c>
      <c r="T21" s="12" t="s">
        <v>88</v>
      </c>
      <c r="U21" s="12" t="s">
        <v>89</v>
      </c>
      <c r="V21" s="12" t="s">
        <v>90</v>
      </c>
      <c r="W21" s="13" t="s">
        <v>91</v>
      </c>
      <c r="X21" s="14" t="s">
        <v>1203</v>
      </c>
      <c r="Y21" s="14" t="s">
        <v>1256</v>
      </c>
      <c r="AA21" s="12">
        <v>1</v>
      </c>
    </row>
    <row r="22" spans="1:29" hidden="1" x14ac:dyDescent="0.3">
      <c r="A22" s="12" t="s">
        <v>80</v>
      </c>
      <c r="B22" s="12" t="s">
        <v>1116</v>
      </c>
      <c r="C22" s="12" t="s">
        <v>1115</v>
      </c>
      <c r="D22" s="12" t="s">
        <v>1078</v>
      </c>
      <c r="E22" s="13">
        <v>45072</v>
      </c>
      <c r="F22" s="14">
        <v>0.29305555555555557</v>
      </c>
      <c r="G22" s="12">
        <v>0</v>
      </c>
      <c r="H22" s="12" t="s">
        <v>1075</v>
      </c>
      <c r="I22" s="12" t="s">
        <v>1182</v>
      </c>
      <c r="J22" s="12">
        <v>21</v>
      </c>
      <c r="K22" s="12" t="s">
        <v>1077</v>
      </c>
      <c r="L22" s="12">
        <v>0</v>
      </c>
      <c r="M22" s="12">
        <v>0</v>
      </c>
      <c r="N22" s="12" t="s">
        <v>1114</v>
      </c>
      <c r="O22" s="12" t="s">
        <v>1075</v>
      </c>
      <c r="P22" s="12">
        <v>17</v>
      </c>
      <c r="Q22" s="12">
        <v>0</v>
      </c>
      <c r="R22" s="12">
        <v>0</v>
      </c>
      <c r="S22" s="12" t="s">
        <v>80</v>
      </c>
      <c r="T22" s="12" t="s">
        <v>92</v>
      </c>
      <c r="U22" s="12" t="s">
        <v>93</v>
      </c>
      <c r="V22" s="12" t="s">
        <v>94</v>
      </c>
      <c r="W22" s="13" t="s">
        <v>38</v>
      </c>
      <c r="X22" s="14" t="s">
        <v>1192</v>
      </c>
      <c r="Y22" s="14" t="s">
        <v>1244</v>
      </c>
      <c r="AA22" s="12">
        <v>8</v>
      </c>
    </row>
    <row r="23" spans="1:29" hidden="1" x14ac:dyDescent="0.3">
      <c r="A23" s="12" t="s">
        <v>80</v>
      </c>
      <c r="B23" s="12" t="s">
        <v>1116</v>
      </c>
      <c r="C23" s="12" t="s">
        <v>1115</v>
      </c>
      <c r="D23" s="12" t="s">
        <v>1078</v>
      </c>
      <c r="E23" s="13">
        <v>45072</v>
      </c>
      <c r="F23" s="14">
        <v>0.29305555555555557</v>
      </c>
      <c r="G23" s="12">
        <v>0</v>
      </c>
      <c r="H23" s="12" t="s">
        <v>1075</v>
      </c>
      <c r="I23" s="12" t="s">
        <v>1182</v>
      </c>
      <c r="J23" s="12">
        <v>21</v>
      </c>
      <c r="K23" s="12" t="s">
        <v>1077</v>
      </c>
      <c r="L23" s="12">
        <v>0</v>
      </c>
      <c r="M23" s="12">
        <v>0</v>
      </c>
      <c r="N23" s="12" t="s">
        <v>1114</v>
      </c>
      <c r="O23" s="12" t="s">
        <v>1075</v>
      </c>
      <c r="P23" s="12">
        <v>17</v>
      </c>
      <c r="Q23" s="12">
        <v>0</v>
      </c>
      <c r="R23" s="12">
        <v>0</v>
      </c>
      <c r="S23" s="12" t="s">
        <v>80</v>
      </c>
      <c r="T23" s="12" t="s">
        <v>95</v>
      </c>
      <c r="U23" s="12" t="s">
        <v>96</v>
      </c>
      <c r="V23" s="12" t="s">
        <v>97</v>
      </c>
      <c r="W23" s="13" t="s">
        <v>98</v>
      </c>
      <c r="X23" s="14" t="s">
        <v>781</v>
      </c>
      <c r="Y23" s="14" t="s">
        <v>1257</v>
      </c>
      <c r="AA23" s="12">
        <v>3</v>
      </c>
      <c r="AC23" s="12" t="s">
        <v>99</v>
      </c>
    </row>
    <row r="24" spans="1:29" hidden="1" x14ac:dyDescent="0.3">
      <c r="A24" s="12" t="s">
        <v>80</v>
      </c>
      <c r="B24" s="12" t="s">
        <v>1116</v>
      </c>
      <c r="C24" s="12" t="s">
        <v>1115</v>
      </c>
      <c r="D24" s="12" t="s">
        <v>1078</v>
      </c>
      <c r="E24" s="13">
        <v>45072</v>
      </c>
      <c r="F24" s="14">
        <v>0.29305555555555557</v>
      </c>
      <c r="G24" s="12">
        <v>0</v>
      </c>
      <c r="H24" s="12" t="s">
        <v>1075</v>
      </c>
      <c r="I24" s="12" t="s">
        <v>1182</v>
      </c>
      <c r="J24" s="12">
        <v>21</v>
      </c>
      <c r="K24" s="12" t="s">
        <v>1077</v>
      </c>
      <c r="L24" s="12">
        <v>0</v>
      </c>
      <c r="M24" s="12">
        <v>0</v>
      </c>
      <c r="N24" s="12" t="s">
        <v>1114</v>
      </c>
      <c r="O24" s="12" t="s">
        <v>1075</v>
      </c>
      <c r="P24" s="12">
        <v>17</v>
      </c>
      <c r="Q24" s="12">
        <v>0</v>
      </c>
      <c r="R24" s="12">
        <v>0</v>
      </c>
      <c r="S24" s="12" t="s">
        <v>80</v>
      </c>
      <c r="T24" s="12" t="s">
        <v>100</v>
      </c>
      <c r="U24" s="12" t="s">
        <v>101</v>
      </c>
      <c r="V24" s="12" t="s">
        <v>102</v>
      </c>
      <c r="W24" s="13" t="s">
        <v>98</v>
      </c>
      <c r="X24" s="14" t="s">
        <v>781</v>
      </c>
      <c r="Y24" s="14" t="s">
        <v>1257</v>
      </c>
      <c r="AA24" s="12">
        <v>1</v>
      </c>
      <c r="AC24" s="12" t="s">
        <v>103</v>
      </c>
    </row>
    <row r="25" spans="1:29" hidden="1" x14ac:dyDescent="0.3">
      <c r="A25" s="12" t="s">
        <v>80</v>
      </c>
      <c r="B25" s="12" t="s">
        <v>1116</v>
      </c>
      <c r="C25" s="12" t="s">
        <v>1115</v>
      </c>
      <c r="D25" s="12" t="s">
        <v>1078</v>
      </c>
      <c r="E25" s="13">
        <v>45072</v>
      </c>
      <c r="F25" s="14">
        <v>0.29305555555555557</v>
      </c>
      <c r="G25" s="12">
        <v>0</v>
      </c>
      <c r="H25" s="12" t="s">
        <v>1075</v>
      </c>
      <c r="I25" s="12" t="s">
        <v>1182</v>
      </c>
      <c r="J25" s="12">
        <v>21</v>
      </c>
      <c r="K25" s="12" t="s">
        <v>1077</v>
      </c>
      <c r="L25" s="12">
        <v>0</v>
      </c>
      <c r="M25" s="12">
        <v>0</v>
      </c>
      <c r="N25" s="12" t="s">
        <v>1114</v>
      </c>
      <c r="O25" s="12" t="s">
        <v>1075</v>
      </c>
      <c r="P25" s="12">
        <v>17</v>
      </c>
      <c r="Q25" s="12">
        <v>0</v>
      </c>
      <c r="R25" s="12">
        <v>0</v>
      </c>
      <c r="S25" s="12" t="s">
        <v>80</v>
      </c>
      <c r="T25" s="12" t="s">
        <v>104</v>
      </c>
      <c r="U25" s="12" t="s">
        <v>105</v>
      </c>
      <c r="V25" s="12" t="s">
        <v>106</v>
      </c>
      <c r="W25" s="13" t="s">
        <v>47</v>
      </c>
      <c r="X25" s="14" t="s">
        <v>1193</v>
      </c>
      <c r="Y25" s="14" t="s">
        <v>1246</v>
      </c>
      <c r="AA25" s="12">
        <v>1</v>
      </c>
    </row>
    <row r="26" spans="1:29" hidden="1" x14ac:dyDescent="0.3">
      <c r="A26" s="12" t="s">
        <v>80</v>
      </c>
      <c r="B26" s="12" t="s">
        <v>1116</v>
      </c>
      <c r="C26" s="12" t="s">
        <v>1115</v>
      </c>
      <c r="D26" s="12" t="s">
        <v>1078</v>
      </c>
      <c r="E26" s="13">
        <v>45072</v>
      </c>
      <c r="F26" s="14">
        <v>0.29305555555555557</v>
      </c>
      <c r="G26" s="12">
        <v>0</v>
      </c>
      <c r="H26" s="12" t="s">
        <v>1075</v>
      </c>
      <c r="I26" s="12" t="s">
        <v>1182</v>
      </c>
      <c r="J26" s="12">
        <v>21</v>
      </c>
      <c r="K26" s="12" t="s">
        <v>1077</v>
      </c>
      <c r="L26" s="12">
        <v>0</v>
      </c>
      <c r="M26" s="12">
        <v>0</v>
      </c>
      <c r="N26" s="12" t="s">
        <v>1114</v>
      </c>
      <c r="O26" s="12" t="s">
        <v>1075</v>
      </c>
      <c r="P26" s="12">
        <v>17</v>
      </c>
      <c r="Q26" s="12">
        <v>0</v>
      </c>
      <c r="R26" s="12">
        <v>0</v>
      </c>
      <c r="S26" s="12" t="s">
        <v>80</v>
      </c>
      <c r="T26" s="12" t="s">
        <v>107</v>
      </c>
      <c r="U26" s="12" t="s">
        <v>108</v>
      </c>
      <c r="V26" s="12" t="s">
        <v>109</v>
      </c>
      <c r="W26" s="13" t="s">
        <v>59</v>
      </c>
      <c r="X26" s="14" t="s">
        <v>1196</v>
      </c>
      <c r="Y26" s="14" t="s">
        <v>1249</v>
      </c>
      <c r="AA26" s="12">
        <v>2</v>
      </c>
    </row>
    <row r="27" spans="1:29" hidden="1" x14ac:dyDescent="0.3">
      <c r="A27" s="12" t="s">
        <v>80</v>
      </c>
      <c r="B27" s="12" t="s">
        <v>1116</v>
      </c>
      <c r="C27" s="12" t="s">
        <v>1115</v>
      </c>
      <c r="D27" s="12" t="s">
        <v>1078</v>
      </c>
      <c r="E27" s="13">
        <v>45072</v>
      </c>
      <c r="F27" s="14">
        <v>0.29305555555555557</v>
      </c>
      <c r="G27" s="12">
        <v>0</v>
      </c>
      <c r="H27" s="12" t="s">
        <v>1075</v>
      </c>
      <c r="I27" s="12" t="s">
        <v>1182</v>
      </c>
      <c r="J27" s="12">
        <v>21</v>
      </c>
      <c r="K27" s="12" t="s">
        <v>1077</v>
      </c>
      <c r="L27" s="12">
        <v>0</v>
      </c>
      <c r="M27" s="12">
        <v>0</v>
      </c>
      <c r="N27" s="12" t="s">
        <v>1114</v>
      </c>
      <c r="O27" s="12" t="s">
        <v>1075</v>
      </c>
      <c r="P27" s="12">
        <v>17</v>
      </c>
      <c r="Q27" s="12">
        <v>0</v>
      </c>
      <c r="R27" s="12">
        <v>0</v>
      </c>
      <c r="S27" s="12" t="s">
        <v>80</v>
      </c>
      <c r="T27" s="12" t="s">
        <v>110</v>
      </c>
      <c r="U27" s="12" t="s">
        <v>111</v>
      </c>
      <c r="V27" s="12" t="s">
        <v>112</v>
      </c>
      <c r="W27" s="13" t="s">
        <v>18</v>
      </c>
      <c r="X27" s="14" t="s">
        <v>1187</v>
      </c>
      <c r="Y27" s="14" t="s">
        <v>1239</v>
      </c>
      <c r="AA27" s="12">
        <v>2</v>
      </c>
    </row>
    <row r="28" spans="1:29" hidden="1" x14ac:dyDescent="0.3">
      <c r="A28" s="12" t="s">
        <v>80</v>
      </c>
      <c r="B28" s="12" t="s">
        <v>1116</v>
      </c>
      <c r="C28" s="12" t="s">
        <v>1115</v>
      </c>
      <c r="D28" s="12" t="s">
        <v>1078</v>
      </c>
      <c r="E28" s="13">
        <v>45072</v>
      </c>
      <c r="F28" s="14">
        <v>0.29305555555555557</v>
      </c>
      <c r="G28" s="12">
        <v>0</v>
      </c>
      <c r="H28" s="12" t="s">
        <v>1075</v>
      </c>
      <c r="I28" s="12" t="s">
        <v>1182</v>
      </c>
      <c r="J28" s="12">
        <v>21</v>
      </c>
      <c r="K28" s="12" t="s">
        <v>1077</v>
      </c>
      <c r="L28" s="12">
        <v>0</v>
      </c>
      <c r="M28" s="12">
        <v>0</v>
      </c>
      <c r="N28" s="12" t="s">
        <v>1114</v>
      </c>
      <c r="O28" s="12" t="s">
        <v>1075</v>
      </c>
      <c r="P28" s="12">
        <v>17</v>
      </c>
      <c r="Q28" s="12">
        <v>0</v>
      </c>
      <c r="R28" s="12">
        <v>0</v>
      </c>
      <c r="S28" s="12" t="s">
        <v>80</v>
      </c>
      <c r="T28" s="12" t="s">
        <v>113</v>
      </c>
      <c r="U28" s="12" t="s">
        <v>114</v>
      </c>
      <c r="V28" s="12" t="s">
        <v>115</v>
      </c>
      <c r="W28" s="13" t="s">
        <v>30</v>
      </c>
      <c r="X28" s="14" t="s">
        <v>1190</v>
      </c>
      <c r="Y28" s="14" t="s">
        <v>1242</v>
      </c>
      <c r="AA28" s="12">
        <v>2</v>
      </c>
    </row>
    <row r="29" spans="1:29" hidden="1" x14ac:dyDescent="0.3">
      <c r="A29" s="12" t="s">
        <v>80</v>
      </c>
      <c r="B29" s="12" t="s">
        <v>1116</v>
      </c>
      <c r="C29" s="12" t="s">
        <v>1115</v>
      </c>
      <c r="D29" s="12" t="s">
        <v>1078</v>
      </c>
      <c r="E29" s="13">
        <v>45072</v>
      </c>
      <c r="F29" s="14">
        <v>0.29305555555555557</v>
      </c>
      <c r="G29" s="12">
        <v>0</v>
      </c>
      <c r="H29" s="12" t="s">
        <v>1075</v>
      </c>
      <c r="I29" s="12" t="s">
        <v>1182</v>
      </c>
      <c r="J29" s="12">
        <v>21</v>
      </c>
      <c r="K29" s="12" t="s">
        <v>1077</v>
      </c>
      <c r="L29" s="12">
        <v>0</v>
      </c>
      <c r="M29" s="12">
        <v>0</v>
      </c>
      <c r="N29" s="12" t="s">
        <v>1114</v>
      </c>
      <c r="O29" s="12" t="s">
        <v>1075</v>
      </c>
      <c r="P29" s="12">
        <v>17</v>
      </c>
      <c r="Q29" s="12">
        <v>0</v>
      </c>
      <c r="R29" s="12">
        <v>0</v>
      </c>
      <c r="S29" s="12" t="s">
        <v>80</v>
      </c>
      <c r="T29" s="12" t="s">
        <v>116</v>
      </c>
      <c r="U29" s="12" t="s">
        <v>117</v>
      </c>
      <c r="V29" s="12" t="s">
        <v>118</v>
      </c>
      <c r="W29" s="13" t="s">
        <v>34</v>
      </c>
      <c r="X29" s="14" t="s">
        <v>1191</v>
      </c>
      <c r="Y29" s="14" t="s">
        <v>1243</v>
      </c>
      <c r="AA29" s="12">
        <v>1</v>
      </c>
    </row>
    <row r="30" spans="1:29" hidden="1" x14ac:dyDescent="0.3">
      <c r="A30" s="12" t="s">
        <v>80</v>
      </c>
      <c r="B30" s="12" t="s">
        <v>1116</v>
      </c>
      <c r="C30" s="12" t="s">
        <v>1115</v>
      </c>
      <c r="D30" s="12" t="s">
        <v>1078</v>
      </c>
      <c r="E30" s="13">
        <v>45072</v>
      </c>
      <c r="F30" s="14">
        <v>0.29305555555555557</v>
      </c>
      <c r="G30" s="12">
        <v>0</v>
      </c>
      <c r="H30" s="12" t="s">
        <v>1075</v>
      </c>
      <c r="I30" s="12" t="s">
        <v>1182</v>
      </c>
      <c r="J30" s="12">
        <v>21</v>
      </c>
      <c r="K30" s="12" t="s">
        <v>1077</v>
      </c>
      <c r="L30" s="12">
        <v>0</v>
      </c>
      <c r="M30" s="12">
        <v>0</v>
      </c>
      <c r="N30" s="12" t="s">
        <v>1114</v>
      </c>
      <c r="O30" s="12" t="s">
        <v>1075</v>
      </c>
      <c r="P30" s="12">
        <v>17</v>
      </c>
      <c r="Q30" s="12">
        <v>0</v>
      </c>
      <c r="R30" s="12">
        <v>0</v>
      </c>
      <c r="S30" s="12" t="s">
        <v>80</v>
      </c>
      <c r="T30" s="12" t="s">
        <v>119</v>
      </c>
      <c r="U30" s="12" t="s">
        <v>120</v>
      </c>
      <c r="V30" s="12" t="s">
        <v>121</v>
      </c>
      <c r="W30" s="13" t="s">
        <v>55</v>
      </c>
      <c r="X30" s="14" t="s">
        <v>1195</v>
      </c>
      <c r="Y30" s="14" t="s">
        <v>1248</v>
      </c>
      <c r="AA30" s="12">
        <v>8</v>
      </c>
    </row>
    <row r="31" spans="1:29" hidden="1" x14ac:dyDescent="0.3">
      <c r="A31" s="12" t="s">
        <v>80</v>
      </c>
      <c r="B31" s="12" t="s">
        <v>1116</v>
      </c>
      <c r="C31" s="12" t="s">
        <v>1115</v>
      </c>
      <c r="D31" s="12" t="s">
        <v>1078</v>
      </c>
      <c r="E31" s="13">
        <v>45072</v>
      </c>
      <c r="F31" s="14">
        <v>0.29305555555555557</v>
      </c>
      <c r="G31" s="12">
        <v>0</v>
      </c>
      <c r="H31" s="12" t="s">
        <v>1075</v>
      </c>
      <c r="I31" s="12" t="s">
        <v>1182</v>
      </c>
      <c r="J31" s="12">
        <v>21</v>
      </c>
      <c r="K31" s="12" t="s">
        <v>1077</v>
      </c>
      <c r="L31" s="12">
        <v>0</v>
      </c>
      <c r="M31" s="12">
        <v>0</v>
      </c>
      <c r="N31" s="12" t="s">
        <v>1114</v>
      </c>
      <c r="O31" s="12" t="s">
        <v>1075</v>
      </c>
      <c r="P31" s="12">
        <v>17</v>
      </c>
      <c r="Q31" s="12">
        <v>0</v>
      </c>
      <c r="R31" s="12">
        <v>0</v>
      </c>
      <c r="S31" s="12" t="s">
        <v>80</v>
      </c>
      <c r="T31" s="12" t="s">
        <v>122</v>
      </c>
      <c r="U31" s="12" t="s">
        <v>123</v>
      </c>
      <c r="V31" s="12" t="s">
        <v>124</v>
      </c>
      <c r="W31" s="13" t="s">
        <v>71</v>
      </c>
      <c r="X31" s="14" t="s">
        <v>1199</v>
      </c>
      <c r="Y31" s="14" t="s">
        <v>1252</v>
      </c>
      <c r="AA31" s="12">
        <v>2</v>
      </c>
    </row>
    <row r="32" spans="1:29" hidden="1" x14ac:dyDescent="0.3">
      <c r="A32" s="12" t="s">
        <v>80</v>
      </c>
      <c r="B32" s="12" t="s">
        <v>1116</v>
      </c>
      <c r="C32" s="12" t="s">
        <v>1115</v>
      </c>
      <c r="D32" s="12" t="s">
        <v>1078</v>
      </c>
      <c r="E32" s="13">
        <v>45072</v>
      </c>
      <c r="F32" s="14">
        <v>0.29305555555555557</v>
      </c>
      <c r="G32" s="12">
        <v>0</v>
      </c>
      <c r="H32" s="12" t="s">
        <v>1075</v>
      </c>
      <c r="I32" s="12" t="s">
        <v>1182</v>
      </c>
      <c r="J32" s="12">
        <v>21</v>
      </c>
      <c r="K32" s="12" t="s">
        <v>1077</v>
      </c>
      <c r="L32" s="12">
        <v>0</v>
      </c>
      <c r="M32" s="12">
        <v>0</v>
      </c>
      <c r="N32" s="12" t="s">
        <v>1114</v>
      </c>
      <c r="O32" s="12" t="s">
        <v>1075</v>
      </c>
      <c r="P32" s="12">
        <v>17</v>
      </c>
      <c r="Q32" s="12">
        <v>0</v>
      </c>
      <c r="R32" s="12">
        <v>0</v>
      </c>
      <c r="S32" s="12" t="s">
        <v>80</v>
      </c>
      <c r="T32" s="12" t="s">
        <v>125</v>
      </c>
      <c r="U32" s="12" t="s">
        <v>126</v>
      </c>
      <c r="V32" s="12" t="s">
        <v>127</v>
      </c>
      <c r="W32" s="13" t="s">
        <v>63</v>
      </c>
      <c r="X32" s="14" t="s">
        <v>1197</v>
      </c>
      <c r="Y32" s="14" t="s">
        <v>1250</v>
      </c>
      <c r="AA32" s="12">
        <v>7</v>
      </c>
    </row>
    <row r="33" spans="1:29" hidden="1" x14ac:dyDescent="0.3">
      <c r="A33" s="12" t="s">
        <v>80</v>
      </c>
      <c r="B33" s="12" t="s">
        <v>1116</v>
      </c>
      <c r="C33" s="12" t="s">
        <v>1115</v>
      </c>
      <c r="D33" s="12" t="s">
        <v>1078</v>
      </c>
      <c r="E33" s="13">
        <v>45072</v>
      </c>
      <c r="F33" s="14">
        <v>0.29305555555555557</v>
      </c>
      <c r="G33" s="12">
        <v>0</v>
      </c>
      <c r="H33" s="12" t="s">
        <v>1075</v>
      </c>
      <c r="I33" s="12" t="s">
        <v>1182</v>
      </c>
      <c r="J33" s="12">
        <v>21</v>
      </c>
      <c r="K33" s="12" t="s">
        <v>1077</v>
      </c>
      <c r="L33" s="12">
        <v>0</v>
      </c>
      <c r="M33" s="12">
        <v>0</v>
      </c>
      <c r="N33" s="12" t="s">
        <v>1114</v>
      </c>
      <c r="O33" s="12" t="s">
        <v>1075</v>
      </c>
      <c r="P33" s="12">
        <v>17</v>
      </c>
      <c r="Q33" s="12">
        <v>0</v>
      </c>
      <c r="R33" s="12">
        <v>0</v>
      </c>
      <c r="S33" s="12" t="s">
        <v>80</v>
      </c>
      <c r="T33" s="12" t="s">
        <v>128</v>
      </c>
      <c r="U33" s="12" t="s">
        <v>129</v>
      </c>
      <c r="V33" s="12" t="s">
        <v>130</v>
      </c>
      <c r="W33" s="13" t="s">
        <v>79</v>
      </c>
      <c r="X33" s="14" t="s">
        <v>1201</v>
      </c>
      <c r="Y33" s="14" t="s">
        <v>1254</v>
      </c>
      <c r="AA33" s="12">
        <v>6</v>
      </c>
    </row>
    <row r="34" spans="1:29" hidden="1" x14ac:dyDescent="0.3">
      <c r="A34" s="12" t="s">
        <v>80</v>
      </c>
      <c r="B34" s="12" t="s">
        <v>1116</v>
      </c>
      <c r="C34" s="12" t="s">
        <v>1115</v>
      </c>
      <c r="D34" s="12" t="s">
        <v>1078</v>
      </c>
      <c r="E34" s="13">
        <v>45072</v>
      </c>
      <c r="F34" s="14">
        <v>0.29305555555555557</v>
      </c>
      <c r="G34" s="12">
        <v>0</v>
      </c>
      <c r="H34" s="12" t="s">
        <v>1075</v>
      </c>
      <c r="I34" s="12" t="s">
        <v>1182</v>
      </c>
      <c r="J34" s="12">
        <v>21</v>
      </c>
      <c r="K34" s="12" t="s">
        <v>1077</v>
      </c>
      <c r="L34" s="12">
        <v>0</v>
      </c>
      <c r="M34" s="12">
        <v>0</v>
      </c>
      <c r="N34" s="12" t="s">
        <v>1114</v>
      </c>
      <c r="O34" s="12" t="s">
        <v>1075</v>
      </c>
      <c r="P34" s="12">
        <v>17</v>
      </c>
      <c r="Q34" s="12">
        <v>0</v>
      </c>
      <c r="R34" s="12">
        <v>0</v>
      </c>
      <c r="S34" s="12" t="s">
        <v>80</v>
      </c>
      <c r="T34" s="12" t="s">
        <v>131</v>
      </c>
      <c r="U34" s="12" t="s">
        <v>132</v>
      </c>
      <c r="V34" s="12" t="s">
        <v>133</v>
      </c>
      <c r="W34" s="13" t="s">
        <v>75</v>
      </c>
      <c r="X34" s="14" t="s">
        <v>1200</v>
      </c>
      <c r="Y34" s="14" t="s">
        <v>1253</v>
      </c>
      <c r="AA34" s="12">
        <v>5</v>
      </c>
    </row>
    <row r="35" spans="1:29" hidden="1" x14ac:dyDescent="0.3">
      <c r="A35" s="12" t="s">
        <v>80</v>
      </c>
      <c r="B35" s="12" t="s">
        <v>1116</v>
      </c>
      <c r="C35" s="12" t="s">
        <v>1115</v>
      </c>
      <c r="D35" s="12" t="s">
        <v>1078</v>
      </c>
      <c r="E35" s="13">
        <v>45072</v>
      </c>
      <c r="F35" s="14">
        <v>0.29305555555555557</v>
      </c>
      <c r="G35" s="12">
        <v>0</v>
      </c>
      <c r="H35" s="12" t="s">
        <v>1075</v>
      </c>
      <c r="I35" s="12" t="s">
        <v>1182</v>
      </c>
      <c r="J35" s="12">
        <v>21</v>
      </c>
      <c r="K35" s="12" t="s">
        <v>1077</v>
      </c>
      <c r="L35" s="12">
        <v>0</v>
      </c>
      <c r="M35" s="12">
        <v>0</v>
      </c>
      <c r="N35" s="12" t="s">
        <v>1114</v>
      </c>
      <c r="O35" s="12" t="s">
        <v>1075</v>
      </c>
      <c r="P35" s="12">
        <v>17</v>
      </c>
      <c r="Q35" s="12">
        <v>0</v>
      </c>
      <c r="R35" s="12">
        <v>0</v>
      </c>
      <c r="S35" s="12" t="s">
        <v>80</v>
      </c>
      <c r="T35" s="12" t="s">
        <v>134</v>
      </c>
      <c r="U35" s="12" t="s">
        <v>135</v>
      </c>
      <c r="V35" s="12" t="s">
        <v>136</v>
      </c>
      <c r="W35" s="13" t="s">
        <v>67</v>
      </c>
      <c r="X35" s="14" t="s">
        <v>1198</v>
      </c>
      <c r="Y35" s="14" t="s">
        <v>1251</v>
      </c>
      <c r="AA35" s="12">
        <v>40</v>
      </c>
    </row>
    <row r="36" spans="1:29" hidden="1" x14ac:dyDescent="0.3">
      <c r="A36" s="12" t="s">
        <v>137</v>
      </c>
      <c r="B36" s="12" t="s">
        <v>1113</v>
      </c>
      <c r="C36" s="12" t="s">
        <v>1112</v>
      </c>
      <c r="D36" s="12" t="s">
        <v>1095</v>
      </c>
      <c r="E36" s="13">
        <v>45071</v>
      </c>
      <c r="F36" s="14">
        <v>0.51944444444444449</v>
      </c>
      <c r="G36" s="12">
        <v>0</v>
      </c>
      <c r="H36" s="12" t="s">
        <v>1075</v>
      </c>
      <c r="I36" s="12" t="s">
        <v>1181</v>
      </c>
      <c r="J36" s="12">
        <v>18</v>
      </c>
      <c r="K36" s="12" t="s">
        <v>1094</v>
      </c>
      <c r="L36" s="12">
        <v>0</v>
      </c>
      <c r="M36" s="12">
        <v>0</v>
      </c>
      <c r="N36" s="12" t="s">
        <v>1111</v>
      </c>
      <c r="O36" s="12" t="s">
        <v>1075</v>
      </c>
      <c r="P36" s="12">
        <v>0</v>
      </c>
      <c r="Q36" s="12">
        <v>0</v>
      </c>
      <c r="R36" s="12">
        <v>0</v>
      </c>
      <c r="S36" s="12" t="s">
        <v>137</v>
      </c>
      <c r="T36" s="12" t="s">
        <v>138</v>
      </c>
      <c r="U36" s="12" t="s">
        <v>139</v>
      </c>
      <c r="V36" s="12" t="s">
        <v>140</v>
      </c>
      <c r="W36" s="13" t="s">
        <v>98</v>
      </c>
      <c r="X36" s="14" t="s">
        <v>781</v>
      </c>
      <c r="Y36" s="14" t="s">
        <v>1257</v>
      </c>
      <c r="AA36" s="12">
        <v>0.5</v>
      </c>
      <c r="AC36" s="12" t="s">
        <v>141</v>
      </c>
    </row>
    <row r="37" spans="1:29" hidden="1" x14ac:dyDescent="0.3">
      <c r="A37" s="12" t="s">
        <v>137</v>
      </c>
      <c r="B37" s="12" t="s">
        <v>1113</v>
      </c>
      <c r="C37" s="12" t="s">
        <v>1112</v>
      </c>
      <c r="D37" s="12" t="s">
        <v>1095</v>
      </c>
      <c r="E37" s="13">
        <v>45071</v>
      </c>
      <c r="F37" s="14">
        <v>0.51944444444444449</v>
      </c>
      <c r="G37" s="12">
        <v>0</v>
      </c>
      <c r="H37" s="12" t="s">
        <v>1075</v>
      </c>
      <c r="I37" s="12" t="s">
        <v>1181</v>
      </c>
      <c r="J37" s="12">
        <v>18</v>
      </c>
      <c r="K37" s="12" t="s">
        <v>1094</v>
      </c>
      <c r="L37" s="12">
        <v>0</v>
      </c>
      <c r="M37" s="12">
        <v>0</v>
      </c>
      <c r="N37" s="12" t="s">
        <v>1111</v>
      </c>
      <c r="O37" s="12" t="s">
        <v>1075</v>
      </c>
      <c r="P37" s="12">
        <v>0</v>
      </c>
      <c r="Q37" s="12">
        <v>0</v>
      </c>
      <c r="R37" s="12">
        <v>0</v>
      </c>
      <c r="S37" s="12" t="s">
        <v>137</v>
      </c>
      <c r="T37" s="12" t="s">
        <v>142</v>
      </c>
      <c r="U37" s="12" t="s">
        <v>143</v>
      </c>
      <c r="V37" s="12" t="s">
        <v>144</v>
      </c>
      <c r="W37" s="13" t="s">
        <v>145</v>
      </c>
      <c r="X37" s="14" t="s">
        <v>1204</v>
      </c>
      <c r="Y37" s="14" t="s">
        <v>1258</v>
      </c>
      <c r="AA37" s="12">
        <v>1</v>
      </c>
    </row>
    <row r="38" spans="1:29" hidden="1" x14ac:dyDescent="0.3">
      <c r="A38" s="12" t="s">
        <v>137</v>
      </c>
      <c r="B38" s="12" t="s">
        <v>1113</v>
      </c>
      <c r="C38" s="12" t="s">
        <v>1112</v>
      </c>
      <c r="D38" s="12" t="s">
        <v>1095</v>
      </c>
      <c r="E38" s="13">
        <v>45071</v>
      </c>
      <c r="F38" s="14">
        <v>0.51944444444444449</v>
      </c>
      <c r="G38" s="12">
        <v>0</v>
      </c>
      <c r="H38" s="12" t="s">
        <v>1075</v>
      </c>
      <c r="I38" s="12" t="s">
        <v>1181</v>
      </c>
      <c r="J38" s="12">
        <v>18</v>
      </c>
      <c r="K38" s="12" t="s">
        <v>1094</v>
      </c>
      <c r="L38" s="12">
        <v>0</v>
      </c>
      <c r="M38" s="12">
        <v>0</v>
      </c>
      <c r="N38" s="12" t="s">
        <v>1111</v>
      </c>
      <c r="O38" s="12" t="s">
        <v>1075</v>
      </c>
      <c r="P38" s="12">
        <v>0</v>
      </c>
      <c r="Q38" s="12">
        <v>0</v>
      </c>
      <c r="R38" s="12">
        <v>0</v>
      </c>
      <c r="S38" s="12" t="s">
        <v>137</v>
      </c>
      <c r="T38" s="12" t="s">
        <v>146</v>
      </c>
      <c r="U38" s="12" t="s">
        <v>147</v>
      </c>
      <c r="V38" s="12" t="s">
        <v>148</v>
      </c>
      <c r="W38" s="13" t="s">
        <v>67</v>
      </c>
      <c r="X38" s="14" t="s">
        <v>1198</v>
      </c>
      <c r="Y38" s="14" t="s">
        <v>1251</v>
      </c>
      <c r="AA38" s="12">
        <v>0.5</v>
      </c>
    </row>
    <row r="39" spans="1:29" hidden="1" x14ac:dyDescent="0.3">
      <c r="A39" s="12" t="s">
        <v>137</v>
      </c>
      <c r="B39" s="12" t="s">
        <v>1113</v>
      </c>
      <c r="C39" s="12" t="s">
        <v>1112</v>
      </c>
      <c r="D39" s="12" t="s">
        <v>1095</v>
      </c>
      <c r="E39" s="13">
        <v>45071</v>
      </c>
      <c r="F39" s="14">
        <v>0.51944444444444449</v>
      </c>
      <c r="G39" s="12">
        <v>0</v>
      </c>
      <c r="H39" s="12" t="s">
        <v>1075</v>
      </c>
      <c r="I39" s="12" t="s">
        <v>1181</v>
      </c>
      <c r="J39" s="12">
        <v>18</v>
      </c>
      <c r="K39" s="12" t="s">
        <v>1094</v>
      </c>
      <c r="L39" s="12">
        <v>0</v>
      </c>
      <c r="M39" s="12">
        <v>0</v>
      </c>
      <c r="N39" s="12" t="s">
        <v>1111</v>
      </c>
      <c r="O39" s="12" t="s">
        <v>1075</v>
      </c>
      <c r="P39" s="12">
        <v>0</v>
      </c>
      <c r="Q39" s="12">
        <v>0</v>
      </c>
      <c r="R39" s="12">
        <v>0</v>
      </c>
      <c r="S39" s="12" t="s">
        <v>137</v>
      </c>
      <c r="T39" s="12" t="s">
        <v>149</v>
      </c>
      <c r="U39" s="12" t="s">
        <v>150</v>
      </c>
      <c r="V39" s="12" t="s">
        <v>151</v>
      </c>
      <c r="W39" s="13" t="s">
        <v>55</v>
      </c>
      <c r="X39" s="14" t="s">
        <v>1195</v>
      </c>
      <c r="Y39" s="14" t="s">
        <v>1248</v>
      </c>
      <c r="AA39" s="12">
        <v>3</v>
      </c>
    </row>
    <row r="40" spans="1:29" hidden="1" x14ac:dyDescent="0.3">
      <c r="A40" s="12" t="s">
        <v>137</v>
      </c>
      <c r="B40" s="12" t="s">
        <v>1113</v>
      </c>
      <c r="C40" s="12" t="s">
        <v>1112</v>
      </c>
      <c r="D40" s="12" t="s">
        <v>1095</v>
      </c>
      <c r="E40" s="13">
        <v>45071</v>
      </c>
      <c r="F40" s="14">
        <v>0.51944444444444449</v>
      </c>
      <c r="G40" s="12">
        <v>0</v>
      </c>
      <c r="H40" s="12" t="s">
        <v>1075</v>
      </c>
      <c r="I40" s="12" t="s">
        <v>1181</v>
      </c>
      <c r="J40" s="12">
        <v>18</v>
      </c>
      <c r="K40" s="12" t="s">
        <v>1094</v>
      </c>
      <c r="L40" s="12">
        <v>0</v>
      </c>
      <c r="M40" s="12">
        <v>0</v>
      </c>
      <c r="N40" s="12" t="s">
        <v>1111</v>
      </c>
      <c r="O40" s="12" t="s">
        <v>1075</v>
      </c>
      <c r="P40" s="12">
        <v>0</v>
      </c>
      <c r="Q40" s="12">
        <v>0</v>
      </c>
      <c r="R40" s="12">
        <v>0</v>
      </c>
      <c r="S40" s="12" t="s">
        <v>137</v>
      </c>
      <c r="T40" s="12" t="s">
        <v>152</v>
      </c>
      <c r="U40" s="12" t="s">
        <v>153</v>
      </c>
      <c r="V40" s="12" t="s">
        <v>154</v>
      </c>
      <c r="W40" s="13" t="s">
        <v>34</v>
      </c>
      <c r="X40" s="14" t="s">
        <v>1191</v>
      </c>
      <c r="Y40" s="14" t="s">
        <v>1243</v>
      </c>
      <c r="AA40" s="12">
        <v>2</v>
      </c>
    </row>
    <row r="41" spans="1:29" hidden="1" x14ac:dyDescent="0.3">
      <c r="A41" s="12" t="s">
        <v>137</v>
      </c>
      <c r="B41" s="12" t="s">
        <v>1113</v>
      </c>
      <c r="C41" s="12" t="s">
        <v>1112</v>
      </c>
      <c r="D41" s="12" t="s">
        <v>1095</v>
      </c>
      <c r="E41" s="13">
        <v>45071</v>
      </c>
      <c r="F41" s="14">
        <v>0.51944444444444449</v>
      </c>
      <c r="G41" s="12">
        <v>0</v>
      </c>
      <c r="H41" s="12" t="s">
        <v>1075</v>
      </c>
      <c r="I41" s="12" t="s">
        <v>1181</v>
      </c>
      <c r="J41" s="12">
        <v>18</v>
      </c>
      <c r="K41" s="12" t="s">
        <v>1094</v>
      </c>
      <c r="L41" s="12">
        <v>0</v>
      </c>
      <c r="M41" s="12">
        <v>0</v>
      </c>
      <c r="N41" s="12" t="s">
        <v>1111</v>
      </c>
      <c r="O41" s="12" t="s">
        <v>1075</v>
      </c>
      <c r="P41" s="12">
        <v>0</v>
      </c>
      <c r="Q41" s="12">
        <v>0</v>
      </c>
      <c r="R41" s="12">
        <v>0</v>
      </c>
      <c r="S41" s="12" t="s">
        <v>137</v>
      </c>
      <c r="T41" s="12" t="s">
        <v>155</v>
      </c>
      <c r="U41" s="12" t="s">
        <v>156</v>
      </c>
      <c r="V41" s="12" t="s">
        <v>157</v>
      </c>
      <c r="W41" s="13" t="s">
        <v>158</v>
      </c>
      <c r="X41" s="14" t="s">
        <v>1205</v>
      </c>
      <c r="Y41" s="14" t="s">
        <v>1259</v>
      </c>
      <c r="AA41" s="12">
        <v>3</v>
      </c>
    </row>
    <row r="42" spans="1:29" hidden="1" x14ac:dyDescent="0.3">
      <c r="A42" s="12" t="s">
        <v>137</v>
      </c>
      <c r="B42" s="12" t="s">
        <v>1113</v>
      </c>
      <c r="C42" s="12" t="s">
        <v>1112</v>
      </c>
      <c r="D42" s="12" t="s">
        <v>1095</v>
      </c>
      <c r="E42" s="13">
        <v>45071</v>
      </c>
      <c r="F42" s="14">
        <v>0.51944444444444449</v>
      </c>
      <c r="G42" s="12">
        <v>0</v>
      </c>
      <c r="H42" s="12" t="s">
        <v>1075</v>
      </c>
      <c r="I42" s="12" t="s">
        <v>1181</v>
      </c>
      <c r="J42" s="12">
        <v>18</v>
      </c>
      <c r="K42" s="12" t="s">
        <v>1094</v>
      </c>
      <c r="L42" s="12">
        <v>0</v>
      </c>
      <c r="M42" s="12">
        <v>0</v>
      </c>
      <c r="N42" s="12" t="s">
        <v>1111</v>
      </c>
      <c r="O42" s="12" t="s">
        <v>1075</v>
      </c>
      <c r="P42" s="12">
        <v>0</v>
      </c>
      <c r="Q42" s="12">
        <v>0</v>
      </c>
      <c r="R42" s="12">
        <v>0</v>
      </c>
      <c r="S42" s="12" t="s">
        <v>137</v>
      </c>
      <c r="T42" s="12" t="s">
        <v>159</v>
      </c>
      <c r="U42" s="12" t="s">
        <v>160</v>
      </c>
      <c r="V42" s="12" t="s">
        <v>161</v>
      </c>
      <c r="W42" s="13" t="s">
        <v>38</v>
      </c>
      <c r="X42" s="14" t="s">
        <v>1192</v>
      </c>
      <c r="Y42" s="14" t="s">
        <v>1244</v>
      </c>
      <c r="AA42" s="12">
        <v>5</v>
      </c>
    </row>
    <row r="43" spans="1:29" hidden="1" x14ac:dyDescent="0.3">
      <c r="A43" s="12" t="s">
        <v>137</v>
      </c>
      <c r="B43" s="12" t="s">
        <v>1113</v>
      </c>
      <c r="C43" s="12" t="s">
        <v>1112</v>
      </c>
      <c r="D43" s="12" t="s">
        <v>1095</v>
      </c>
      <c r="E43" s="13">
        <v>45071</v>
      </c>
      <c r="F43" s="14">
        <v>0.51944444444444449</v>
      </c>
      <c r="G43" s="12">
        <v>0</v>
      </c>
      <c r="H43" s="12" t="s">
        <v>1075</v>
      </c>
      <c r="I43" s="12" t="s">
        <v>1181</v>
      </c>
      <c r="J43" s="12">
        <v>18</v>
      </c>
      <c r="K43" s="12" t="s">
        <v>1094</v>
      </c>
      <c r="L43" s="12">
        <v>0</v>
      </c>
      <c r="M43" s="12">
        <v>0</v>
      </c>
      <c r="N43" s="12" t="s">
        <v>1111</v>
      </c>
      <c r="O43" s="12" t="s">
        <v>1075</v>
      </c>
      <c r="P43" s="12">
        <v>0</v>
      </c>
      <c r="Q43" s="12">
        <v>0</v>
      </c>
      <c r="R43" s="12">
        <v>0</v>
      </c>
      <c r="S43" s="12" t="s">
        <v>137</v>
      </c>
      <c r="T43" s="12" t="s">
        <v>162</v>
      </c>
      <c r="U43" s="12" t="s">
        <v>163</v>
      </c>
      <c r="V43" s="12" t="s">
        <v>164</v>
      </c>
      <c r="W43" s="13" t="s">
        <v>26</v>
      </c>
      <c r="X43" s="14" t="s">
        <v>1189</v>
      </c>
      <c r="Y43" s="14" t="s">
        <v>1241</v>
      </c>
      <c r="AA43" s="12">
        <v>1</v>
      </c>
    </row>
    <row r="44" spans="1:29" hidden="1" x14ac:dyDescent="0.3">
      <c r="A44" s="12" t="s">
        <v>137</v>
      </c>
      <c r="B44" s="12" t="s">
        <v>1113</v>
      </c>
      <c r="C44" s="12" t="s">
        <v>1112</v>
      </c>
      <c r="D44" s="12" t="s">
        <v>1095</v>
      </c>
      <c r="E44" s="13">
        <v>45071</v>
      </c>
      <c r="F44" s="14">
        <v>0.51944444444444449</v>
      </c>
      <c r="G44" s="12">
        <v>0</v>
      </c>
      <c r="H44" s="12" t="s">
        <v>1075</v>
      </c>
      <c r="I44" s="12" t="s">
        <v>1181</v>
      </c>
      <c r="J44" s="12">
        <v>18</v>
      </c>
      <c r="K44" s="12" t="s">
        <v>1094</v>
      </c>
      <c r="L44" s="12">
        <v>0</v>
      </c>
      <c r="M44" s="12">
        <v>0</v>
      </c>
      <c r="N44" s="12" t="s">
        <v>1111</v>
      </c>
      <c r="O44" s="12" t="s">
        <v>1075</v>
      </c>
      <c r="P44" s="12">
        <v>0</v>
      </c>
      <c r="Q44" s="12">
        <v>0</v>
      </c>
      <c r="R44" s="12">
        <v>0</v>
      </c>
      <c r="S44" s="12" t="s">
        <v>137</v>
      </c>
      <c r="T44" s="12" t="s">
        <v>165</v>
      </c>
      <c r="U44" s="12" t="s">
        <v>166</v>
      </c>
      <c r="V44" s="12" t="s">
        <v>167</v>
      </c>
      <c r="W44" s="13" t="s">
        <v>168</v>
      </c>
      <c r="X44" s="14" t="s">
        <v>1206</v>
      </c>
      <c r="Y44" s="14" t="s">
        <v>1260</v>
      </c>
      <c r="AA44" s="12">
        <v>1</v>
      </c>
    </row>
    <row r="45" spans="1:29" hidden="1" x14ac:dyDescent="0.3">
      <c r="A45" s="12" t="s">
        <v>137</v>
      </c>
      <c r="B45" s="12" t="s">
        <v>1113</v>
      </c>
      <c r="C45" s="12" t="s">
        <v>1112</v>
      </c>
      <c r="D45" s="12" t="s">
        <v>1095</v>
      </c>
      <c r="E45" s="13">
        <v>45071</v>
      </c>
      <c r="F45" s="14">
        <v>0.51944444444444449</v>
      </c>
      <c r="G45" s="12">
        <v>0</v>
      </c>
      <c r="H45" s="12" t="s">
        <v>1075</v>
      </c>
      <c r="I45" s="12" t="s">
        <v>1181</v>
      </c>
      <c r="J45" s="12">
        <v>18</v>
      </c>
      <c r="K45" s="12" t="s">
        <v>1094</v>
      </c>
      <c r="L45" s="12">
        <v>0</v>
      </c>
      <c r="M45" s="12">
        <v>0</v>
      </c>
      <c r="N45" s="12" t="s">
        <v>1111</v>
      </c>
      <c r="O45" s="12" t="s">
        <v>1075</v>
      </c>
      <c r="P45" s="12">
        <v>0</v>
      </c>
      <c r="Q45" s="12">
        <v>0</v>
      </c>
      <c r="R45" s="12">
        <v>0</v>
      </c>
      <c r="S45" s="12" t="s">
        <v>137</v>
      </c>
      <c r="T45" s="12" t="s">
        <v>169</v>
      </c>
      <c r="U45" s="12" t="s">
        <v>170</v>
      </c>
      <c r="V45" s="12" t="s">
        <v>171</v>
      </c>
      <c r="W45" s="13" t="s">
        <v>47</v>
      </c>
      <c r="X45" s="14" t="s">
        <v>1193</v>
      </c>
      <c r="Y45" s="14" t="s">
        <v>1246</v>
      </c>
      <c r="AA45" s="12">
        <v>5</v>
      </c>
    </row>
    <row r="46" spans="1:29" hidden="1" x14ac:dyDescent="0.3">
      <c r="A46" s="12" t="s">
        <v>137</v>
      </c>
      <c r="B46" s="12" t="s">
        <v>1113</v>
      </c>
      <c r="C46" s="12" t="s">
        <v>1112</v>
      </c>
      <c r="D46" s="12" t="s">
        <v>1095</v>
      </c>
      <c r="E46" s="13">
        <v>45071</v>
      </c>
      <c r="F46" s="14">
        <v>0.51944444444444449</v>
      </c>
      <c r="G46" s="12">
        <v>0</v>
      </c>
      <c r="H46" s="12" t="s">
        <v>1075</v>
      </c>
      <c r="I46" s="12" t="s">
        <v>1181</v>
      </c>
      <c r="J46" s="12">
        <v>18</v>
      </c>
      <c r="K46" s="12" t="s">
        <v>1094</v>
      </c>
      <c r="L46" s="12">
        <v>0</v>
      </c>
      <c r="M46" s="12">
        <v>0</v>
      </c>
      <c r="N46" s="12" t="s">
        <v>1111</v>
      </c>
      <c r="O46" s="12" t="s">
        <v>1075</v>
      </c>
      <c r="P46" s="12">
        <v>0</v>
      </c>
      <c r="Q46" s="12">
        <v>0</v>
      </c>
      <c r="R46" s="12">
        <v>0</v>
      </c>
      <c r="S46" s="12" t="s">
        <v>137</v>
      </c>
      <c r="T46" s="12" t="s">
        <v>172</v>
      </c>
      <c r="U46" s="12" t="s">
        <v>173</v>
      </c>
      <c r="V46" s="12" t="s">
        <v>174</v>
      </c>
      <c r="W46" s="13" t="s">
        <v>42</v>
      </c>
      <c r="X46" s="14" t="s">
        <v>781</v>
      </c>
      <c r="Y46" s="14" t="s">
        <v>1245</v>
      </c>
      <c r="AA46" s="12">
        <v>1</v>
      </c>
      <c r="AC46" s="12" t="s">
        <v>175</v>
      </c>
    </row>
    <row r="47" spans="1:29" hidden="1" x14ac:dyDescent="0.3">
      <c r="A47" s="12" t="s">
        <v>137</v>
      </c>
      <c r="B47" s="12" t="s">
        <v>1113</v>
      </c>
      <c r="C47" s="12" t="s">
        <v>1112</v>
      </c>
      <c r="D47" s="12" t="s">
        <v>1095</v>
      </c>
      <c r="E47" s="13">
        <v>45071</v>
      </c>
      <c r="F47" s="14">
        <v>0.51944444444444449</v>
      </c>
      <c r="G47" s="12">
        <v>0</v>
      </c>
      <c r="H47" s="12" t="s">
        <v>1075</v>
      </c>
      <c r="I47" s="12" t="s">
        <v>1181</v>
      </c>
      <c r="J47" s="12">
        <v>18</v>
      </c>
      <c r="K47" s="12" t="s">
        <v>1094</v>
      </c>
      <c r="L47" s="12">
        <v>0</v>
      </c>
      <c r="M47" s="12">
        <v>0</v>
      </c>
      <c r="N47" s="12" t="s">
        <v>1111</v>
      </c>
      <c r="O47" s="12" t="s">
        <v>1075</v>
      </c>
      <c r="P47" s="12">
        <v>0</v>
      </c>
      <c r="Q47" s="12">
        <v>0</v>
      </c>
      <c r="R47" s="12">
        <v>0</v>
      </c>
      <c r="S47" s="12" t="s">
        <v>137</v>
      </c>
      <c r="T47" s="12" t="s">
        <v>176</v>
      </c>
      <c r="U47" s="12" t="s">
        <v>177</v>
      </c>
      <c r="V47" s="12" t="s">
        <v>178</v>
      </c>
      <c r="W47" s="13" t="s">
        <v>79</v>
      </c>
      <c r="X47" s="14" t="s">
        <v>1201</v>
      </c>
      <c r="Y47" s="14" t="s">
        <v>1254</v>
      </c>
      <c r="AA47" s="12">
        <v>3</v>
      </c>
    </row>
    <row r="48" spans="1:29" hidden="1" x14ac:dyDescent="0.3">
      <c r="A48" s="12" t="s">
        <v>137</v>
      </c>
      <c r="B48" s="12" t="s">
        <v>1113</v>
      </c>
      <c r="C48" s="12" t="s">
        <v>1112</v>
      </c>
      <c r="D48" s="12" t="s">
        <v>1095</v>
      </c>
      <c r="E48" s="13">
        <v>45071</v>
      </c>
      <c r="F48" s="14">
        <v>0.51944444444444449</v>
      </c>
      <c r="G48" s="12">
        <v>0</v>
      </c>
      <c r="H48" s="12" t="s">
        <v>1075</v>
      </c>
      <c r="I48" s="12" t="s">
        <v>1181</v>
      </c>
      <c r="J48" s="12">
        <v>18</v>
      </c>
      <c r="K48" s="12" t="s">
        <v>1094</v>
      </c>
      <c r="L48" s="12">
        <v>0</v>
      </c>
      <c r="M48" s="12">
        <v>0</v>
      </c>
      <c r="N48" s="12" t="s">
        <v>1111</v>
      </c>
      <c r="O48" s="12" t="s">
        <v>1075</v>
      </c>
      <c r="P48" s="12">
        <v>0</v>
      </c>
      <c r="Q48" s="12">
        <v>0</v>
      </c>
      <c r="R48" s="12">
        <v>0</v>
      </c>
      <c r="S48" s="12" t="s">
        <v>137</v>
      </c>
      <c r="T48" s="12" t="s">
        <v>179</v>
      </c>
      <c r="U48" s="12" t="s">
        <v>180</v>
      </c>
      <c r="V48" s="12" t="s">
        <v>181</v>
      </c>
      <c r="W48" s="13" t="s">
        <v>63</v>
      </c>
      <c r="X48" s="14" t="s">
        <v>1197</v>
      </c>
      <c r="Y48" s="14" t="s">
        <v>1250</v>
      </c>
      <c r="AA48" s="12">
        <v>5</v>
      </c>
    </row>
    <row r="49" spans="1:29" hidden="1" x14ac:dyDescent="0.3">
      <c r="A49" s="12" t="s">
        <v>137</v>
      </c>
      <c r="B49" s="12" t="s">
        <v>1113</v>
      </c>
      <c r="C49" s="12" t="s">
        <v>1112</v>
      </c>
      <c r="D49" s="12" t="s">
        <v>1095</v>
      </c>
      <c r="E49" s="13">
        <v>45071</v>
      </c>
      <c r="F49" s="14">
        <v>0.51944444444444449</v>
      </c>
      <c r="G49" s="12">
        <v>0</v>
      </c>
      <c r="H49" s="12" t="s">
        <v>1075</v>
      </c>
      <c r="I49" s="12" t="s">
        <v>1181</v>
      </c>
      <c r="J49" s="12">
        <v>18</v>
      </c>
      <c r="K49" s="12" t="s">
        <v>1094</v>
      </c>
      <c r="L49" s="12">
        <v>0</v>
      </c>
      <c r="M49" s="12">
        <v>0</v>
      </c>
      <c r="N49" s="12" t="s">
        <v>1111</v>
      </c>
      <c r="O49" s="12" t="s">
        <v>1075</v>
      </c>
      <c r="P49" s="12">
        <v>0</v>
      </c>
      <c r="Q49" s="12">
        <v>0</v>
      </c>
      <c r="R49" s="12">
        <v>0</v>
      </c>
      <c r="S49" s="12" t="s">
        <v>137</v>
      </c>
      <c r="T49" s="12" t="s">
        <v>182</v>
      </c>
      <c r="U49" s="12" t="s">
        <v>183</v>
      </c>
      <c r="V49" s="12" t="s">
        <v>184</v>
      </c>
      <c r="W49" s="13" t="s">
        <v>71</v>
      </c>
      <c r="X49" s="14" t="s">
        <v>1199</v>
      </c>
      <c r="Y49" s="14" t="s">
        <v>1252</v>
      </c>
      <c r="AA49" s="12">
        <v>25</v>
      </c>
    </row>
    <row r="50" spans="1:29" hidden="1" x14ac:dyDescent="0.3">
      <c r="A50" s="12" t="s">
        <v>137</v>
      </c>
      <c r="B50" s="12" t="s">
        <v>1113</v>
      </c>
      <c r="C50" s="12" t="s">
        <v>1112</v>
      </c>
      <c r="D50" s="12" t="s">
        <v>1095</v>
      </c>
      <c r="E50" s="13">
        <v>45071</v>
      </c>
      <c r="F50" s="14">
        <v>0.51944444444444449</v>
      </c>
      <c r="G50" s="12">
        <v>0</v>
      </c>
      <c r="H50" s="12" t="s">
        <v>1075</v>
      </c>
      <c r="I50" s="12" t="s">
        <v>1181</v>
      </c>
      <c r="J50" s="12">
        <v>18</v>
      </c>
      <c r="K50" s="12" t="s">
        <v>1094</v>
      </c>
      <c r="L50" s="12">
        <v>0</v>
      </c>
      <c r="M50" s="12">
        <v>0</v>
      </c>
      <c r="N50" s="12" t="s">
        <v>1111</v>
      </c>
      <c r="O50" s="12" t="s">
        <v>1075</v>
      </c>
      <c r="P50" s="12">
        <v>0</v>
      </c>
      <c r="Q50" s="12">
        <v>0</v>
      </c>
      <c r="R50" s="12">
        <v>0</v>
      </c>
      <c r="S50" s="12" t="s">
        <v>137</v>
      </c>
      <c r="T50" s="12" t="s">
        <v>185</v>
      </c>
      <c r="U50" s="12" t="s">
        <v>186</v>
      </c>
      <c r="V50" s="12" t="s">
        <v>187</v>
      </c>
      <c r="W50" s="13" t="s">
        <v>75</v>
      </c>
      <c r="X50" s="14" t="s">
        <v>1200</v>
      </c>
      <c r="Y50" s="14" t="s">
        <v>1253</v>
      </c>
      <c r="AA50" s="12">
        <v>90</v>
      </c>
    </row>
    <row r="51" spans="1:29" hidden="1" x14ac:dyDescent="0.3">
      <c r="A51" s="12" t="s">
        <v>188</v>
      </c>
      <c r="B51" s="12" t="s">
        <v>1110</v>
      </c>
      <c r="C51" s="12" t="s">
        <v>1109</v>
      </c>
      <c r="D51" s="12" t="s">
        <v>1081</v>
      </c>
      <c r="E51" s="13">
        <v>45071</v>
      </c>
      <c r="F51" s="14">
        <v>0.40902777777777777</v>
      </c>
      <c r="G51" s="12">
        <v>0</v>
      </c>
      <c r="H51" s="12" t="s">
        <v>1075</v>
      </c>
      <c r="I51" s="12" t="s">
        <v>1182</v>
      </c>
      <c r="J51" s="12">
        <v>11</v>
      </c>
      <c r="K51" s="12" t="s">
        <v>1077</v>
      </c>
      <c r="L51" s="12">
        <v>0</v>
      </c>
      <c r="M51" s="12">
        <v>0</v>
      </c>
      <c r="N51" s="12" t="s">
        <v>1106</v>
      </c>
      <c r="O51" s="12" t="s">
        <v>1075</v>
      </c>
      <c r="P51" s="12">
        <v>17</v>
      </c>
      <c r="Q51" s="12">
        <v>0</v>
      </c>
      <c r="R51" s="12">
        <v>0</v>
      </c>
      <c r="S51" s="12" t="s">
        <v>188</v>
      </c>
      <c r="T51" s="12" t="s">
        <v>189</v>
      </c>
      <c r="U51" s="12" t="s">
        <v>190</v>
      </c>
      <c r="V51" s="12" t="s">
        <v>191</v>
      </c>
      <c r="W51" s="13" t="s">
        <v>71</v>
      </c>
      <c r="X51" s="14" t="s">
        <v>1199</v>
      </c>
      <c r="Y51" s="14" t="s">
        <v>1252</v>
      </c>
      <c r="AA51" s="12">
        <v>4</v>
      </c>
    </row>
    <row r="52" spans="1:29" hidden="1" x14ac:dyDescent="0.3">
      <c r="A52" s="12" t="s">
        <v>188</v>
      </c>
      <c r="B52" s="12" t="s">
        <v>1110</v>
      </c>
      <c r="C52" s="12" t="s">
        <v>1109</v>
      </c>
      <c r="D52" s="12" t="s">
        <v>1081</v>
      </c>
      <c r="E52" s="13">
        <v>45071</v>
      </c>
      <c r="F52" s="14">
        <v>0.40902777777777777</v>
      </c>
      <c r="G52" s="12">
        <v>0</v>
      </c>
      <c r="H52" s="12" t="s">
        <v>1075</v>
      </c>
      <c r="I52" s="12" t="s">
        <v>1182</v>
      </c>
      <c r="J52" s="12">
        <v>11</v>
      </c>
      <c r="K52" s="12" t="s">
        <v>1077</v>
      </c>
      <c r="L52" s="12">
        <v>0</v>
      </c>
      <c r="M52" s="12">
        <v>0</v>
      </c>
      <c r="N52" s="12" t="s">
        <v>1106</v>
      </c>
      <c r="O52" s="12" t="s">
        <v>1075</v>
      </c>
      <c r="P52" s="12">
        <v>17</v>
      </c>
      <c r="Q52" s="12">
        <v>0</v>
      </c>
      <c r="R52" s="12">
        <v>0</v>
      </c>
      <c r="S52" s="12" t="s">
        <v>188</v>
      </c>
      <c r="T52" s="12" t="s">
        <v>192</v>
      </c>
      <c r="U52" s="12" t="s">
        <v>193</v>
      </c>
      <c r="V52" s="12" t="s">
        <v>194</v>
      </c>
      <c r="W52" s="13" t="s">
        <v>22</v>
      </c>
      <c r="X52" s="14" t="s">
        <v>1188</v>
      </c>
      <c r="Y52" s="14" t="s">
        <v>1240</v>
      </c>
      <c r="AA52" s="12">
        <v>0.5</v>
      </c>
    </row>
    <row r="53" spans="1:29" hidden="1" x14ac:dyDescent="0.3">
      <c r="A53" s="12" t="s">
        <v>188</v>
      </c>
      <c r="B53" s="12" t="s">
        <v>1110</v>
      </c>
      <c r="C53" s="12" t="s">
        <v>1109</v>
      </c>
      <c r="D53" s="12" t="s">
        <v>1081</v>
      </c>
      <c r="E53" s="13">
        <v>45071</v>
      </c>
      <c r="F53" s="14">
        <v>0.40902777777777777</v>
      </c>
      <c r="G53" s="12">
        <v>0</v>
      </c>
      <c r="H53" s="12" t="s">
        <v>1075</v>
      </c>
      <c r="I53" s="12" t="s">
        <v>1182</v>
      </c>
      <c r="J53" s="12">
        <v>11</v>
      </c>
      <c r="K53" s="12" t="s">
        <v>1077</v>
      </c>
      <c r="L53" s="12">
        <v>0</v>
      </c>
      <c r="M53" s="12">
        <v>0</v>
      </c>
      <c r="N53" s="12" t="s">
        <v>1106</v>
      </c>
      <c r="O53" s="12" t="s">
        <v>1075</v>
      </c>
      <c r="P53" s="12">
        <v>17</v>
      </c>
      <c r="Q53" s="12">
        <v>0</v>
      </c>
      <c r="R53" s="12">
        <v>0</v>
      </c>
      <c r="S53" s="12" t="s">
        <v>188</v>
      </c>
      <c r="T53" s="12" t="s">
        <v>195</v>
      </c>
      <c r="U53" s="12" t="s">
        <v>196</v>
      </c>
      <c r="V53" s="12" t="s">
        <v>197</v>
      </c>
      <c r="W53" s="13" t="s">
        <v>91</v>
      </c>
      <c r="X53" s="14" t="s">
        <v>1203</v>
      </c>
      <c r="Y53" s="14" t="s">
        <v>1256</v>
      </c>
      <c r="AA53" s="12">
        <v>1</v>
      </c>
    </row>
    <row r="54" spans="1:29" hidden="1" x14ac:dyDescent="0.3">
      <c r="A54" s="12" t="s">
        <v>188</v>
      </c>
      <c r="B54" s="12" t="s">
        <v>1110</v>
      </c>
      <c r="C54" s="12" t="s">
        <v>1109</v>
      </c>
      <c r="D54" s="12" t="s">
        <v>1081</v>
      </c>
      <c r="E54" s="13">
        <v>45071</v>
      </c>
      <c r="F54" s="14">
        <v>0.40902777777777777</v>
      </c>
      <c r="G54" s="12">
        <v>0</v>
      </c>
      <c r="H54" s="12" t="s">
        <v>1075</v>
      </c>
      <c r="I54" s="12" t="s">
        <v>1182</v>
      </c>
      <c r="J54" s="12">
        <v>11</v>
      </c>
      <c r="K54" s="12" t="s">
        <v>1077</v>
      </c>
      <c r="L54" s="12">
        <v>0</v>
      </c>
      <c r="M54" s="12">
        <v>0</v>
      </c>
      <c r="N54" s="12" t="s">
        <v>1106</v>
      </c>
      <c r="O54" s="12" t="s">
        <v>1075</v>
      </c>
      <c r="P54" s="12">
        <v>17</v>
      </c>
      <c r="Q54" s="12">
        <v>0</v>
      </c>
      <c r="R54" s="12">
        <v>0</v>
      </c>
      <c r="S54" s="12" t="s">
        <v>188</v>
      </c>
      <c r="T54" s="12" t="s">
        <v>198</v>
      </c>
      <c r="U54" s="12" t="s">
        <v>199</v>
      </c>
      <c r="V54" s="12" t="s">
        <v>200</v>
      </c>
      <c r="W54" s="13" t="s">
        <v>158</v>
      </c>
      <c r="X54" s="14" t="s">
        <v>1205</v>
      </c>
      <c r="Y54" s="14" t="s">
        <v>1259</v>
      </c>
      <c r="AA54" s="12">
        <v>6</v>
      </c>
    </row>
    <row r="55" spans="1:29" hidden="1" x14ac:dyDescent="0.3">
      <c r="A55" s="12" t="s">
        <v>188</v>
      </c>
      <c r="B55" s="12" t="s">
        <v>1110</v>
      </c>
      <c r="C55" s="12" t="s">
        <v>1109</v>
      </c>
      <c r="D55" s="12" t="s">
        <v>1081</v>
      </c>
      <c r="E55" s="13">
        <v>45071</v>
      </c>
      <c r="F55" s="14">
        <v>0.40902777777777777</v>
      </c>
      <c r="G55" s="12">
        <v>0</v>
      </c>
      <c r="H55" s="12" t="s">
        <v>1075</v>
      </c>
      <c r="I55" s="12" t="s">
        <v>1182</v>
      </c>
      <c r="J55" s="12">
        <v>11</v>
      </c>
      <c r="K55" s="12" t="s">
        <v>1077</v>
      </c>
      <c r="L55" s="12">
        <v>0</v>
      </c>
      <c r="M55" s="12">
        <v>0</v>
      </c>
      <c r="N55" s="12" t="s">
        <v>1106</v>
      </c>
      <c r="O55" s="12" t="s">
        <v>1075</v>
      </c>
      <c r="P55" s="12">
        <v>17</v>
      </c>
      <c r="Q55" s="12">
        <v>0</v>
      </c>
      <c r="R55" s="12">
        <v>0</v>
      </c>
      <c r="S55" s="12" t="s">
        <v>188</v>
      </c>
      <c r="T55" s="12" t="s">
        <v>201</v>
      </c>
      <c r="U55" s="12" t="s">
        <v>202</v>
      </c>
      <c r="V55" s="12" t="s">
        <v>203</v>
      </c>
      <c r="W55" s="13" t="s">
        <v>204</v>
      </c>
      <c r="X55" s="14" t="s">
        <v>1207</v>
      </c>
      <c r="Y55" s="14" t="s">
        <v>1261</v>
      </c>
      <c r="AA55" s="12">
        <v>10</v>
      </c>
    </row>
    <row r="56" spans="1:29" hidden="1" x14ac:dyDescent="0.3">
      <c r="A56" s="12" t="s">
        <v>188</v>
      </c>
      <c r="B56" s="12" t="s">
        <v>1110</v>
      </c>
      <c r="C56" s="12" t="s">
        <v>1109</v>
      </c>
      <c r="D56" s="12" t="s">
        <v>1081</v>
      </c>
      <c r="E56" s="13">
        <v>45071</v>
      </c>
      <c r="F56" s="14">
        <v>0.40902777777777777</v>
      </c>
      <c r="G56" s="12">
        <v>0</v>
      </c>
      <c r="H56" s="12" t="s">
        <v>1075</v>
      </c>
      <c r="I56" s="12" t="s">
        <v>1182</v>
      </c>
      <c r="J56" s="12">
        <v>11</v>
      </c>
      <c r="K56" s="12" t="s">
        <v>1077</v>
      </c>
      <c r="L56" s="12">
        <v>0</v>
      </c>
      <c r="M56" s="12">
        <v>0</v>
      </c>
      <c r="N56" s="12" t="s">
        <v>1106</v>
      </c>
      <c r="O56" s="12" t="s">
        <v>1075</v>
      </c>
      <c r="P56" s="12">
        <v>17</v>
      </c>
      <c r="Q56" s="12">
        <v>0</v>
      </c>
      <c r="R56" s="12">
        <v>0</v>
      </c>
      <c r="S56" s="12" t="s">
        <v>188</v>
      </c>
      <c r="T56" s="12" t="s">
        <v>205</v>
      </c>
      <c r="U56" s="12" t="s">
        <v>206</v>
      </c>
      <c r="V56" s="12" t="s">
        <v>207</v>
      </c>
      <c r="W56" s="13" t="s">
        <v>208</v>
      </c>
      <c r="X56" s="14" t="s">
        <v>1208</v>
      </c>
      <c r="Y56" s="14" t="s">
        <v>1262</v>
      </c>
      <c r="AA56" s="12">
        <v>1</v>
      </c>
    </row>
    <row r="57" spans="1:29" hidden="1" x14ac:dyDescent="0.3">
      <c r="A57" s="12" t="s">
        <v>188</v>
      </c>
      <c r="B57" s="12" t="s">
        <v>1110</v>
      </c>
      <c r="C57" s="12" t="s">
        <v>1109</v>
      </c>
      <c r="D57" s="12" t="s">
        <v>1081</v>
      </c>
      <c r="E57" s="13">
        <v>45071</v>
      </c>
      <c r="F57" s="14">
        <v>0.40902777777777777</v>
      </c>
      <c r="G57" s="12">
        <v>0</v>
      </c>
      <c r="H57" s="12" t="s">
        <v>1075</v>
      </c>
      <c r="I57" s="12" t="s">
        <v>1182</v>
      </c>
      <c r="J57" s="12">
        <v>11</v>
      </c>
      <c r="K57" s="12" t="s">
        <v>1077</v>
      </c>
      <c r="L57" s="12">
        <v>0</v>
      </c>
      <c r="M57" s="12">
        <v>0</v>
      </c>
      <c r="N57" s="12" t="s">
        <v>1106</v>
      </c>
      <c r="O57" s="12" t="s">
        <v>1075</v>
      </c>
      <c r="P57" s="12">
        <v>17</v>
      </c>
      <c r="Q57" s="12">
        <v>0</v>
      </c>
      <c r="R57" s="12">
        <v>0</v>
      </c>
      <c r="S57" s="12" t="s">
        <v>188</v>
      </c>
      <c r="T57" s="12" t="s">
        <v>209</v>
      </c>
      <c r="U57" s="12" t="s">
        <v>210</v>
      </c>
      <c r="V57" s="12" t="s">
        <v>211</v>
      </c>
      <c r="W57" s="13" t="s">
        <v>26</v>
      </c>
      <c r="X57" s="14" t="s">
        <v>1189</v>
      </c>
      <c r="Y57" s="14" t="s">
        <v>1241</v>
      </c>
      <c r="AA57" s="12">
        <v>0.5</v>
      </c>
    </row>
    <row r="58" spans="1:29" hidden="1" x14ac:dyDescent="0.3">
      <c r="A58" s="12" t="s">
        <v>188</v>
      </c>
      <c r="B58" s="12" t="s">
        <v>1110</v>
      </c>
      <c r="C58" s="12" t="s">
        <v>1109</v>
      </c>
      <c r="D58" s="12" t="s">
        <v>1081</v>
      </c>
      <c r="E58" s="13">
        <v>45071</v>
      </c>
      <c r="F58" s="14">
        <v>0.40902777777777777</v>
      </c>
      <c r="G58" s="12">
        <v>0</v>
      </c>
      <c r="H58" s="12" t="s">
        <v>1075</v>
      </c>
      <c r="I58" s="12" t="s">
        <v>1182</v>
      </c>
      <c r="J58" s="12">
        <v>11</v>
      </c>
      <c r="K58" s="12" t="s">
        <v>1077</v>
      </c>
      <c r="L58" s="12">
        <v>0</v>
      </c>
      <c r="M58" s="12">
        <v>0</v>
      </c>
      <c r="N58" s="12" t="s">
        <v>1106</v>
      </c>
      <c r="O58" s="12" t="s">
        <v>1075</v>
      </c>
      <c r="P58" s="12">
        <v>17</v>
      </c>
      <c r="Q58" s="12">
        <v>0</v>
      </c>
      <c r="R58" s="12">
        <v>0</v>
      </c>
      <c r="S58" s="12" t="s">
        <v>188</v>
      </c>
      <c r="T58" s="12" t="s">
        <v>212</v>
      </c>
      <c r="U58" s="12" t="s">
        <v>213</v>
      </c>
      <c r="V58" s="12" t="s">
        <v>214</v>
      </c>
      <c r="W58" s="13" t="s">
        <v>215</v>
      </c>
      <c r="X58" s="14" t="s">
        <v>1209</v>
      </c>
      <c r="Y58" s="14" t="s">
        <v>1263</v>
      </c>
      <c r="AA58" s="12">
        <v>4</v>
      </c>
    </row>
    <row r="59" spans="1:29" hidden="1" x14ac:dyDescent="0.3">
      <c r="A59" s="12" t="s">
        <v>188</v>
      </c>
      <c r="B59" s="12" t="s">
        <v>1110</v>
      </c>
      <c r="C59" s="12" t="s">
        <v>1109</v>
      </c>
      <c r="D59" s="12" t="s">
        <v>1081</v>
      </c>
      <c r="E59" s="13">
        <v>45071</v>
      </c>
      <c r="F59" s="14">
        <v>0.40902777777777777</v>
      </c>
      <c r="G59" s="12">
        <v>0</v>
      </c>
      <c r="H59" s="12" t="s">
        <v>1075</v>
      </c>
      <c r="I59" s="12" t="s">
        <v>1182</v>
      </c>
      <c r="J59" s="12">
        <v>11</v>
      </c>
      <c r="K59" s="12" t="s">
        <v>1077</v>
      </c>
      <c r="L59" s="12">
        <v>0</v>
      </c>
      <c r="M59" s="12">
        <v>0</v>
      </c>
      <c r="N59" s="12" t="s">
        <v>1106</v>
      </c>
      <c r="O59" s="12" t="s">
        <v>1075</v>
      </c>
      <c r="P59" s="12">
        <v>17</v>
      </c>
      <c r="Q59" s="12">
        <v>0</v>
      </c>
      <c r="R59" s="12">
        <v>0</v>
      </c>
      <c r="S59" s="12" t="s">
        <v>188</v>
      </c>
      <c r="T59" s="12" t="s">
        <v>216</v>
      </c>
      <c r="U59" s="12" t="s">
        <v>217</v>
      </c>
      <c r="V59" s="12" t="s">
        <v>218</v>
      </c>
      <c r="W59" s="13" t="s">
        <v>38</v>
      </c>
      <c r="X59" s="14" t="s">
        <v>1192</v>
      </c>
      <c r="Y59" s="14" t="s">
        <v>1244</v>
      </c>
      <c r="AA59" s="12">
        <v>2</v>
      </c>
    </row>
    <row r="60" spans="1:29" hidden="1" x14ac:dyDescent="0.3">
      <c r="A60" s="12" t="s">
        <v>188</v>
      </c>
      <c r="B60" s="12" t="s">
        <v>1110</v>
      </c>
      <c r="C60" s="12" t="s">
        <v>1109</v>
      </c>
      <c r="D60" s="12" t="s">
        <v>1081</v>
      </c>
      <c r="E60" s="13">
        <v>45071</v>
      </c>
      <c r="F60" s="14">
        <v>0.40902777777777777</v>
      </c>
      <c r="G60" s="12">
        <v>0</v>
      </c>
      <c r="H60" s="12" t="s">
        <v>1075</v>
      </c>
      <c r="I60" s="12" t="s">
        <v>1182</v>
      </c>
      <c r="J60" s="12">
        <v>11</v>
      </c>
      <c r="K60" s="12" t="s">
        <v>1077</v>
      </c>
      <c r="L60" s="12">
        <v>0</v>
      </c>
      <c r="M60" s="12">
        <v>0</v>
      </c>
      <c r="N60" s="12" t="s">
        <v>1106</v>
      </c>
      <c r="O60" s="12" t="s">
        <v>1075</v>
      </c>
      <c r="P60" s="12">
        <v>17</v>
      </c>
      <c r="Q60" s="12">
        <v>0</v>
      </c>
      <c r="R60" s="12">
        <v>0</v>
      </c>
      <c r="S60" s="12" t="s">
        <v>188</v>
      </c>
      <c r="T60" s="12" t="s">
        <v>219</v>
      </c>
      <c r="U60" s="12" t="s">
        <v>220</v>
      </c>
      <c r="V60" s="12" t="s">
        <v>221</v>
      </c>
      <c r="W60" s="13" t="s">
        <v>47</v>
      </c>
      <c r="X60" s="14" t="s">
        <v>1193</v>
      </c>
      <c r="Y60" s="14" t="s">
        <v>1246</v>
      </c>
      <c r="AA60" s="12">
        <v>2</v>
      </c>
    </row>
    <row r="61" spans="1:29" hidden="1" x14ac:dyDescent="0.3">
      <c r="A61" s="12" t="s">
        <v>188</v>
      </c>
      <c r="B61" s="12" t="s">
        <v>1110</v>
      </c>
      <c r="C61" s="12" t="s">
        <v>1109</v>
      </c>
      <c r="D61" s="12" t="s">
        <v>1081</v>
      </c>
      <c r="E61" s="13">
        <v>45071</v>
      </c>
      <c r="F61" s="14">
        <v>0.40902777777777777</v>
      </c>
      <c r="G61" s="12">
        <v>0</v>
      </c>
      <c r="H61" s="12" t="s">
        <v>1075</v>
      </c>
      <c r="I61" s="12" t="s">
        <v>1182</v>
      </c>
      <c r="J61" s="12">
        <v>11</v>
      </c>
      <c r="K61" s="12" t="s">
        <v>1077</v>
      </c>
      <c r="L61" s="12">
        <v>0</v>
      </c>
      <c r="M61" s="12">
        <v>0</v>
      </c>
      <c r="N61" s="12" t="s">
        <v>1106</v>
      </c>
      <c r="O61" s="12" t="s">
        <v>1075</v>
      </c>
      <c r="P61" s="12">
        <v>17</v>
      </c>
      <c r="Q61" s="12">
        <v>0</v>
      </c>
      <c r="R61" s="12">
        <v>0</v>
      </c>
      <c r="S61" s="12" t="s">
        <v>188</v>
      </c>
      <c r="T61" s="12" t="s">
        <v>222</v>
      </c>
      <c r="U61" s="12" t="s">
        <v>223</v>
      </c>
      <c r="V61" s="12" t="s">
        <v>224</v>
      </c>
      <c r="W61" s="13" t="s">
        <v>225</v>
      </c>
      <c r="X61" s="14" t="s">
        <v>781</v>
      </c>
      <c r="Y61" s="14" t="s">
        <v>1264</v>
      </c>
      <c r="AA61" s="12">
        <v>0.5</v>
      </c>
      <c r="AC61" s="12" t="s">
        <v>226</v>
      </c>
    </row>
    <row r="62" spans="1:29" hidden="1" x14ac:dyDescent="0.3">
      <c r="A62" s="12" t="s">
        <v>188</v>
      </c>
      <c r="B62" s="12" t="s">
        <v>1110</v>
      </c>
      <c r="C62" s="12" t="s">
        <v>1109</v>
      </c>
      <c r="D62" s="12" t="s">
        <v>1081</v>
      </c>
      <c r="E62" s="13">
        <v>45071</v>
      </c>
      <c r="F62" s="14">
        <v>0.40902777777777777</v>
      </c>
      <c r="G62" s="12">
        <v>0</v>
      </c>
      <c r="H62" s="12" t="s">
        <v>1075</v>
      </c>
      <c r="I62" s="12" t="s">
        <v>1182</v>
      </c>
      <c r="J62" s="12">
        <v>11</v>
      </c>
      <c r="K62" s="12" t="s">
        <v>1077</v>
      </c>
      <c r="L62" s="12">
        <v>0</v>
      </c>
      <c r="M62" s="12">
        <v>0</v>
      </c>
      <c r="N62" s="12" t="s">
        <v>1106</v>
      </c>
      <c r="O62" s="12" t="s">
        <v>1075</v>
      </c>
      <c r="P62" s="12">
        <v>17</v>
      </c>
      <c r="Q62" s="12">
        <v>0</v>
      </c>
      <c r="R62" s="12">
        <v>0</v>
      </c>
      <c r="S62" s="12" t="s">
        <v>188</v>
      </c>
      <c r="T62" s="12" t="s">
        <v>227</v>
      </c>
      <c r="U62" s="12" t="s">
        <v>228</v>
      </c>
      <c r="V62" s="12" t="s">
        <v>229</v>
      </c>
      <c r="W62" s="13" t="s">
        <v>63</v>
      </c>
      <c r="X62" s="14" t="s">
        <v>1197</v>
      </c>
      <c r="Y62" s="14" t="s">
        <v>1250</v>
      </c>
      <c r="AA62" s="12">
        <v>35</v>
      </c>
    </row>
    <row r="63" spans="1:29" hidden="1" x14ac:dyDescent="0.3">
      <c r="A63" s="12" t="s">
        <v>188</v>
      </c>
      <c r="B63" s="12" t="s">
        <v>1110</v>
      </c>
      <c r="C63" s="12" t="s">
        <v>1109</v>
      </c>
      <c r="D63" s="12" t="s">
        <v>1081</v>
      </c>
      <c r="E63" s="13">
        <v>45071</v>
      </c>
      <c r="F63" s="14">
        <v>0.40902777777777777</v>
      </c>
      <c r="G63" s="12">
        <v>0</v>
      </c>
      <c r="H63" s="12" t="s">
        <v>1075</v>
      </c>
      <c r="I63" s="12" t="s">
        <v>1182</v>
      </c>
      <c r="J63" s="12">
        <v>11</v>
      </c>
      <c r="K63" s="12" t="s">
        <v>1077</v>
      </c>
      <c r="L63" s="12">
        <v>0</v>
      </c>
      <c r="M63" s="12">
        <v>0</v>
      </c>
      <c r="N63" s="12" t="s">
        <v>1106</v>
      </c>
      <c r="O63" s="12" t="s">
        <v>1075</v>
      </c>
      <c r="P63" s="12">
        <v>17</v>
      </c>
      <c r="Q63" s="12">
        <v>0</v>
      </c>
      <c r="R63" s="12">
        <v>0</v>
      </c>
      <c r="S63" s="12" t="s">
        <v>188</v>
      </c>
      <c r="T63" s="12" t="s">
        <v>230</v>
      </c>
      <c r="U63" s="12" t="s">
        <v>231</v>
      </c>
      <c r="V63" s="12" t="s">
        <v>232</v>
      </c>
      <c r="W63" s="13" t="s">
        <v>67</v>
      </c>
      <c r="X63" s="14" t="s">
        <v>1198</v>
      </c>
      <c r="Y63" s="14" t="s">
        <v>1251</v>
      </c>
      <c r="AA63" s="12">
        <v>75</v>
      </c>
    </row>
    <row r="64" spans="1:29" hidden="1" x14ac:dyDescent="0.3">
      <c r="A64" s="12" t="s">
        <v>188</v>
      </c>
      <c r="B64" s="12" t="s">
        <v>1110</v>
      </c>
      <c r="C64" s="12" t="s">
        <v>1109</v>
      </c>
      <c r="D64" s="12" t="s">
        <v>1081</v>
      </c>
      <c r="E64" s="13">
        <v>45071</v>
      </c>
      <c r="F64" s="14">
        <v>0.40902777777777777</v>
      </c>
      <c r="G64" s="12">
        <v>0</v>
      </c>
      <c r="H64" s="12" t="s">
        <v>1075</v>
      </c>
      <c r="I64" s="12" t="s">
        <v>1182</v>
      </c>
      <c r="J64" s="12">
        <v>11</v>
      </c>
      <c r="K64" s="12" t="s">
        <v>1077</v>
      </c>
      <c r="L64" s="12">
        <v>0</v>
      </c>
      <c r="M64" s="12">
        <v>0</v>
      </c>
      <c r="N64" s="12" t="s">
        <v>1106</v>
      </c>
      <c r="O64" s="12" t="s">
        <v>1075</v>
      </c>
      <c r="P64" s="12">
        <v>17</v>
      </c>
      <c r="Q64" s="12">
        <v>0</v>
      </c>
      <c r="R64" s="12">
        <v>0</v>
      </c>
      <c r="S64" s="12" t="s">
        <v>188</v>
      </c>
      <c r="T64" s="12" t="s">
        <v>233</v>
      </c>
      <c r="U64" s="12" t="s">
        <v>234</v>
      </c>
      <c r="V64" s="12" t="s">
        <v>235</v>
      </c>
      <c r="W64" s="13" t="s">
        <v>34</v>
      </c>
      <c r="X64" s="14" t="s">
        <v>1191</v>
      </c>
      <c r="Y64" s="14" t="s">
        <v>1243</v>
      </c>
      <c r="AA64" s="12">
        <v>2</v>
      </c>
    </row>
    <row r="65" spans="1:29" hidden="1" x14ac:dyDescent="0.3">
      <c r="A65" s="12" t="s">
        <v>188</v>
      </c>
      <c r="B65" s="12" t="s">
        <v>1110</v>
      </c>
      <c r="C65" s="12" t="s">
        <v>1109</v>
      </c>
      <c r="D65" s="12" t="s">
        <v>1081</v>
      </c>
      <c r="E65" s="13">
        <v>45071</v>
      </c>
      <c r="F65" s="14">
        <v>0.40902777777777777</v>
      </c>
      <c r="G65" s="12">
        <v>0</v>
      </c>
      <c r="H65" s="12" t="s">
        <v>1075</v>
      </c>
      <c r="I65" s="12" t="s">
        <v>1182</v>
      </c>
      <c r="J65" s="12">
        <v>11</v>
      </c>
      <c r="K65" s="12" t="s">
        <v>1077</v>
      </c>
      <c r="L65" s="12">
        <v>0</v>
      </c>
      <c r="M65" s="12">
        <v>0</v>
      </c>
      <c r="N65" s="12" t="s">
        <v>1106</v>
      </c>
      <c r="O65" s="12" t="s">
        <v>1075</v>
      </c>
      <c r="P65" s="12">
        <v>17</v>
      </c>
      <c r="Q65" s="12">
        <v>0</v>
      </c>
      <c r="R65" s="12">
        <v>0</v>
      </c>
      <c r="S65" s="12" t="s">
        <v>188</v>
      </c>
      <c r="T65" s="12" t="s">
        <v>236</v>
      </c>
      <c r="U65" s="12" t="s">
        <v>237</v>
      </c>
      <c r="V65" s="12" t="s">
        <v>238</v>
      </c>
      <c r="W65" s="13" t="s">
        <v>239</v>
      </c>
      <c r="X65" s="14" t="s">
        <v>1210</v>
      </c>
      <c r="Y65" s="14" t="s">
        <v>1265</v>
      </c>
      <c r="AA65" s="12">
        <v>3</v>
      </c>
    </row>
    <row r="66" spans="1:29" hidden="1" x14ac:dyDescent="0.3">
      <c r="A66" s="12" t="s">
        <v>188</v>
      </c>
      <c r="B66" s="12" t="s">
        <v>1110</v>
      </c>
      <c r="C66" s="12" t="s">
        <v>1109</v>
      </c>
      <c r="D66" s="12" t="s">
        <v>1081</v>
      </c>
      <c r="E66" s="13">
        <v>45071</v>
      </c>
      <c r="F66" s="14">
        <v>0.40902777777777777</v>
      </c>
      <c r="G66" s="12">
        <v>0</v>
      </c>
      <c r="H66" s="12" t="s">
        <v>1075</v>
      </c>
      <c r="I66" s="12" t="s">
        <v>1182</v>
      </c>
      <c r="J66" s="12">
        <v>11</v>
      </c>
      <c r="K66" s="12" t="s">
        <v>1077</v>
      </c>
      <c r="L66" s="12">
        <v>0</v>
      </c>
      <c r="M66" s="12">
        <v>0</v>
      </c>
      <c r="N66" s="12" t="s">
        <v>1106</v>
      </c>
      <c r="O66" s="12" t="s">
        <v>1075</v>
      </c>
      <c r="P66" s="12">
        <v>17</v>
      </c>
      <c r="Q66" s="12">
        <v>0</v>
      </c>
      <c r="R66" s="12">
        <v>0</v>
      </c>
      <c r="S66" s="12" t="s">
        <v>188</v>
      </c>
      <c r="T66" s="12" t="s">
        <v>240</v>
      </c>
      <c r="U66" s="12" t="s">
        <v>241</v>
      </c>
      <c r="V66" s="12" t="s">
        <v>242</v>
      </c>
      <c r="W66" s="13" t="s">
        <v>30</v>
      </c>
      <c r="X66" s="14" t="s">
        <v>1190</v>
      </c>
      <c r="Y66" s="14" t="s">
        <v>1242</v>
      </c>
      <c r="AA66" s="12">
        <v>3</v>
      </c>
    </row>
    <row r="67" spans="1:29" hidden="1" x14ac:dyDescent="0.3">
      <c r="A67" s="12" t="s">
        <v>188</v>
      </c>
      <c r="B67" s="12" t="s">
        <v>1110</v>
      </c>
      <c r="C67" s="12" t="s">
        <v>1109</v>
      </c>
      <c r="D67" s="12" t="s">
        <v>1081</v>
      </c>
      <c r="E67" s="13">
        <v>45071</v>
      </c>
      <c r="F67" s="14">
        <v>0.40902777777777777</v>
      </c>
      <c r="G67" s="12">
        <v>0</v>
      </c>
      <c r="H67" s="12" t="s">
        <v>1075</v>
      </c>
      <c r="I67" s="12" t="s">
        <v>1182</v>
      </c>
      <c r="J67" s="12">
        <v>11</v>
      </c>
      <c r="K67" s="12" t="s">
        <v>1077</v>
      </c>
      <c r="L67" s="12">
        <v>0</v>
      </c>
      <c r="M67" s="12">
        <v>0</v>
      </c>
      <c r="N67" s="12" t="s">
        <v>1106</v>
      </c>
      <c r="O67" s="12" t="s">
        <v>1075</v>
      </c>
      <c r="P67" s="12">
        <v>17</v>
      </c>
      <c r="Q67" s="12">
        <v>0</v>
      </c>
      <c r="R67" s="12">
        <v>0</v>
      </c>
      <c r="S67" s="12" t="s">
        <v>188</v>
      </c>
      <c r="T67" s="12" t="s">
        <v>243</v>
      </c>
      <c r="U67" s="12" t="s">
        <v>244</v>
      </c>
      <c r="V67" s="12" t="s">
        <v>245</v>
      </c>
      <c r="W67" s="13" t="s">
        <v>75</v>
      </c>
      <c r="X67" s="14" t="s">
        <v>1200</v>
      </c>
      <c r="Y67" s="14" t="s">
        <v>1253</v>
      </c>
      <c r="AA67" s="12">
        <v>10</v>
      </c>
    </row>
    <row r="68" spans="1:29" hidden="1" x14ac:dyDescent="0.3">
      <c r="A68" s="12" t="s">
        <v>246</v>
      </c>
      <c r="B68" s="12" t="s">
        <v>1108</v>
      </c>
      <c r="C68" s="12" t="s">
        <v>1107</v>
      </c>
      <c r="D68" s="12" t="s">
        <v>1090</v>
      </c>
      <c r="E68" s="13">
        <v>45071</v>
      </c>
      <c r="F68" s="14">
        <v>0.33194444444444443</v>
      </c>
      <c r="G68" s="12">
        <v>0</v>
      </c>
      <c r="H68" s="12" t="s">
        <v>1075</v>
      </c>
      <c r="I68" s="12" t="s">
        <v>1181</v>
      </c>
      <c r="J68" s="12">
        <v>8</v>
      </c>
      <c r="K68" s="12" t="s">
        <v>1077</v>
      </c>
      <c r="L68" s="12">
        <v>0</v>
      </c>
      <c r="M68" s="12">
        <v>0</v>
      </c>
      <c r="N68" s="12" t="s">
        <v>1106</v>
      </c>
      <c r="O68" s="12" t="s">
        <v>1075</v>
      </c>
      <c r="P68" s="12">
        <v>0</v>
      </c>
      <c r="Q68" s="12">
        <v>0</v>
      </c>
      <c r="R68" s="12">
        <v>0</v>
      </c>
      <c r="S68" s="12" t="s">
        <v>246</v>
      </c>
      <c r="T68" s="12" t="s">
        <v>247</v>
      </c>
      <c r="U68" s="12" t="s">
        <v>248</v>
      </c>
      <c r="V68" s="12" t="s">
        <v>249</v>
      </c>
      <c r="W68" s="13" t="s">
        <v>250</v>
      </c>
      <c r="X68" s="14" t="s">
        <v>1211</v>
      </c>
      <c r="Y68" s="14" t="s">
        <v>1266</v>
      </c>
      <c r="AA68" s="12">
        <v>3</v>
      </c>
    </row>
    <row r="69" spans="1:29" hidden="1" x14ac:dyDescent="0.3">
      <c r="A69" s="12" t="s">
        <v>246</v>
      </c>
      <c r="B69" s="12" t="s">
        <v>1108</v>
      </c>
      <c r="C69" s="12" t="s">
        <v>1107</v>
      </c>
      <c r="D69" s="12" t="s">
        <v>1090</v>
      </c>
      <c r="E69" s="13">
        <v>45071</v>
      </c>
      <c r="F69" s="14">
        <v>0.33194444444444443</v>
      </c>
      <c r="G69" s="12">
        <v>0</v>
      </c>
      <c r="H69" s="12" t="s">
        <v>1075</v>
      </c>
      <c r="I69" s="12" t="s">
        <v>1181</v>
      </c>
      <c r="J69" s="12">
        <v>8</v>
      </c>
      <c r="K69" s="12" t="s">
        <v>1077</v>
      </c>
      <c r="L69" s="12">
        <v>0</v>
      </c>
      <c r="M69" s="12">
        <v>0</v>
      </c>
      <c r="N69" s="12" t="s">
        <v>1106</v>
      </c>
      <c r="O69" s="12" t="s">
        <v>1075</v>
      </c>
      <c r="P69" s="12">
        <v>0</v>
      </c>
      <c r="Q69" s="12">
        <v>0</v>
      </c>
      <c r="R69" s="12">
        <v>0</v>
      </c>
      <c r="S69" s="12" t="s">
        <v>246</v>
      </c>
      <c r="T69" s="12" t="s">
        <v>251</v>
      </c>
      <c r="U69" s="12" t="s">
        <v>252</v>
      </c>
      <c r="V69" s="12" t="s">
        <v>253</v>
      </c>
      <c r="W69" s="13" t="s">
        <v>208</v>
      </c>
      <c r="X69" s="14" t="s">
        <v>1208</v>
      </c>
      <c r="Y69" s="14" t="s">
        <v>1262</v>
      </c>
      <c r="AA69" s="12">
        <v>3</v>
      </c>
    </row>
    <row r="70" spans="1:29" hidden="1" x14ac:dyDescent="0.3">
      <c r="A70" s="12" t="s">
        <v>246</v>
      </c>
      <c r="B70" s="12" t="s">
        <v>1108</v>
      </c>
      <c r="C70" s="12" t="s">
        <v>1107</v>
      </c>
      <c r="D70" s="12" t="s">
        <v>1090</v>
      </c>
      <c r="E70" s="13">
        <v>45071</v>
      </c>
      <c r="F70" s="14">
        <v>0.33194444444444443</v>
      </c>
      <c r="G70" s="12">
        <v>0</v>
      </c>
      <c r="H70" s="12" t="s">
        <v>1075</v>
      </c>
      <c r="I70" s="12" t="s">
        <v>1181</v>
      </c>
      <c r="J70" s="12">
        <v>8</v>
      </c>
      <c r="K70" s="12" t="s">
        <v>1077</v>
      </c>
      <c r="L70" s="12">
        <v>0</v>
      </c>
      <c r="M70" s="12">
        <v>0</v>
      </c>
      <c r="N70" s="12" t="s">
        <v>1106</v>
      </c>
      <c r="O70" s="12" t="s">
        <v>1075</v>
      </c>
      <c r="P70" s="12">
        <v>0</v>
      </c>
      <c r="Q70" s="12">
        <v>0</v>
      </c>
      <c r="R70" s="12">
        <v>0</v>
      </c>
      <c r="S70" s="12" t="s">
        <v>246</v>
      </c>
      <c r="T70" s="12" t="s">
        <v>254</v>
      </c>
      <c r="U70" s="12" t="s">
        <v>255</v>
      </c>
      <c r="V70" s="12" t="s">
        <v>256</v>
      </c>
      <c r="W70" s="13" t="s">
        <v>98</v>
      </c>
      <c r="X70" s="14" t="s">
        <v>781</v>
      </c>
      <c r="Y70" s="14" t="s">
        <v>1257</v>
      </c>
      <c r="AA70" s="12">
        <v>2</v>
      </c>
      <c r="AC70" s="12" t="s">
        <v>257</v>
      </c>
    </row>
    <row r="71" spans="1:29" hidden="1" x14ac:dyDescent="0.3">
      <c r="A71" s="12" t="s">
        <v>246</v>
      </c>
      <c r="B71" s="12" t="s">
        <v>1108</v>
      </c>
      <c r="C71" s="12" t="s">
        <v>1107</v>
      </c>
      <c r="D71" s="12" t="s">
        <v>1090</v>
      </c>
      <c r="E71" s="13">
        <v>45071</v>
      </c>
      <c r="F71" s="14">
        <v>0.33194444444444443</v>
      </c>
      <c r="G71" s="12">
        <v>0</v>
      </c>
      <c r="H71" s="12" t="s">
        <v>1075</v>
      </c>
      <c r="I71" s="12" t="s">
        <v>1181</v>
      </c>
      <c r="J71" s="12">
        <v>8</v>
      </c>
      <c r="K71" s="12" t="s">
        <v>1077</v>
      </c>
      <c r="L71" s="12">
        <v>0</v>
      </c>
      <c r="M71" s="12">
        <v>0</v>
      </c>
      <c r="N71" s="12" t="s">
        <v>1106</v>
      </c>
      <c r="O71" s="12" t="s">
        <v>1075</v>
      </c>
      <c r="P71" s="12">
        <v>0</v>
      </c>
      <c r="Q71" s="12">
        <v>0</v>
      </c>
      <c r="R71" s="12">
        <v>0</v>
      </c>
      <c r="S71" s="12" t="s">
        <v>246</v>
      </c>
      <c r="T71" s="12" t="s">
        <v>258</v>
      </c>
      <c r="U71" s="12" t="s">
        <v>259</v>
      </c>
      <c r="V71" s="12" t="s">
        <v>260</v>
      </c>
      <c r="W71" s="13" t="s">
        <v>22</v>
      </c>
      <c r="X71" s="14" t="s">
        <v>1188</v>
      </c>
      <c r="Y71" s="14" t="s">
        <v>1240</v>
      </c>
      <c r="AA71" s="12">
        <v>1</v>
      </c>
    </row>
    <row r="72" spans="1:29" hidden="1" x14ac:dyDescent="0.3">
      <c r="A72" s="12" t="s">
        <v>246</v>
      </c>
      <c r="B72" s="12" t="s">
        <v>1108</v>
      </c>
      <c r="C72" s="12" t="s">
        <v>1107</v>
      </c>
      <c r="D72" s="12" t="s">
        <v>1090</v>
      </c>
      <c r="E72" s="13">
        <v>45071</v>
      </c>
      <c r="F72" s="14">
        <v>0.33194444444444443</v>
      </c>
      <c r="G72" s="12">
        <v>0</v>
      </c>
      <c r="H72" s="12" t="s">
        <v>1075</v>
      </c>
      <c r="I72" s="12" t="s">
        <v>1181</v>
      </c>
      <c r="J72" s="12">
        <v>8</v>
      </c>
      <c r="K72" s="12" t="s">
        <v>1077</v>
      </c>
      <c r="L72" s="12">
        <v>0</v>
      </c>
      <c r="M72" s="12">
        <v>0</v>
      </c>
      <c r="N72" s="12" t="s">
        <v>1106</v>
      </c>
      <c r="O72" s="12" t="s">
        <v>1075</v>
      </c>
      <c r="P72" s="12">
        <v>0</v>
      </c>
      <c r="Q72" s="12">
        <v>0</v>
      </c>
      <c r="R72" s="12">
        <v>0</v>
      </c>
      <c r="S72" s="12" t="s">
        <v>246</v>
      </c>
      <c r="T72" s="12" t="s">
        <v>261</v>
      </c>
      <c r="U72" s="12" t="s">
        <v>262</v>
      </c>
      <c r="V72" s="12" t="s">
        <v>263</v>
      </c>
      <c r="W72" s="13" t="s">
        <v>239</v>
      </c>
      <c r="X72" s="14" t="s">
        <v>1210</v>
      </c>
      <c r="Y72" s="14" t="s">
        <v>1265</v>
      </c>
      <c r="AA72" s="12">
        <v>5</v>
      </c>
    </row>
    <row r="73" spans="1:29" hidden="1" x14ac:dyDescent="0.3">
      <c r="A73" s="12" t="s">
        <v>246</v>
      </c>
      <c r="B73" s="12" t="s">
        <v>1108</v>
      </c>
      <c r="C73" s="12" t="s">
        <v>1107</v>
      </c>
      <c r="D73" s="12" t="s">
        <v>1090</v>
      </c>
      <c r="E73" s="13">
        <v>45071</v>
      </c>
      <c r="F73" s="14">
        <v>0.33194444444444443</v>
      </c>
      <c r="G73" s="12">
        <v>0</v>
      </c>
      <c r="H73" s="12" t="s">
        <v>1075</v>
      </c>
      <c r="I73" s="12" t="s">
        <v>1181</v>
      </c>
      <c r="J73" s="12">
        <v>8</v>
      </c>
      <c r="K73" s="12" t="s">
        <v>1077</v>
      </c>
      <c r="L73" s="12">
        <v>0</v>
      </c>
      <c r="M73" s="12">
        <v>0</v>
      </c>
      <c r="N73" s="12" t="s">
        <v>1106</v>
      </c>
      <c r="O73" s="12" t="s">
        <v>1075</v>
      </c>
      <c r="P73" s="12">
        <v>0</v>
      </c>
      <c r="Q73" s="12">
        <v>0</v>
      </c>
      <c r="R73" s="12">
        <v>0</v>
      </c>
      <c r="S73" s="12" t="s">
        <v>246</v>
      </c>
      <c r="T73" s="12" t="s">
        <v>264</v>
      </c>
      <c r="U73" s="12" t="s">
        <v>265</v>
      </c>
      <c r="V73" s="12" t="s">
        <v>266</v>
      </c>
      <c r="W73" s="13" t="s">
        <v>30</v>
      </c>
      <c r="X73" s="14" t="s">
        <v>1190</v>
      </c>
      <c r="Y73" s="14" t="s">
        <v>1242</v>
      </c>
      <c r="AA73" s="12">
        <v>3</v>
      </c>
    </row>
    <row r="74" spans="1:29" hidden="1" x14ac:dyDescent="0.3">
      <c r="A74" s="12" t="s">
        <v>246</v>
      </c>
      <c r="B74" s="12" t="s">
        <v>1108</v>
      </c>
      <c r="C74" s="12" t="s">
        <v>1107</v>
      </c>
      <c r="D74" s="12" t="s">
        <v>1090</v>
      </c>
      <c r="E74" s="13">
        <v>45071</v>
      </c>
      <c r="F74" s="14">
        <v>0.33194444444444443</v>
      </c>
      <c r="G74" s="12">
        <v>0</v>
      </c>
      <c r="H74" s="12" t="s">
        <v>1075</v>
      </c>
      <c r="I74" s="12" t="s">
        <v>1181</v>
      </c>
      <c r="J74" s="12">
        <v>8</v>
      </c>
      <c r="K74" s="12" t="s">
        <v>1077</v>
      </c>
      <c r="L74" s="12">
        <v>0</v>
      </c>
      <c r="M74" s="12">
        <v>0</v>
      </c>
      <c r="N74" s="12" t="s">
        <v>1106</v>
      </c>
      <c r="O74" s="12" t="s">
        <v>1075</v>
      </c>
      <c r="P74" s="12">
        <v>0</v>
      </c>
      <c r="Q74" s="12">
        <v>0</v>
      </c>
      <c r="R74" s="12">
        <v>0</v>
      </c>
      <c r="S74" s="12" t="s">
        <v>246</v>
      </c>
      <c r="T74" s="12" t="s">
        <v>267</v>
      </c>
      <c r="U74" s="12" t="s">
        <v>268</v>
      </c>
      <c r="V74" s="12" t="s">
        <v>269</v>
      </c>
      <c r="W74" s="13" t="s">
        <v>79</v>
      </c>
      <c r="X74" s="14" t="s">
        <v>1201</v>
      </c>
      <c r="Y74" s="14" t="s">
        <v>1254</v>
      </c>
      <c r="AA74" s="12">
        <v>6</v>
      </c>
    </row>
    <row r="75" spans="1:29" hidden="1" x14ac:dyDescent="0.3">
      <c r="A75" s="12" t="s">
        <v>246</v>
      </c>
      <c r="B75" s="12" t="s">
        <v>1108</v>
      </c>
      <c r="C75" s="12" t="s">
        <v>1107</v>
      </c>
      <c r="D75" s="12" t="s">
        <v>1090</v>
      </c>
      <c r="E75" s="13">
        <v>45071</v>
      </c>
      <c r="F75" s="14">
        <v>0.33194444444444443</v>
      </c>
      <c r="G75" s="12">
        <v>0</v>
      </c>
      <c r="H75" s="12" t="s">
        <v>1075</v>
      </c>
      <c r="I75" s="12" t="s">
        <v>1181</v>
      </c>
      <c r="J75" s="12">
        <v>8</v>
      </c>
      <c r="K75" s="12" t="s">
        <v>1077</v>
      </c>
      <c r="L75" s="12">
        <v>0</v>
      </c>
      <c r="M75" s="12">
        <v>0</v>
      </c>
      <c r="N75" s="12" t="s">
        <v>1106</v>
      </c>
      <c r="O75" s="12" t="s">
        <v>1075</v>
      </c>
      <c r="P75" s="12">
        <v>0</v>
      </c>
      <c r="Q75" s="12">
        <v>0</v>
      </c>
      <c r="R75" s="12">
        <v>0</v>
      </c>
      <c r="S75" s="12" t="s">
        <v>246</v>
      </c>
      <c r="T75" s="12" t="s">
        <v>270</v>
      </c>
      <c r="U75" s="12" t="s">
        <v>271</v>
      </c>
      <c r="V75" s="12" t="s">
        <v>272</v>
      </c>
      <c r="W75" s="13" t="s">
        <v>273</v>
      </c>
      <c r="X75" s="14" t="s">
        <v>1212</v>
      </c>
      <c r="Y75" s="14" t="s">
        <v>1267</v>
      </c>
      <c r="AA75" s="12">
        <v>5</v>
      </c>
    </row>
    <row r="76" spans="1:29" hidden="1" x14ac:dyDescent="0.3">
      <c r="A76" s="12" t="s">
        <v>246</v>
      </c>
      <c r="B76" s="12" t="s">
        <v>1108</v>
      </c>
      <c r="C76" s="12" t="s">
        <v>1107</v>
      </c>
      <c r="D76" s="12" t="s">
        <v>1090</v>
      </c>
      <c r="E76" s="13">
        <v>45071</v>
      </c>
      <c r="F76" s="14">
        <v>0.33194444444444443</v>
      </c>
      <c r="G76" s="12">
        <v>0</v>
      </c>
      <c r="H76" s="12" t="s">
        <v>1075</v>
      </c>
      <c r="I76" s="12" t="s">
        <v>1181</v>
      </c>
      <c r="J76" s="12">
        <v>8</v>
      </c>
      <c r="K76" s="12" t="s">
        <v>1077</v>
      </c>
      <c r="L76" s="12">
        <v>0</v>
      </c>
      <c r="M76" s="12">
        <v>0</v>
      </c>
      <c r="N76" s="12" t="s">
        <v>1106</v>
      </c>
      <c r="O76" s="12" t="s">
        <v>1075</v>
      </c>
      <c r="P76" s="12">
        <v>0</v>
      </c>
      <c r="Q76" s="12">
        <v>0</v>
      </c>
      <c r="R76" s="12">
        <v>0</v>
      </c>
      <c r="S76" s="12" t="s">
        <v>246</v>
      </c>
      <c r="T76" s="12" t="s">
        <v>274</v>
      </c>
      <c r="U76" s="12" t="s">
        <v>275</v>
      </c>
      <c r="V76" s="12" t="s">
        <v>276</v>
      </c>
      <c r="W76" s="13" t="s">
        <v>18</v>
      </c>
      <c r="X76" s="14" t="s">
        <v>1187</v>
      </c>
      <c r="Y76" s="14" t="s">
        <v>1239</v>
      </c>
      <c r="AA76" s="12">
        <v>2</v>
      </c>
    </row>
    <row r="77" spans="1:29" hidden="1" x14ac:dyDescent="0.3">
      <c r="A77" s="12" t="s">
        <v>246</v>
      </c>
      <c r="B77" s="12" t="s">
        <v>1108</v>
      </c>
      <c r="C77" s="12" t="s">
        <v>1107</v>
      </c>
      <c r="D77" s="12" t="s">
        <v>1090</v>
      </c>
      <c r="E77" s="13">
        <v>45071</v>
      </c>
      <c r="F77" s="14">
        <v>0.33194444444444443</v>
      </c>
      <c r="G77" s="12">
        <v>0</v>
      </c>
      <c r="H77" s="12" t="s">
        <v>1075</v>
      </c>
      <c r="I77" s="12" t="s">
        <v>1181</v>
      </c>
      <c r="J77" s="12">
        <v>8</v>
      </c>
      <c r="K77" s="12" t="s">
        <v>1077</v>
      </c>
      <c r="L77" s="12">
        <v>0</v>
      </c>
      <c r="M77" s="12">
        <v>0</v>
      </c>
      <c r="N77" s="12" t="s">
        <v>1106</v>
      </c>
      <c r="O77" s="12" t="s">
        <v>1075</v>
      </c>
      <c r="P77" s="12">
        <v>0</v>
      </c>
      <c r="Q77" s="12">
        <v>0</v>
      </c>
      <c r="R77" s="12">
        <v>0</v>
      </c>
      <c r="S77" s="12" t="s">
        <v>246</v>
      </c>
      <c r="T77" s="12" t="s">
        <v>277</v>
      </c>
      <c r="U77" s="12" t="s">
        <v>278</v>
      </c>
      <c r="V77" s="12" t="s">
        <v>279</v>
      </c>
      <c r="W77" s="13" t="s">
        <v>42</v>
      </c>
      <c r="X77" s="14" t="s">
        <v>781</v>
      </c>
      <c r="Y77" s="14" t="s">
        <v>1245</v>
      </c>
      <c r="AA77" s="12">
        <v>2</v>
      </c>
      <c r="AC77" s="12" t="s">
        <v>43</v>
      </c>
    </row>
    <row r="78" spans="1:29" hidden="1" x14ac:dyDescent="0.3">
      <c r="A78" s="12" t="s">
        <v>246</v>
      </c>
      <c r="B78" s="12" t="s">
        <v>1108</v>
      </c>
      <c r="C78" s="12" t="s">
        <v>1107</v>
      </c>
      <c r="D78" s="12" t="s">
        <v>1090</v>
      </c>
      <c r="E78" s="13">
        <v>45071</v>
      </c>
      <c r="F78" s="14">
        <v>0.33194444444444443</v>
      </c>
      <c r="G78" s="12">
        <v>0</v>
      </c>
      <c r="H78" s="12" t="s">
        <v>1075</v>
      </c>
      <c r="I78" s="12" t="s">
        <v>1181</v>
      </c>
      <c r="J78" s="12">
        <v>8</v>
      </c>
      <c r="K78" s="12" t="s">
        <v>1077</v>
      </c>
      <c r="L78" s="12">
        <v>0</v>
      </c>
      <c r="M78" s="12">
        <v>0</v>
      </c>
      <c r="N78" s="12" t="s">
        <v>1106</v>
      </c>
      <c r="O78" s="12" t="s">
        <v>1075</v>
      </c>
      <c r="P78" s="12">
        <v>0</v>
      </c>
      <c r="Q78" s="12">
        <v>0</v>
      </c>
      <c r="R78" s="12">
        <v>0</v>
      </c>
      <c r="S78" s="12" t="s">
        <v>246</v>
      </c>
      <c r="T78" s="12" t="s">
        <v>280</v>
      </c>
      <c r="U78" s="12" t="s">
        <v>281</v>
      </c>
      <c r="V78" s="12" t="s">
        <v>282</v>
      </c>
      <c r="W78" s="13" t="s">
        <v>47</v>
      </c>
      <c r="X78" s="14" t="s">
        <v>1193</v>
      </c>
      <c r="Y78" s="14" t="s">
        <v>1246</v>
      </c>
      <c r="AA78" s="12">
        <v>3</v>
      </c>
    </row>
    <row r="79" spans="1:29" hidden="1" x14ac:dyDescent="0.3">
      <c r="A79" s="12" t="s">
        <v>246</v>
      </c>
      <c r="B79" s="12" t="s">
        <v>1108</v>
      </c>
      <c r="C79" s="12" t="s">
        <v>1107</v>
      </c>
      <c r="D79" s="12" t="s">
        <v>1090</v>
      </c>
      <c r="E79" s="13">
        <v>45071</v>
      </c>
      <c r="F79" s="14">
        <v>0.33194444444444443</v>
      </c>
      <c r="G79" s="12">
        <v>0</v>
      </c>
      <c r="H79" s="12" t="s">
        <v>1075</v>
      </c>
      <c r="I79" s="12" t="s">
        <v>1181</v>
      </c>
      <c r="J79" s="12">
        <v>8</v>
      </c>
      <c r="K79" s="12" t="s">
        <v>1077</v>
      </c>
      <c r="L79" s="12">
        <v>0</v>
      </c>
      <c r="M79" s="12">
        <v>0</v>
      </c>
      <c r="N79" s="12" t="s">
        <v>1106</v>
      </c>
      <c r="O79" s="12" t="s">
        <v>1075</v>
      </c>
      <c r="P79" s="12">
        <v>0</v>
      </c>
      <c r="Q79" s="12">
        <v>0</v>
      </c>
      <c r="R79" s="12">
        <v>0</v>
      </c>
      <c r="S79" s="12" t="s">
        <v>246</v>
      </c>
      <c r="T79" s="12" t="s">
        <v>283</v>
      </c>
      <c r="U79" s="12" t="s">
        <v>284</v>
      </c>
      <c r="V79" s="12" t="s">
        <v>285</v>
      </c>
      <c r="W79" s="13" t="s">
        <v>63</v>
      </c>
      <c r="X79" s="14" t="s">
        <v>1197</v>
      </c>
      <c r="Y79" s="14" t="s">
        <v>1250</v>
      </c>
      <c r="AA79" s="12">
        <v>15</v>
      </c>
    </row>
    <row r="80" spans="1:29" hidden="1" x14ac:dyDescent="0.3">
      <c r="A80" s="12" t="s">
        <v>246</v>
      </c>
      <c r="B80" s="12" t="s">
        <v>1108</v>
      </c>
      <c r="C80" s="12" t="s">
        <v>1107</v>
      </c>
      <c r="D80" s="12" t="s">
        <v>1090</v>
      </c>
      <c r="E80" s="13">
        <v>45071</v>
      </c>
      <c r="F80" s="14">
        <v>0.33194444444444443</v>
      </c>
      <c r="G80" s="12">
        <v>0</v>
      </c>
      <c r="H80" s="12" t="s">
        <v>1075</v>
      </c>
      <c r="I80" s="12" t="s">
        <v>1181</v>
      </c>
      <c r="J80" s="12">
        <v>8</v>
      </c>
      <c r="K80" s="12" t="s">
        <v>1077</v>
      </c>
      <c r="L80" s="12">
        <v>0</v>
      </c>
      <c r="M80" s="12">
        <v>0</v>
      </c>
      <c r="N80" s="12" t="s">
        <v>1106</v>
      </c>
      <c r="O80" s="12" t="s">
        <v>1075</v>
      </c>
      <c r="P80" s="12">
        <v>0</v>
      </c>
      <c r="Q80" s="12">
        <v>0</v>
      </c>
      <c r="R80" s="12">
        <v>0</v>
      </c>
      <c r="S80" s="12" t="s">
        <v>246</v>
      </c>
      <c r="T80" s="12" t="s">
        <v>286</v>
      </c>
      <c r="U80" s="12" t="s">
        <v>287</v>
      </c>
      <c r="V80" s="12" t="s">
        <v>288</v>
      </c>
      <c r="W80" s="13" t="s">
        <v>71</v>
      </c>
      <c r="X80" s="14" t="s">
        <v>1199</v>
      </c>
      <c r="Y80" s="14" t="s">
        <v>1252</v>
      </c>
      <c r="AA80" s="12">
        <v>30</v>
      </c>
    </row>
    <row r="81" spans="1:29" hidden="1" x14ac:dyDescent="0.3">
      <c r="A81" s="12" t="s">
        <v>246</v>
      </c>
      <c r="B81" s="12" t="s">
        <v>1108</v>
      </c>
      <c r="C81" s="12" t="s">
        <v>1107</v>
      </c>
      <c r="D81" s="12" t="s">
        <v>1090</v>
      </c>
      <c r="E81" s="13">
        <v>45071</v>
      </c>
      <c r="F81" s="14">
        <v>0.33194444444444443</v>
      </c>
      <c r="G81" s="12">
        <v>0</v>
      </c>
      <c r="H81" s="12" t="s">
        <v>1075</v>
      </c>
      <c r="I81" s="12" t="s">
        <v>1181</v>
      </c>
      <c r="J81" s="12">
        <v>8</v>
      </c>
      <c r="K81" s="12" t="s">
        <v>1077</v>
      </c>
      <c r="L81" s="12">
        <v>0</v>
      </c>
      <c r="M81" s="12">
        <v>0</v>
      </c>
      <c r="N81" s="12" t="s">
        <v>1106</v>
      </c>
      <c r="O81" s="12" t="s">
        <v>1075</v>
      </c>
      <c r="P81" s="12">
        <v>0</v>
      </c>
      <c r="Q81" s="12">
        <v>0</v>
      </c>
      <c r="R81" s="12">
        <v>0</v>
      </c>
      <c r="S81" s="12" t="s">
        <v>246</v>
      </c>
      <c r="T81" s="12" t="s">
        <v>289</v>
      </c>
      <c r="U81" s="12" t="s">
        <v>290</v>
      </c>
      <c r="V81" s="12" t="s">
        <v>291</v>
      </c>
      <c r="W81" s="13" t="s">
        <v>34</v>
      </c>
      <c r="X81" s="14" t="s">
        <v>1191</v>
      </c>
      <c r="Y81" s="14" t="s">
        <v>1243</v>
      </c>
      <c r="AA81" s="12">
        <v>10</v>
      </c>
    </row>
    <row r="82" spans="1:29" hidden="1" x14ac:dyDescent="0.3">
      <c r="A82" s="12" t="s">
        <v>246</v>
      </c>
      <c r="B82" s="12" t="s">
        <v>1108</v>
      </c>
      <c r="C82" s="12" t="s">
        <v>1107</v>
      </c>
      <c r="D82" s="12" t="s">
        <v>1090</v>
      </c>
      <c r="E82" s="13">
        <v>45071</v>
      </c>
      <c r="F82" s="14">
        <v>0.33194444444444443</v>
      </c>
      <c r="G82" s="12">
        <v>0</v>
      </c>
      <c r="H82" s="12" t="s">
        <v>1075</v>
      </c>
      <c r="I82" s="12" t="s">
        <v>1181</v>
      </c>
      <c r="J82" s="12">
        <v>8</v>
      </c>
      <c r="K82" s="12" t="s">
        <v>1077</v>
      </c>
      <c r="L82" s="12">
        <v>0</v>
      </c>
      <c r="M82" s="12">
        <v>0</v>
      </c>
      <c r="N82" s="12" t="s">
        <v>1106</v>
      </c>
      <c r="O82" s="12" t="s">
        <v>1075</v>
      </c>
      <c r="P82" s="12">
        <v>0</v>
      </c>
      <c r="Q82" s="12">
        <v>0</v>
      </c>
      <c r="R82" s="12">
        <v>0</v>
      </c>
      <c r="S82" s="12" t="s">
        <v>246</v>
      </c>
      <c r="T82" s="12" t="s">
        <v>292</v>
      </c>
      <c r="U82" s="12" t="s">
        <v>293</v>
      </c>
      <c r="V82" s="12" t="s">
        <v>294</v>
      </c>
      <c r="W82" s="13" t="s">
        <v>75</v>
      </c>
      <c r="X82" s="14" t="s">
        <v>1200</v>
      </c>
      <c r="Y82" s="14" t="s">
        <v>1253</v>
      </c>
      <c r="AA82" s="12">
        <v>80</v>
      </c>
    </row>
    <row r="83" spans="1:29" hidden="1" x14ac:dyDescent="0.3">
      <c r="A83" s="12" t="s">
        <v>295</v>
      </c>
      <c r="B83" s="12" t="s">
        <v>1105</v>
      </c>
      <c r="C83" s="12" t="s">
        <v>1104</v>
      </c>
      <c r="D83" s="12" t="s">
        <v>1086</v>
      </c>
      <c r="E83" s="13">
        <v>45070</v>
      </c>
      <c r="F83" s="14">
        <v>0.36874999999999997</v>
      </c>
      <c r="G83" s="12">
        <v>0</v>
      </c>
      <c r="H83" s="12" t="s">
        <v>1075</v>
      </c>
      <c r="I83" s="12" t="s">
        <v>1182</v>
      </c>
      <c r="J83" s="12">
        <v>1</v>
      </c>
      <c r="K83" s="12" t="s">
        <v>1085</v>
      </c>
      <c r="L83" s="12">
        <v>0</v>
      </c>
      <c r="M83" s="12">
        <v>0</v>
      </c>
      <c r="N83" s="12" t="s">
        <v>1103</v>
      </c>
      <c r="O83" s="12" t="s">
        <v>1075</v>
      </c>
      <c r="P83" s="12">
        <v>16</v>
      </c>
      <c r="Q83" s="12">
        <v>0</v>
      </c>
      <c r="R83" s="12">
        <v>0</v>
      </c>
      <c r="S83" s="12" t="s">
        <v>295</v>
      </c>
      <c r="T83" s="12" t="s">
        <v>296</v>
      </c>
      <c r="U83" s="12" t="s">
        <v>297</v>
      </c>
      <c r="V83" s="12" t="s">
        <v>298</v>
      </c>
      <c r="W83" s="13" t="s">
        <v>273</v>
      </c>
      <c r="X83" s="14" t="s">
        <v>1212</v>
      </c>
      <c r="Y83" s="14" t="s">
        <v>1267</v>
      </c>
      <c r="AA83" s="12">
        <v>0.5</v>
      </c>
    </row>
    <row r="84" spans="1:29" hidden="1" x14ac:dyDescent="0.3">
      <c r="A84" s="12" t="s">
        <v>295</v>
      </c>
      <c r="B84" s="12" t="s">
        <v>1105</v>
      </c>
      <c r="C84" s="12" t="s">
        <v>1104</v>
      </c>
      <c r="D84" s="12" t="s">
        <v>1086</v>
      </c>
      <c r="E84" s="13">
        <v>45070</v>
      </c>
      <c r="F84" s="14">
        <v>0.36874999999999997</v>
      </c>
      <c r="G84" s="12">
        <v>0</v>
      </c>
      <c r="H84" s="12" t="s">
        <v>1075</v>
      </c>
      <c r="I84" s="12" t="s">
        <v>1182</v>
      </c>
      <c r="J84" s="12">
        <v>1</v>
      </c>
      <c r="K84" s="12" t="s">
        <v>1085</v>
      </c>
      <c r="L84" s="12">
        <v>0</v>
      </c>
      <c r="M84" s="12">
        <v>0</v>
      </c>
      <c r="N84" s="12" t="s">
        <v>1103</v>
      </c>
      <c r="O84" s="12" t="s">
        <v>1075</v>
      </c>
      <c r="P84" s="12">
        <v>16</v>
      </c>
      <c r="Q84" s="12">
        <v>0</v>
      </c>
      <c r="R84" s="12">
        <v>0</v>
      </c>
      <c r="S84" s="12" t="s">
        <v>295</v>
      </c>
      <c r="T84" s="12" t="s">
        <v>299</v>
      </c>
      <c r="U84" s="12" t="s">
        <v>300</v>
      </c>
      <c r="V84" s="12" t="s">
        <v>301</v>
      </c>
      <c r="W84" s="13" t="s">
        <v>250</v>
      </c>
      <c r="X84" s="14" t="s">
        <v>1211</v>
      </c>
      <c r="Y84" s="14" t="s">
        <v>1266</v>
      </c>
      <c r="AA84" s="12">
        <v>0.5</v>
      </c>
    </row>
    <row r="85" spans="1:29" hidden="1" x14ac:dyDescent="0.3">
      <c r="A85" s="12" t="s">
        <v>295</v>
      </c>
      <c r="B85" s="12" t="s">
        <v>1105</v>
      </c>
      <c r="C85" s="12" t="s">
        <v>1104</v>
      </c>
      <c r="D85" s="12" t="s">
        <v>1086</v>
      </c>
      <c r="E85" s="13">
        <v>45070</v>
      </c>
      <c r="F85" s="14">
        <v>0.36874999999999997</v>
      </c>
      <c r="G85" s="12">
        <v>0</v>
      </c>
      <c r="H85" s="12" t="s">
        <v>1075</v>
      </c>
      <c r="I85" s="12" t="s">
        <v>1182</v>
      </c>
      <c r="J85" s="12">
        <v>1</v>
      </c>
      <c r="K85" s="12" t="s">
        <v>1085</v>
      </c>
      <c r="L85" s="12">
        <v>0</v>
      </c>
      <c r="M85" s="12">
        <v>0</v>
      </c>
      <c r="N85" s="12" t="s">
        <v>1103</v>
      </c>
      <c r="O85" s="12" t="s">
        <v>1075</v>
      </c>
      <c r="P85" s="12">
        <v>16</v>
      </c>
      <c r="Q85" s="12">
        <v>0</v>
      </c>
      <c r="R85" s="12">
        <v>0</v>
      </c>
      <c r="S85" s="12" t="s">
        <v>295</v>
      </c>
      <c r="T85" s="12" t="s">
        <v>302</v>
      </c>
      <c r="U85" s="12" t="s">
        <v>303</v>
      </c>
      <c r="V85" s="12" t="s">
        <v>304</v>
      </c>
      <c r="W85" s="13" t="s">
        <v>26</v>
      </c>
      <c r="X85" s="14" t="s">
        <v>1189</v>
      </c>
      <c r="Y85" s="14" t="s">
        <v>1241</v>
      </c>
      <c r="AA85" s="12">
        <v>2</v>
      </c>
    </row>
    <row r="86" spans="1:29" hidden="1" x14ac:dyDescent="0.3">
      <c r="A86" s="12" t="s">
        <v>295</v>
      </c>
      <c r="B86" s="12" t="s">
        <v>1105</v>
      </c>
      <c r="C86" s="12" t="s">
        <v>1104</v>
      </c>
      <c r="D86" s="12" t="s">
        <v>1086</v>
      </c>
      <c r="E86" s="13">
        <v>45070</v>
      </c>
      <c r="F86" s="14">
        <v>0.36874999999999997</v>
      </c>
      <c r="G86" s="12">
        <v>0</v>
      </c>
      <c r="H86" s="12" t="s">
        <v>1075</v>
      </c>
      <c r="I86" s="12" t="s">
        <v>1182</v>
      </c>
      <c r="J86" s="12">
        <v>1</v>
      </c>
      <c r="K86" s="12" t="s">
        <v>1085</v>
      </c>
      <c r="L86" s="12">
        <v>0</v>
      </c>
      <c r="M86" s="12">
        <v>0</v>
      </c>
      <c r="N86" s="12" t="s">
        <v>1103</v>
      </c>
      <c r="O86" s="12" t="s">
        <v>1075</v>
      </c>
      <c r="P86" s="12">
        <v>16</v>
      </c>
      <c r="Q86" s="12">
        <v>0</v>
      </c>
      <c r="R86" s="12">
        <v>0</v>
      </c>
      <c r="S86" s="12" t="s">
        <v>295</v>
      </c>
      <c r="T86" s="12" t="s">
        <v>305</v>
      </c>
      <c r="U86" s="12" t="s">
        <v>306</v>
      </c>
      <c r="V86" s="12" t="s">
        <v>307</v>
      </c>
      <c r="W86" s="13" t="s">
        <v>55</v>
      </c>
      <c r="X86" s="14" t="s">
        <v>1195</v>
      </c>
      <c r="Y86" s="14" t="s">
        <v>1248</v>
      </c>
      <c r="AA86" s="12">
        <v>10</v>
      </c>
    </row>
    <row r="87" spans="1:29" hidden="1" x14ac:dyDescent="0.3">
      <c r="A87" s="12" t="s">
        <v>295</v>
      </c>
      <c r="B87" s="12" t="s">
        <v>1105</v>
      </c>
      <c r="C87" s="12" t="s">
        <v>1104</v>
      </c>
      <c r="D87" s="12" t="s">
        <v>1086</v>
      </c>
      <c r="E87" s="13">
        <v>45070</v>
      </c>
      <c r="F87" s="14">
        <v>0.36874999999999997</v>
      </c>
      <c r="G87" s="12">
        <v>0</v>
      </c>
      <c r="H87" s="12" t="s">
        <v>1075</v>
      </c>
      <c r="I87" s="12" t="s">
        <v>1182</v>
      </c>
      <c r="J87" s="12">
        <v>1</v>
      </c>
      <c r="K87" s="12" t="s">
        <v>1085</v>
      </c>
      <c r="L87" s="12">
        <v>0</v>
      </c>
      <c r="M87" s="12">
        <v>0</v>
      </c>
      <c r="N87" s="12" t="s">
        <v>1103</v>
      </c>
      <c r="O87" s="12" t="s">
        <v>1075</v>
      </c>
      <c r="P87" s="12">
        <v>16</v>
      </c>
      <c r="Q87" s="12">
        <v>0</v>
      </c>
      <c r="R87" s="12">
        <v>0</v>
      </c>
      <c r="S87" s="12" t="s">
        <v>295</v>
      </c>
      <c r="T87" s="12" t="s">
        <v>308</v>
      </c>
      <c r="U87" s="12" t="s">
        <v>309</v>
      </c>
      <c r="V87" s="12" t="s">
        <v>310</v>
      </c>
      <c r="W87" s="13" t="s">
        <v>51</v>
      </c>
      <c r="X87" s="14" t="s">
        <v>1194</v>
      </c>
      <c r="Y87" s="14" t="s">
        <v>1247</v>
      </c>
      <c r="AA87" s="12">
        <v>0.5</v>
      </c>
      <c r="AC87" s="12" t="s">
        <v>311</v>
      </c>
    </row>
    <row r="88" spans="1:29" hidden="1" x14ac:dyDescent="0.3">
      <c r="A88" s="12" t="s">
        <v>295</v>
      </c>
      <c r="B88" s="12" t="s">
        <v>1105</v>
      </c>
      <c r="C88" s="12" t="s">
        <v>1104</v>
      </c>
      <c r="D88" s="12" t="s">
        <v>1086</v>
      </c>
      <c r="E88" s="13">
        <v>45070</v>
      </c>
      <c r="F88" s="14">
        <v>0.36874999999999997</v>
      </c>
      <c r="G88" s="12">
        <v>0</v>
      </c>
      <c r="H88" s="12" t="s">
        <v>1075</v>
      </c>
      <c r="I88" s="12" t="s">
        <v>1182</v>
      </c>
      <c r="J88" s="12">
        <v>1</v>
      </c>
      <c r="K88" s="12" t="s">
        <v>1085</v>
      </c>
      <c r="L88" s="12">
        <v>0</v>
      </c>
      <c r="M88" s="12">
        <v>0</v>
      </c>
      <c r="N88" s="12" t="s">
        <v>1103</v>
      </c>
      <c r="O88" s="12" t="s">
        <v>1075</v>
      </c>
      <c r="P88" s="12">
        <v>16</v>
      </c>
      <c r="Q88" s="12">
        <v>0</v>
      </c>
      <c r="R88" s="12">
        <v>0</v>
      </c>
      <c r="S88" s="12" t="s">
        <v>295</v>
      </c>
      <c r="T88" s="12" t="s">
        <v>312</v>
      </c>
      <c r="U88" s="12" t="s">
        <v>313</v>
      </c>
      <c r="V88" s="12" t="s">
        <v>314</v>
      </c>
      <c r="W88" s="13" t="s">
        <v>71</v>
      </c>
      <c r="X88" s="14" t="s">
        <v>1199</v>
      </c>
      <c r="Y88" s="14" t="s">
        <v>1252</v>
      </c>
      <c r="AA88" s="12">
        <v>3</v>
      </c>
    </row>
    <row r="89" spans="1:29" hidden="1" x14ac:dyDescent="0.3">
      <c r="A89" s="12" t="s">
        <v>295</v>
      </c>
      <c r="B89" s="12" t="s">
        <v>1105</v>
      </c>
      <c r="C89" s="12" t="s">
        <v>1104</v>
      </c>
      <c r="D89" s="12" t="s">
        <v>1086</v>
      </c>
      <c r="E89" s="13">
        <v>45070</v>
      </c>
      <c r="F89" s="14">
        <v>0.36874999999999997</v>
      </c>
      <c r="G89" s="12">
        <v>0</v>
      </c>
      <c r="H89" s="12" t="s">
        <v>1075</v>
      </c>
      <c r="I89" s="12" t="s">
        <v>1182</v>
      </c>
      <c r="J89" s="12">
        <v>1</v>
      </c>
      <c r="K89" s="12" t="s">
        <v>1085</v>
      </c>
      <c r="L89" s="12">
        <v>0</v>
      </c>
      <c r="M89" s="12">
        <v>0</v>
      </c>
      <c r="N89" s="12" t="s">
        <v>1103</v>
      </c>
      <c r="O89" s="12" t="s">
        <v>1075</v>
      </c>
      <c r="P89" s="12">
        <v>16</v>
      </c>
      <c r="Q89" s="12">
        <v>0</v>
      </c>
      <c r="R89" s="12">
        <v>0</v>
      </c>
      <c r="S89" s="12" t="s">
        <v>295</v>
      </c>
      <c r="T89" s="12" t="s">
        <v>315</v>
      </c>
      <c r="U89" s="12" t="s">
        <v>316</v>
      </c>
      <c r="V89" s="12" t="s">
        <v>317</v>
      </c>
      <c r="W89" s="13" t="s">
        <v>98</v>
      </c>
      <c r="X89" s="14" t="s">
        <v>781</v>
      </c>
      <c r="Y89" s="14" t="s">
        <v>1257</v>
      </c>
      <c r="AA89" s="12">
        <v>1</v>
      </c>
      <c r="AC89" s="12" t="s">
        <v>318</v>
      </c>
    </row>
    <row r="90" spans="1:29" hidden="1" x14ac:dyDescent="0.3">
      <c r="A90" s="12" t="s">
        <v>295</v>
      </c>
      <c r="B90" s="12" t="s">
        <v>1105</v>
      </c>
      <c r="C90" s="12" t="s">
        <v>1104</v>
      </c>
      <c r="D90" s="12" t="s">
        <v>1086</v>
      </c>
      <c r="E90" s="13">
        <v>45070</v>
      </c>
      <c r="F90" s="14">
        <v>0.36874999999999997</v>
      </c>
      <c r="G90" s="12">
        <v>0</v>
      </c>
      <c r="H90" s="12" t="s">
        <v>1075</v>
      </c>
      <c r="I90" s="12" t="s">
        <v>1182</v>
      </c>
      <c r="J90" s="12">
        <v>1</v>
      </c>
      <c r="K90" s="12" t="s">
        <v>1085</v>
      </c>
      <c r="L90" s="12">
        <v>0</v>
      </c>
      <c r="M90" s="12">
        <v>0</v>
      </c>
      <c r="N90" s="12" t="s">
        <v>1103</v>
      </c>
      <c r="O90" s="12" t="s">
        <v>1075</v>
      </c>
      <c r="P90" s="12">
        <v>16</v>
      </c>
      <c r="Q90" s="12">
        <v>0</v>
      </c>
      <c r="R90" s="12">
        <v>0</v>
      </c>
      <c r="S90" s="12" t="s">
        <v>295</v>
      </c>
      <c r="T90" s="12" t="s">
        <v>319</v>
      </c>
      <c r="U90" s="12" t="s">
        <v>320</v>
      </c>
      <c r="V90" s="12" t="s">
        <v>321</v>
      </c>
      <c r="W90" s="13" t="s">
        <v>145</v>
      </c>
      <c r="X90" s="14" t="s">
        <v>1204</v>
      </c>
      <c r="Y90" s="14" t="s">
        <v>1258</v>
      </c>
      <c r="AA90" s="12">
        <v>2</v>
      </c>
    </row>
    <row r="91" spans="1:29" hidden="1" x14ac:dyDescent="0.3">
      <c r="A91" s="12" t="s">
        <v>295</v>
      </c>
      <c r="B91" s="12" t="s">
        <v>1105</v>
      </c>
      <c r="C91" s="12" t="s">
        <v>1104</v>
      </c>
      <c r="D91" s="12" t="s">
        <v>1086</v>
      </c>
      <c r="E91" s="13">
        <v>45070</v>
      </c>
      <c r="F91" s="14">
        <v>0.36874999999999997</v>
      </c>
      <c r="G91" s="12">
        <v>0</v>
      </c>
      <c r="H91" s="12" t="s">
        <v>1075</v>
      </c>
      <c r="I91" s="12" t="s">
        <v>1182</v>
      </c>
      <c r="J91" s="12">
        <v>1</v>
      </c>
      <c r="K91" s="12" t="s">
        <v>1085</v>
      </c>
      <c r="L91" s="12">
        <v>0</v>
      </c>
      <c r="M91" s="12">
        <v>0</v>
      </c>
      <c r="N91" s="12" t="s">
        <v>1103</v>
      </c>
      <c r="O91" s="12" t="s">
        <v>1075</v>
      </c>
      <c r="P91" s="12">
        <v>16</v>
      </c>
      <c r="Q91" s="12">
        <v>0</v>
      </c>
      <c r="R91" s="12">
        <v>0</v>
      </c>
      <c r="S91" s="12" t="s">
        <v>295</v>
      </c>
      <c r="T91" s="12" t="s">
        <v>322</v>
      </c>
      <c r="U91" s="12" t="s">
        <v>323</v>
      </c>
      <c r="V91" s="12" t="s">
        <v>324</v>
      </c>
      <c r="W91" s="13" t="s">
        <v>225</v>
      </c>
      <c r="X91" s="14" t="s">
        <v>781</v>
      </c>
      <c r="Y91" s="14" t="s">
        <v>1264</v>
      </c>
      <c r="AA91" s="12">
        <v>1</v>
      </c>
      <c r="AC91" s="12" t="s">
        <v>226</v>
      </c>
    </row>
    <row r="92" spans="1:29" hidden="1" x14ac:dyDescent="0.3">
      <c r="A92" s="12" t="s">
        <v>295</v>
      </c>
      <c r="B92" s="12" t="s">
        <v>1105</v>
      </c>
      <c r="C92" s="12" t="s">
        <v>1104</v>
      </c>
      <c r="D92" s="12" t="s">
        <v>1086</v>
      </c>
      <c r="E92" s="13">
        <v>45070</v>
      </c>
      <c r="F92" s="14">
        <v>0.36874999999999997</v>
      </c>
      <c r="G92" s="12">
        <v>0</v>
      </c>
      <c r="H92" s="12" t="s">
        <v>1075</v>
      </c>
      <c r="I92" s="12" t="s">
        <v>1182</v>
      </c>
      <c r="J92" s="12">
        <v>1</v>
      </c>
      <c r="K92" s="12" t="s">
        <v>1085</v>
      </c>
      <c r="L92" s="12">
        <v>0</v>
      </c>
      <c r="M92" s="12">
        <v>0</v>
      </c>
      <c r="N92" s="12" t="s">
        <v>1103</v>
      </c>
      <c r="O92" s="12" t="s">
        <v>1075</v>
      </c>
      <c r="P92" s="12">
        <v>16</v>
      </c>
      <c r="Q92" s="12">
        <v>0</v>
      </c>
      <c r="R92" s="12">
        <v>0</v>
      </c>
      <c r="S92" s="12" t="s">
        <v>295</v>
      </c>
      <c r="T92" s="12" t="s">
        <v>325</v>
      </c>
      <c r="U92" s="12" t="s">
        <v>326</v>
      </c>
      <c r="V92" s="12" t="s">
        <v>327</v>
      </c>
      <c r="W92" s="13" t="s">
        <v>42</v>
      </c>
      <c r="X92" s="14" t="s">
        <v>781</v>
      </c>
      <c r="Y92" s="14" t="s">
        <v>1245</v>
      </c>
      <c r="AA92" s="12">
        <v>2</v>
      </c>
      <c r="AC92" s="12" t="s">
        <v>328</v>
      </c>
    </row>
    <row r="93" spans="1:29" hidden="1" x14ac:dyDescent="0.3">
      <c r="A93" s="12" t="s">
        <v>295</v>
      </c>
      <c r="B93" s="12" t="s">
        <v>1105</v>
      </c>
      <c r="C93" s="12" t="s">
        <v>1104</v>
      </c>
      <c r="D93" s="12" t="s">
        <v>1086</v>
      </c>
      <c r="E93" s="13">
        <v>45070</v>
      </c>
      <c r="F93" s="14">
        <v>0.36874999999999997</v>
      </c>
      <c r="G93" s="12">
        <v>0</v>
      </c>
      <c r="H93" s="12" t="s">
        <v>1075</v>
      </c>
      <c r="I93" s="12" t="s">
        <v>1182</v>
      </c>
      <c r="J93" s="12">
        <v>1</v>
      </c>
      <c r="K93" s="12" t="s">
        <v>1085</v>
      </c>
      <c r="L93" s="12">
        <v>0</v>
      </c>
      <c r="M93" s="12">
        <v>0</v>
      </c>
      <c r="N93" s="12" t="s">
        <v>1103</v>
      </c>
      <c r="O93" s="12" t="s">
        <v>1075</v>
      </c>
      <c r="P93" s="12">
        <v>16</v>
      </c>
      <c r="Q93" s="12">
        <v>0</v>
      </c>
      <c r="R93" s="12">
        <v>0</v>
      </c>
      <c r="S93" s="12" t="s">
        <v>295</v>
      </c>
      <c r="T93" s="12" t="s">
        <v>329</v>
      </c>
      <c r="U93" s="12" t="s">
        <v>330</v>
      </c>
      <c r="V93" s="12" t="s">
        <v>331</v>
      </c>
      <c r="W93" s="13" t="s">
        <v>67</v>
      </c>
      <c r="X93" s="14" t="s">
        <v>1198</v>
      </c>
      <c r="Y93" s="14" t="s">
        <v>1251</v>
      </c>
      <c r="AA93" s="12">
        <v>6</v>
      </c>
    </row>
    <row r="94" spans="1:29" hidden="1" x14ac:dyDescent="0.3">
      <c r="A94" s="12" t="s">
        <v>295</v>
      </c>
      <c r="B94" s="12" t="s">
        <v>1105</v>
      </c>
      <c r="C94" s="12" t="s">
        <v>1104</v>
      </c>
      <c r="D94" s="12" t="s">
        <v>1086</v>
      </c>
      <c r="E94" s="13">
        <v>45070</v>
      </c>
      <c r="F94" s="14">
        <v>0.36874999999999997</v>
      </c>
      <c r="G94" s="12">
        <v>0</v>
      </c>
      <c r="H94" s="12" t="s">
        <v>1075</v>
      </c>
      <c r="I94" s="12" t="s">
        <v>1182</v>
      </c>
      <c r="J94" s="12">
        <v>1</v>
      </c>
      <c r="K94" s="12" t="s">
        <v>1085</v>
      </c>
      <c r="L94" s="12">
        <v>0</v>
      </c>
      <c r="M94" s="12">
        <v>0</v>
      </c>
      <c r="N94" s="12" t="s">
        <v>1103</v>
      </c>
      <c r="O94" s="12" t="s">
        <v>1075</v>
      </c>
      <c r="P94" s="12">
        <v>16</v>
      </c>
      <c r="Q94" s="12">
        <v>0</v>
      </c>
      <c r="R94" s="12">
        <v>0</v>
      </c>
      <c r="S94" s="12" t="s">
        <v>295</v>
      </c>
      <c r="T94" s="12" t="s">
        <v>332</v>
      </c>
      <c r="U94" s="12" t="s">
        <v>333</v>
      </c>
      <c r="V94" s="12" t="s">
        <v>334</v>
      </c>
      <c r="W94" s="13" t="s">
        <v>335</v>
      </c>
      <c r="X94" s="14" t="s">
        <v>1213</v>
      </c>
      <c r="Y94" s="14" t="s">
        <v>1268</v>
      </c>
      <c r="AA94" s="12">
        <v>3</v>
      </c>
    </row>
    <row r="95" spans="1:29" hidden="1" x14ac:dyDescent="0.3">
      <c r="A95" s="12" t="s">
        <v>295</v>
      </c>
      <c r="B95" s="12" t="s">
        <v>1105</v>
      </c>
      <c r="C95" s="12" t="s">
        <v>1104</v>
      </c>
      <c r="D95" s="12" t="s">
        <v>1086</v>
      </c>
      <c r="E95" s="13">
        <v>45070</v>
      </c>
      <c r="F95" s="14">
        <v>0.36874999999999997</v>
      </c>
      <c r="G95" s="12">
        <v>0</v>
      </c>
      <c r="H95" s="12" t="s">
        <v>1075</v>
      </c>
      <c r="I95" s="12" t="s">
        <v>1182</v>
      </c>
      <c r="J95" s="12">
        <v>1</v>
      </c>
      <c r="K95" s="12" t="s">
        <v>1085</v>
      </c>
      <c r="L95" s="12">
        <v>0</v>
      </c>
      <c r="M95" s="12">
        <v>0</v>
      </c>
      <c r="N95" s="12" t="s">
        <v>1103</v>
      </c>
      <c r="O95" s="12" t="s">
        <v>1075</v>
      </c>
      <c r="P95" s="12">
        <v>16</v>
      </c>
      <c r="Q95" s="12">
        <v>0</v>
      </c>
      <c r="R95" s="12">
        <v>0</v>
      </c>
      <c r="S95" s="12" t="s">
        <v>295</v>
      </c>
      <c r="T95" s="12" t="s">
        <v>336</v>
      </c>
      <c r="U95" s="12" t="s">
        <v>337</v>
      </c>
      <c r="V95" s="12" t="s">
        <v>338</v>
      </c>
      <c r="W95" s="13" t="s">
        <v>208</v>
      </c>
      <c r="X95" s="14" t="s">
        <v>1208</v>
      </c>
      <c r="Y95" s="14" t="s">
        <v>1262</v>
      </c>
      <c r="AA95" s="12">
        <v>16</v>
      </c>
    </row>
    <row r="96" spans="1:29" hidden="1" x14ac:dyDescent="0.3">
      <c r="A96" s="12" t="s">
        <v>295</v>
      </c>
      <c r="B96" s="12" t="s">
        <v>1105</v>
      </c>
      <c r="C96" s="12" t="s">
        <v>1104</v>
      </c>
      <c r="D96" s="12" t="s">
        <v>1086</v>
      </c>
      <c r="E96" s="13">
        <v>45070</v>
      </c>
      <c r="F96" s="14">
        <v>0.36874999999999997</v>
      </c>
      <c r="G96" s="12">
        <v>0</v>
      </c>
      <c r="H96" s="12" t="s">
        <v>1075</v>
      </c>
      <c r="I96" s="12" t="s">
        <v>1182</v>
      </c>
      <c r="J96" s="12">
        <v>1</v>
      </c>
      <c r="K96" s="12" t="s">
        <v>1085</v>
      </c>
      <c r="L96" s="12">
        <v>0</v>
      </c>
      <c r="M96" s="12">
        <v>0</v>
      </c>
      <c r="N96" s="12" t="s">
        <v>1103</v>
      </c>
      <c r="O96" s="12" t="s">
        <v>1075</v>
      </c>
      <c r="P96" s="12">
        <v>16</v>
      </c>
      <c r="Q96" s="12">
        <v>0</v>
      </c>
      <c r="R96" s="12">
        <v>0</v>
      </c>
      <c r="S96" s="12" t="s">
        <v>295</v>
      </c>
      <c r="T96" s="12" t="s">
        <v>339</v>
      </c>
      <c r="U96" s="12" t="s">
        <v>340</v>
      </c>
      <c r="V96" s="12" t="s">
        <v>341</v>
      </c>
      <c r="W96" s="13" t="s">
        <v>47</v>
      </c>
      <c r="X96" s="14" t="s">
        <v>1193</v>
      </c>
      <c r="Y96" s="14" t="s">
        <v>1246</v>
      </c>
      <c r="AA96" s="12">
        <v>35</v>
      </c>
    </row>
    <row r="97" spans="1:29" hidden="1" x14ac:dyDescent="0.3">
      <c r="A97" s="12" t="s">
        <v>295</v>
      </c>
      <c r="B97" s="12" t="s">
        <v>1105</v>
      </c>
      <c r="C97" s="12" t="s">
        <v>1104</v>
      </c>
      <c r="D97" s="12" t="s">
        <v>1086</v>
      </c>
      <c r="E97" s="13">
        <v>45070</v>
      </c>
      <c r="F97" s="14">
        <v>0.36874999999999997</v>
      </c>
      <c r="G97" s="12">
        <v>0</v>
      </c>
      <c r="H97" s="12" t="s">
        <v>1075</v>
      </c>
      <c r="I97" s="12" t="s">
        <v>1182</v>
      </c>
      <c r="J97" s="12">
        <v>1</v>
      </c>
      <c r="K97" s="12" t="s">
        <v>1085</v>
      </c>
      <c r="L97" s="12">
        <v>0</v>
      </c>
      <c r="M97" s="12">
        <v>0</v>
      </c>
      <c r="N97" s="12" t="s">
        <v>1103</v>
      </c>
      <c r="O97" s="12" t="s">
        <v>1075</v>
      </c>
      <c r="P97" s="12">
        <v>16</v>
      </c>
      <c r="Q97" s="12">
        <v>0</v>
      </c>
      <c r="R97" s="12">
        <v>0</v>
      </c>
      <c r="S97" s="12" t="s">
        <v>295</v>
      </c>
      <c r="T97" s="12" t="s">
        <v>342</v>
      </c>
      <c r="U97" s="12" t="s">
        <v>343</v>
      </c>
      <c r="V97" s="12" t="s">
        <v>344</v>
      </c>
      <c r="W97" s="13" t="s">
        <v>63</v>
      </c>
      <c r="X97" s="14" t="s">
        <v>1197</v>
      </c>
      <c r="Y97" s="14" t="s">
        <v>1250</v>
      </c>
      <c r="AA97" s="12">
        <v>5</v>
      </c>
    </row>
    <row r="98" spans="1:29" hidden="1" x14ac:dyDescent="0.3">
      <c r="A98" s="12" t="s">
        <v>295</v>
      </c>
      <c r="B98" s="12" t="s">
        <v>1105</v>
      </c>
      <c r="C98" s="12" t="s">
        <v>1104</v>
      </c>
      <c r="D98" s="12" t="s">
        <v>1086</v>
      </c>
      <c r="E98" s="13">
        <v>45070</v>
      </c>
      <c r="F98" s="14">
        <v>0.36874999999999997</v>
      </c>
      <c r="G98" s="12">
        <v>0</v>
      </c>
      <c r="H98" s="12" t="s">
        <v>1075</v>
      </c>
      <c r="I98" s="12" t="s">
        <v>1182</v>
      </c>
      <c r="J98" s="12">
        <v>1</v>
      </c>
      <c r="K98" s="12" t="s">
        <v>1085</v>
      </c>
      <c r="L98" s="12">
        <v>0</v>
      </c>
      <c r="M98" s="12">
        <v>0</v>
      </c>
      <c r="N98" s="12" t="s">
        <v>1103</v>
      </c>
      <c r="O98" s="12" t="s">
        <v>1075</v>
      </c>
      <c r="P98" s="12">
        <v>16</v>
      </c>
      <c r="Q98" s="12">
        <v>0</v>
      </c>
      <c r="R98" s="12">
        <v>0</v>
      </c>
      <c r="S98" s="12" t="s">
        <v>295</v>
      </c>
      <c r="T98" s="12" t="s">
        <v>345</v>
      </c>
      <c r="U98" s="12" t="s">
        <v>346</v>
      </c>
      <c r="V98" s="12" t="s">
        <v>347</v>
      </c>
      <c r="W98" s="13" t="s">
        <v>75</v>
      </c>
      <c r="X98" s="14" t="s">
        <v>1200</v>
      </c>
      <c r="Y98" s="14" t="s">
        <v>1253</v>
      </c>
      <c r="AA98" s="12">
        <v>40</v>
      </c>
    </row>
    <row r="99" spans="1:29" hidden="1" x14ac:dyDescent="0.3">
      <c r="A99" s="12" t="s">
        <v>348</v>
      </c>
      <c r="B99" s="12" t="s">
        <v>1102</v>
      </c>
      <c r="C99" s="12" t="s">
        <v>1101</v>
      </c>
      <c r="D99" s="12" t="s">
        <v>1100</v>
      </c>
      <c r="E99" s="13">
        <v>45069</v>
      </c>
      <c r="F99" s="14">
        <v>0.34583333333333338</v>
      </c>
      <c r="G99" s="12">
        <v>0</v>
      </c>
      <c r="H99" s="12" t="s">
        <v>1075</v>
      </c>
      <c r="I99" s="12" t="s">
        <v>1181</v>
      </c>
      <c r="J99" s="12">
        <v>28</v>
      </c>
      <c r="K99" s="12" t="s">
        <v>1099</v>
      </c>
      <c r="L99" s="12">
        <v>0</v>
      </c>
      <c r="M99" s="12">
        <v>0</v>
      </c>
      <c r="N99" s="12" t="s">
        <v>1098</v>
      </c>
      <c r="O99" s="12" t="s">
        <v>1075</v>
      </c>
      <c r="P99" s="12">
        <v>7</v>
      </c>
      <c r="Q99" s="12">
        <v>0</v>
      </c>
      <c r="R99" s="12">
        <v>0</v>
      </c>
      <c r="S99" s="12" t="s">
        <v>348</v>
      </c>
      <c r="T99" s="12" t="s">
        <v>349</v>
      </c>
      <c r="U99" s="12" t="s">
        <v>350</v>
      </c>
      <c r="V99" s="12" t="s">
        <v>351</v>
      </c>
      <c r="W99" s="13" t="s">
        <v>51</v>
      </c>
      <c r="X99" s="14" t="s">
        <v>1194</v>
      </c>
      <c r="Y99" s="14" t="s">
        <v>1247</v>
      </c>
      <c r="AA99" s="12">
        <v>4</v>
      </c>
    </row>
    <row r="100" spans="1:29" hidden="1" x14ac:dyDescent="0.3">
      <c r="A100" s="12" t="s">
        <v>348</v>
      </c>
      <c r="B100" s="12" t="s">
        <v>1102</v>
      </c>
      <c r="C100" s="12" t="s">
        <v>1101</v>
      </c>
      <c r="D100" s="12" t="s">
        <v>1100</v>
      </c>
      <c r="E100" s="13">
        <v>45069</v>
      </c>
      <c r="F100" s="14">
        <v>0.34583333333333338</v>
      </c>
      <c r="G100" s="12">
        <v>0</v>
      </c>
      <c r="H100" s="12" t="s">
        <v>1075</v>
      </c>
      <c r="I100" s="12" t="s">
        <v>1181</v>
      </c>
      <c r="J100" s="12">
        <v>28</v>
      </c>
      <c r="K100" s="12" t="s">
        <v>1099</v>
      </c>
      <c r="L100" s="12">
        <v>0</v>
      </c>
      <c r="M100" s="12">
        <v>0</v>
      </c>
      <c r="N100" s="12" t="s">
        <v>1098</v>
      </c>
      <c r="O100" s="12" t="s">
        <v>1075</v>
      </c>
      <c r="P100" s="12">
        <v>7</v>
      </c>
      <c r="Q100" s="12">
        <v>0</v>
      </c>
      <c r="R100" s="12">
        <v>0</v>
      </c>
      <c r="S100" s="12" t="s">
        <v>348</v>
      </c>
      <c r="T100" s="12" t="s">
        <v>352</v>
      </c>
      <c r="U100" s="12" t="s">
        <v>353</v>
      </c>
      <c r="V100" s="12" t="s">
        <v>354</v>
      </c>
      <c r="W100" s="13" t="s">
        <v>71</v>
      </c>
      <c r="X100" s="14" t="s">
        <v>1199</v>
      </c>
      <c r="Y100" s="14" t="s">
        <v>1252</v>
      </c>
      <c r="AA100" s="12">
        <v>20</v>
      </c>
    </row>
    <row r="101" spans="1:29" hidden="1" x14ac:dyDescent="0.3">
      <c r="A101" s="12" t="s">
        <v>348</v>
      </c>
      <c r="B101" s="12" t="s">
        <v>1102</v>
      </c>
      <c r="C101" s="12" t="s">
        <v>1101</v>
      </c>
      <c r="D101" s="12" t="s">
        <v>1100</v>
      </c>
      <c r="E101" s="13">
        <v>45069</v>
      </c>
      <c r="F101" s="14">
        <v>0.34583333333333338</v>
      </c>
      <c r="G101" s="12">
        <v>0</v>
      </c>
      <c r="H101" s="12" t="s">
        <v>1075</v>
      </c>
      <c r="I101" s="12" t="s">
        <v>1181</v>
      </c>
      <c r="J101" s="12">
        <v>28</v>
      </c>
      <c r="K101" s="12" t="s">
        <v>1099</v>
      </c>
      <c r="L101" s="12">
        <v>0</v>
      </c>
      <c r="M101" s="12">
        <v>0</v>
      </c>
      <c r="N101" s="12" t="s">
        <v>1098</v>
      </c>
      <c r="O101" s="12" t="s">
        <v>1075</v>
      </c>
      <c r="P101" s="12">
        <v>7</v>
      </c>
      <c r="Q101" s="12">
        <v>0</v>
      </c>
      <c r="R101" s="12">
        <v>0</v>
      </c>
      <c r="S101" s="12" t="s">
        <v>348</v>
      </c>
      <c r="T101" s="12" t="s">
        <v>355</v>
      </c>
      <c r="U101" s="12" t="s">
        <v>356</v>
      </c>
      <c r="V101" s="12" t="s">
        <v>357</v>
      </c>
      <c r="W101" s="13" t="s">
        <v>63</v>
      </c>
      <c r="X101" s="14" t="s">
        <v>1197</v>
      </c>
      <c r="Y101" s="14" t="s">
        <v>1250</v>
      </c>
      <c r="AA101" s="12">
        <v>35</v>
      </c>
    </row>
    <row r="102" spans="1:29" hidden="1" x14ac:dyDescent="0.3">
      <c r="A102" s="12" t="s">
        <v>348</v>
      </c>
      <c r="B102" s="12" t="s">
        <v>1102</v>
      </c>
      <c r="C102" s="12" t="s">
        <v>1101</v>
      </c>
      <c r="D102" s="12" t="s">
        <v>1100</v>
      </c>
      <c r="E102" s="13">
        <v>45069</v>
      </c>
      <c r="F102" s="14">
        <v>0.34583333333333338</v>
      </c>
      <c r="G102" s="12">
        <v>0</v>
      </c>
      <c r="H102" s="12" t="s">
        <v>1075</v>
      </c>
      <c r="I102" s="12" t="s">
        <v>1181</v>
      </c>
      <c r="J102" s="12">
        <v>28</v>
      </c>
      <c r="K102" s="12" t="s">
        <v>1099</v>
      </c>
      <c r="L102" s="12">
        <v>0</v>
      </c>
      <c r="M102" s="12">
        <v>0</v>
      </c>
      <c r="N102" s="12" t="s">
        <v>1098</v>
      </c>
      <c r="O102" s="12" t="s">
        <v>1075</v>
      </c>
      <c r="P102" s="12">
        <v>7</v>
      </c>
      <c r="Q102" s="12">
        <v>0</v>
      </c>
      <c r="R102" s="12">
        <v>0</v>
      </c>
      <c r="S102" s="12" t="s">
        <v>348</v>
      </c>
      <c r="T102" s="12" t="s">
        <v>358</v>
      </c>
      <c r="U102" s="12" t="s">
        <v>359</v>
      </c>
      <c r="V102" s="12" t="s">
        <v>360</v>
      </c>
      <c r="W102" s="13" t="s">
        <v>273</v>
      </c>
      <c r="X102" s="14" t="s">
        <v>1212</v>
      </c>
      <c r="Y102" s="14" t="s">
        <v>1267</v>
      </c>
      <c r="AA102" s="12">
        <v>8</v>
      </c>
    </row>
    <row r="103" spans="1:29" hidden="1" x14ac:dyDescent="0.3">
      <c r="A103" s="12" t="s">
        <v>348</v>
      </c>
      <c r="B103" s="12" t="s">
        <v>1102</v>
      </c>
      <c r="C103" s="12" t="s">
        <v>1101</v>
      </c>
      <c r="D103" s="12" t="s">
        <v>1100</v>
      </c>
      <c r="E103" s="13">
        <v>45069</v>
      </c>
      <c r="F103" s="14">
        <v>0.34583333333333338</v>
      </c>
      <c r="G103" s="12">
        <v>0</v>
      </c>
      <c r="H103" s="12" t="s">
        <v>1075</v>
      </c>
      <c r="I103" s="12" t="s">
        <v>1181</v>
      </c>
      <c r="J103" s="12">
        <v>28</v>
      </c>
      <c r="K103" s="12" t="s">
        <v>1099</v>
      </c>
      <c r="L103" s="12">
        <v>0</v>
      </c>
      <c r="M103" s="12">
        <v>0</v>
      </c>
      <c r="N103" s="12" t="s">
        <v>1098</v>
      </c>
      <c r="O103" s="12" t="s">
        <v>1075</v>
      </c>
      <c r="P103" s="12">
        <v>7</v>
      </c>
      <c r="Q103" s="12">
        <v>0</v>
      </c>
      <c r="R103" s="12">
        <v>0</v>
      </c>
      <c r="S103" s="12" t="s">
        <v>348</v>
      </c>
      <c r="T103" s="12" t="s">
        <v>361</v>
      </c>
      <c r="U103" s="12" t="s">
        <v>362</v>
      </c>
      <c r="V103" s="12" t="s">
        <v>363</v>
      </c>
      <c r="W103" s="13" t="s">
        <v>79</v>
      </c>
      <c r="X103" s="14" t="s">
        <v>1201</v>
      </c>
      <c r="Y103" s="14" t="s">
        <v>1254</v>
      </c>
      <c r="AA103" s="12">
        <v>40</v>
      </c>
    </row>
    <row r="104" spans="1:29" hidden="1" x14ac:dyDescent="0.3">
      <c r="A104" s="12" t="s">
        <v>348</v>
      </c>
      <c r="B104" s="12" t="s">
        <v>1102</v>
      </c>
      <c r="C104" s="12" t="s">
        <v>1101</v>
      </c>
      <c r="D104" s="12" t="s">
        <v>1100</v>
      </c>
      <c r="E104" s="13">
        <v>45069</v>
      </c>
      <c r="F104" s="14">
        <v>0.34583333333333338</v>
      </c>
      <c r="G104" s="12">
        <v>0</v>
      </c>
      <c r="H104" s="12" t="s">
        <v>1075</v>
      </c>
      <c r="I104" s="12" t="s">
        <v>1181</v>
      </c>
      <c r="J104" s="12">
        <v>28</v>
      </c>
      <c r="K104" s="12" t="s">
        <v>1099</v>
      </c>
      <c r="L104" s="12">
        <v>0</v>
      </c>
      <c r="M104" s="12">
        <v>0</v>
      </c>
      <c r="N104" s="12" t="s">
        <v>1098</v>
      </c>
      <c r="O104" s="12" t="s">
        <v>1075</v>
      </c>
      <c r="P104" s="12">
        <v>7</v>
      </c>
      <c r="Q104" s="12">
        <v>0</v>
      </c>
      <c r="R104" s="12">
        <v>0</v>
      </c>
      <c r="S104" s="12" t="s">
        <v>348</v>
      </c>
      <c r="T104" s="12" t="s">
        <v>364</v>
      </c>
      <c r="U104" s="12" t="s">
        <v>365</v>
      </c>
      <c r="V104" s="12" t="s">
        <v>366</v>
      </c>
      <c r="W104" s="13" t="s">
        <v>30</v>
      </c>
      <c r="X104" s="14" t="s">
        <v>1190</v>
      </c>
      <c r="Y104" s="14" t="s">
        <v>1242</v>
      </c>
      <c r="AA104" s="12">
        <v>4</v>
      </c>
    </row>
    <row r="105" spans="1:29" hidden="1" x14ac:dyDescent="0.3">
      <c r="A105" s="12" t="s">
        <v>348</v>
      </c>
      <c r="B105" s="12" t="s">
        <v>1102</v>
      </c>
      <c r="C105" s="12" t="s">
        <v>1101</v>
      </c>
      <c r="D105" s="12" t="s">
        <v>1100</v>
      </c>
      <c r="E105" s="13">
        <v>45069</v>
      </c>
      <c r="F105" s="14">
        <v>0.34583333333333338</v>
      </c>
      <c r="G105" s="12">
        <v>0</v>
      </c>
      <c r="H105" s="12" t="s">
        <v>1075</v>
      </c>
      <c r="I105" s="12" t="s">
        <v>1181</v>
      </c>
      <c r="J105" s="12">
        <v>28</v>
      </c>
      <c r="K105" s="12" t="s">
        <v>1099</v>
      </c>
      <c r="L105" s="12">
        <v>0</v>
      </c>
      <c r="M105" s="12">
        <v>0</v>
      </c>
      <c r="N105" s="12" t="s">
        <v>1098</v>
      </c>
      <c r="O105" s="12" t="s">
        <v>1075</v>
      </c>
      <c r="P105" s="12">
        <v>7</v>
      </c>
      <c r="Q105" s="12">
        <v>0</v>
      </c>
      <c r="R105" s="12">
        <v>0</v>
      </c>
      <c r="S105" s="12" t="s">
        <v>348</v>
      </c>
      <c r="T105" s="12" t="s">
        <v>367</v>
      </c>
      <c r="U105" s="12" t="s">
        <v>368</v>
      </c>
      <c r="V105" s="12" t="s">
        <v>369</v>
      </c>
      <c r="W105" s="13" t="s">
        <v>75</v>
      </c>
      <c r="X105" s="14" t="s">
        <v>1200</v>
      </c>
      <c r="Y105" s="14" t="s">
        <v>1253</v>
      </c>
      <c r="AA105" s="12">
        <v>35</v>
      </c>
    </row>
    <row r="106" spans="1:29" hidden="1" x14ac:dyDescent="0.3">
      <c r="A106" s="12" t="s">
        <v>370</v>
      </c>
      <c r="B106" s="12" t="s">
        <v>1097</v>
      </c>
      <c r="C106" s="12" t="s">
        <v>1096</v>
      </c>
      <c r="D106" s="12" t="s">
        <v>1095</v>
      </c>
      <c r="E106" s="13">
        <v>45069</v>
      </c>
      <c r="F106" s="14">
        <v>0.33888888888888885</v>
      </c>
      <c r="G106" s="12">
        <v>0</v>
      </c>
      <c r="H106" s="12" t="s">
        <v>1075</v>
      </c>
      <c r="I106" s="12" t="s">
        <v>1181</v>
      </c>
      <c r="J106" s="12">
        <v>18</v>
      </c>
      <c r="K106" s="12" t="s">
        <v>1094</v>
      </c>
      <c r="L106" s="12">
        <v>0</v>
      </c>
      <c r="M106" s="12">
        <v>0</v>
      </c>
      <c r="N106" s="12" t="s">
        <v>1093</v>
      </c>
      <c r="O106" s="12" t="s">
        <v>1075</v>
      </c>
      <c r="P106" s="12">
        <v>8</v>
      </c>
      <c r="Q106" s="12">
        <v>0</v>
      </c>
      <c r="R106" s="12">
        <v>0</v>
      </c>
      <c r="S106" s="12" t="s">
        <v>370</v>
      </c>
      <c r="T106" s="12" t="s">
        <v>371</v>
      </c>
      <c r="U106" s="12" t="s">
        <v>372</v>
      </c>
      <c r="V106" s="12" t="s">
        <v>373</v>
      </c>
      <c r="W106" s="13" t="s">
        <v>55</v>
      </c>
      <c r="X106" s="14" t="s">
        <v>1195</v>
      </c>
      <c r="Y106" s="14" t="s">
        <v>1248</v>
      </c>
      <c r="AA106" s="12">
        <v>3</v>
      </c>
    </row>
    <row r="107" spans="1:29" hidden="1" x14ac:dyDescent="0.3">
      <c r="A107" s="12" t="s">
        <v>370</v>
      </c>
      <c r="B107" s="12" t="s">
        <v>1097</v>
      </c>
      <c r="C107" s="12" t="s">
        <v>1096</v>
      </c>
      <c r="D107" s="12" t="s">
        <v>1095</v>
      </c>
      <c r="E107" s="13">
        <v>45069</v>
      </c>
      <c r="F107" s="14">
        <v>0.33888888888888885</v>
      </c>
      <c r="G107" s="12">
        <v>0</v>
      </c>
      <c r="H107" s="12" t="s">
        <v>1075</v>
      </c>
      <c r="I107" s="12" t="s">
        <v>1181</v>
      </c>
      <c r="J107" s="12">
        <v>18</v>
      </c>
      <c r="K107" s="12" t="s">
        <v>1094</v>
      </c>
      <c r="L107" s="12">
        <v>0</v>
      </c>
      <c r="M107" s="12">
        <v>0</v>
      </c>
      <c r="N107" s="12" t="s">
        <v>1093</v>
      </c>
      <c r="O107" s="12" t="s">
        <v>1075</v>
      </c>
      <c r="P107" s="12">
        <v>8</v>
      </c>
      <c r="Q107" s="12">
        <v>0</v>
      </c>
      <c r="R107" s="12">
        <v>0</v>
      </c>
      <c r="S107" s="12" t="s">
        <v>370</v>
      </c>
      <c r="T107" s="12" t="s">
        <v>374</v>
      </c>
      <c r="U107" s="12" t="s">
        <v>375</v>
      </c>
      <c r="V107" s="12" t="s">
        <v>376</v>
      </c>
      <c r="W107" s="13" t="s">
        <v>239</v>
      </c>
      <c r="X107" s="14" t="s">
        <v>1210</v>
      </c>
      <c r="Y107" s="14" t="s">
        <v>1265</v>
      </c>
      <c r="AA107" s="12">
        <v>8</v>
      </c>
      <c r="AC107" s="12" t="s">
        <v>377</v>
      </c>
    </row>
    <row r="108" spans="1:29" hidden="1" x14ac:dyDescent="0.3">
      <c r="A108" s="12" t="s">
        <v>370</v>
      </c>
      <c r="B108" s="12" t="s">
        <v>1097</v>
      </c>
      <c r="C108" s="12" t="s">
        <v>1096</v>
      </c>
      <c r="D108" s="12" t="s">
        <v>1095</v>
      </c>
      <c r="E108" s="13">
        <v>45069</v>
      </c>
      <c r="F108" s="14">
        <v>0.33888888888888885</v>
      </c>
      <c r="G108" s="12">
        <v>0</v>
      </c>
      <c r="H108" s="12" t="s">
        <v>1075</v>
      </c>
      <c r="I108" s="12" t="s">
        <v>1181</v>
      </c>
      <c r="J108" s="12">
        <v>18</v>
      </c>
      <c r="K108" s="12" t="s">
        <v>1094</v>
      </c>
      <c r="L108" s="12">
        <v>0</v>
      </c>
      <c r="M108" s="12">
        <v>0</v>
      </c>
      <c r="N108" s="12" t="s">
        <v>1093</v>
      </c>
      <c r="O108" s="12" t="s">
        <v>1075</v>
      </c>
      <c r="P108" s="12">
        <v>8</v>
      </c>
      <c r="Q108" s="12">
        <v>0</v>
      </c>
      <c r="R108" s="12">
        <v>0</v>
      </c>
      <c r="S108" s="12" t="s">
        <v>370</v>
      </c>
      <c r="T108" s="12" t="s">
        <v>378</v>
      </c>
      <c r="U108" s="12" t="s">
        <v>379</v>
      </c>
      <c r="V108" s="12" t="s">
        <v>380</v>
      </c>
      <c r="W108" s="13" t="s">
        <v>63</v>
      </c>
      <c r="X108" s="14" t="s">
        <v>1197</v>
      </c>
      <c r="Y108" s="14" t="s">
        <v>1250</v>
      </c>
      <c r="AA108" s="12">
        <v>30</v>
      </c>
    </row>
    <row r="109" spans="1:29" hidden="1" x14ac:dyDescent="0.3">
      <c r="A109" s="12" t="s">
        <v>370</v>
      </c>
      <c r="B109" s="12" t="s">
        <v>1097</v>
      </c>
      <c r="C109" s="12" t="s">
        <v>1096</v>
      </c>
      <c r="D109" s="12" t="s">
        <v>1095</v>
      </c>
      <c r="E109" s="13">
        <v>45069</v>
      </c>
      <c r="F109" s="14">
        <v>0.33888888888888885</v>
      </c>
      <c r="G109" s="12">
        <v>0</v>
      </c>
      <c r="H109" s="12" t="s">
        <v>1075</v>
      </c>
      <c r="I109" s="12" t="s">
        <v>1181</v>
      </c>
      <c r="J109" s="12">
        <v>18</v>
      </c>
      <c r="K109" s="12" t="s">
        <v>1094</v>
      </c>
      <c r="L109" s="12">
        <v>0</v>
      </c>
      <c r="M109" s="12">
        <v>0</v>
      </c>
      <c r="N109" s="12" t="s">
        <v>1093</v>
      </c>
      <c r="O109" s="12" t="s">
        <v>1075</v>
      </c>
      <c r="P109" s="12">
        <v>8</v>
      </c>
      <c r="Q109" s="12">
        <v>0</v>
      </c>
      <c r="R109" s="12">
        <v>0</v>
      </c>
      <c r="S109" s="12" t="s">
        <v>370</v>
      </c>
      <c r="T109" s="12" t="s">
        <v>381</v>
      </c>
      <c r="U109" s="12" t="s">
        <v>382</v>
      </c>
      <c r="V109" s="12" t="s">
        <v>383</v>
      </c>
      <c r="W109" s="13" t="s">
        <v>273</v>
      </c>
      <c r="X109" s="14" t="s">
        <v>1212</v>
      </c>
      <c r="Y109" s="14" t="s">
        <v>1267</v>
      </c>
      <c r="AA109" s="12">
        <v>6</v>
      </c>
    </row>
    <row r="110" spans="1:29" hidden="1" x14ac:dyDescent="0.3">
      <c r="A110" s="12" t="s">
        <v>370</v>
      </c>
      <c r="B110" s="12" t="s">
        <v>1097</v>
      </c>
      <c r="C110" s="12" t="s">
        <v>1096</v>
      </c>
      <c r="D110" s="12" t="s">
        <v>1095</v>
      </c>
      <c r="E110" s="13">
        <v>45069</v>
      </c>
      <c r="F110" s="14">
        <v>0.33888888888888885</v>
      </c>
      <c r="G110" s="12">
        <v>0</v>
      </c>
      <c r="H110" s="12" t="s">
        <v>1075</v>
      </c>
      <c r="I110" s="12" t="s">
        <v>1181</v>
      </c>
      <c r="J110" s="12">
        <v>18</v>
      </c>
      <c r="K110" s="12" t="s">
        <v>1094</v>
      </c>
      <c r="L110" s="12">
        <v>0</v>
      </c>
      <c r="M110" s="12">
        <v>0</v>
      </c>
      <c r="N110" s="12" t="s">
        <v>1093</v>
      </c>
      <c r="O110" s="12" t="s">
        <v>1075</v>
      </c>
      <c r="P110" s="12">
        <v>8</v>
      </c>
      <c r="Q110" s="12">
        <v>0</v>
      </c>
      <c r="R110" s="12">
        <v>0</v>
      </c>
      <c r="S110" s="12" t="s">
        <v>370</v>
      </c>
      <c r="T110" s="12" t="s">
        <v>384</v>
      </c>
      <c r="U110" s="12" t="s">
        <v>385</v>
      </c>
      <c r="V110" s="12" t="s">
        <v>386</v>
      </c>
      <c r="W110" s="13" t="s">
        <v>79</v>
      </c>
      <c r="X110" s="14" t="s">
        <v>1201</v>
      </c>
      <c r="Y110" s="14" t="s">
        <v>1254</v>
      </c>
      <c r="AA110" s="12">
        <v>5</v>
      </c>
    </row>
    <row r="111" spans="1:29" hidden="1" x14ac:dyDescent="0.3">
      <c r="A111" s="12" t="s">
        <v>370</v>
      </c>
      <c r="B111" s="12" t="s">
        <v>1097</v>
      </c>
      <c r="C111" s="12" t="s">
        <v>1096</v>
      </c>
      <c r="D111" s="12" t="s">
        <v>1095</v>
      </c>
      <c r="E111" s="13">
        <v>45069</v>
      </c>
      <c r="F111" s="14">
        <v>0.33888888888888885</v>
      </c>
      <c r="G111" s="12">
        <v>0</v>
      </c>
      <c r="H111" s="12" t="s">
        <v>1075</v>
      </c>
      <c r="I111" s="12" t="s">
        <v>1181</v>
      </c>
      <c r="J111" s="12">
        <v>18</v>
      </c>
      <c r="K111" s="12" t="s">
        <v>1094</v>
      </c>
      <c r="L111" s="12">
        <v>0</v>
      </c>
      <c r="M111" s="12">
        <v>0</v>
      </c>
      <c r="N111" s="12" t="s">
        <v>1093</v>
      </c>
      <c r="O111" s="12" t="s">
        <v>1075</v>
      </c>
      <c r="P111" s="12">
        <v>8</v>
      </c>
      <c r="Q111" s="12">
        <v>0</v>
      </c>
      <c r="R111" s="12">
        <v>0</v>
      </c>
      <c r="S111" s="12" t="s">
        <v>370</v>
      </c>
      <c r="T111" s="12" t="s">
        <v>387</v>
      </c>
      <c r="U111" s="12" t="s">
        <v>388</v>
      </c>
      <c r="V111" s="12" t="s">
        <v>389</v>
      </c>
      <c r="W111" s="13" t="s">
        <v>47</v>
      </c>
      <c r="X111" s="14" t="s">
        <v>1193</v>
      </c>
      <c r="Y111" s="14" t="s">
        <v>1246</v>
      </c>
      <c r="AA111" s="12">
        <v>80</v>
      </c>
    </row>
    <row r="112" spans="1:29" hidden="1" x14ac:dyDescent="0.3">
      <c r="A112" s="12" t="s">
        <v>370</v>
      </c>
      <c r="B112" s="12" t="s">
        <v>1097</v>
      </c>
      <c r="C112" s="12" t="s">
        <v>1096</v>
      </c>
      <c r="D112" s="12" t="s">
        <v>1095</v>
      </c>
      <c r="E112" s="13">
        <v>45069</v>
      </c>
      <c r="F112" s="14">
        <v>0.33888888888888885</v>
      </c>
      <c r="G112" s="12">
        <v>0</v>
      </c>
      <c r="H112" s="12" t="s">
        <v>1075</v>
      </c>
      <c r="I112" s="12" t="s">
        <v>1181</v>
      </c>
      <c r="J112" s="12">
        <v>18</v>
      </c>
      <c r="K112" s="12" t="s">
        <v>1094</v>
      </c>
      <c r="L112" s="12">
        <v>0</v>
      </c>
      <c r="M112" s="12">
        <v>0</v>
      </c>
      <c r="N112" s="12" t="s">
        <v>1093</v>
      </c>
      <c r="O112" s="12" t="s">
        <v>1075</v>
      </c>
      <c r="P112" s="12">
        <v>8</v>
      </c>
      <c r="Q112" s="12">
        <v>0</v>
      </c>
      <c r="R112" s="12">
        <v>0</v>
      </c>
      <c r="S112" s="12" t="s">
        <v>370</v>
      </c>
      <c r="T112" s="12" t="s">
        <v>390</v>
      </c>
      <c r="U112" s="12" t="s">
        <v>391</v>
      </c>
      <c r="V112" s="12" t="s">
        <v>392</v>
      </c>
      <c r="W112" s="13" t="s">
        <v>71</v>
      </c>
      <c r="X112" s="14" t="s">
        <v>1199</v>
      </c>
      <c r="Y112" s="14" t="s">
        <v>1252</v>
      </c>
      <c r="AA112" s="12">
        <v>30</v>
      </c>
    </row>
    <row r="113" spans="1:27" hidden="1" x14ac:dyDescent="0.3">
      <c r="A113" s="12" t="s">
        <v>370</v>
      </c>
      <c r="B113" s="12" t="s">
        <v>1097</v>
      </c>
      <c r="C113" s="12" t="s">
        <v>1096</v>
      </c>
      <c r="D113" s="12" t="s">
        <v>1095</v>
      </c>
      <c r="E113" s="13">
        <v>45069</v>
      </c>
      <c r="F113" s="14">
        <v>0.33888888888888885</v>
      </c>
      <c r="G113" s="12">
        <v>0</v>
      </c>
      <c r="H113" s="12" t="s">
        <v>1075</v>
      </c>
      <c r="I113" s="12" t="s">
        <v>1181</v>
      </c>
      <c r="J113" s="12">
        <v>18</v>
      </c>
      <c r="K113" s="12" t="s">
        <v>1094</v>
      </c>
      <c r="L113" s="12">
        <v>0</v>
      </c>
      <c r="M113" s="12">
        <v>0</v>
      </c>
      <c r="N113" s="12" t="s">
        <v>1093</v>
      </c>
      <c r="O113" s="12" t="s">
        <v>1075</v>
      </c>
      <c r="P113" s="12">
        <v>8</v>
      </c>
      <c r="Q113" s="12">
        <v>0</v>
      </c>
      <c r="R113" s="12">
        <v>0</v>
      </c>
      <c r="S113" s="12" t="s">
        <v>370</v>
      </c>
      <c r="T113" s="12" t="s">
        <v>393</v>
      </c>
      <c r="U113" s="12" t="s">
        <v>394</v>
      </c>
      <c r="V113" s="12" t="s">
        <v>395</v>
      </c>
      <c r="W113" s="13" t="s">
        <v>75</v>
      </c>
      <c r="X113" s="14" t="s">
        <v>1200</v>
      </c>
      <c r="Y113" s="14" t="s">
        <v>1253</v>
      </c>
      <c r="AA113" s="12">
        <v>70</v>
      </c>
    </row>
    <row r="114" spans="1:27" hidden="1" x14ac:dyDescent="0.3">
      <c r="A114" s="12" t="s">
        <v>396</v>
      </c>
      <c r="B114" s="12" t="s">
        <v>1092</v>
      </c>
      <c r="C114" s="12" t="s">
        <v>1091</v>
      </c>
      <c r="D114" s="12" t="s">
        <v>1090</v>
      </c>
      <c r="E114" s="13">
        <v>45069</v>
      </c>
      <c r="F114" s="14">
        <v>0.33124999999999999</v>
      </c>
      <c r="G114" s="12">
        <v>0</v>
      </c>
      <c r="H114" s="12" t="s">
        <v>1075</v>
      </c>
      <c r="I114" s="12" t="s">
        <v>1181</v>
      </c>
      <c r="J114" s="12">
        <v>8</v>
      </c>
      <c r="K114" s="12" t="s">
        <v>1077</v>
      </c>
      <c r="L114" s="12">
        <v>0</v>
      </c>
      <c r="M114" s="12">
        <v>0</v>
      </c>
      <c r="N114" s="12" t="s">
        <v>1089</v>
      </c>
      <c r="O114" s="12" t="s">
        <v>1075</v>
      </c>
      <c r="P114" s="12">
        <v>7</v>
      </c>
      <c r="Q114" s="12">
        <v>0</v>
      </c>
      <c r="R114" s="12">
        <v>0</v>
      </c>
      <c r="S114" s="12" t="s">
        <v>396</v>
      </c>
      <c r="T114" s="12" t="s">
        <v>397</v>
      </c>
      <c r="U114" s="12" t="s">
        <v>398</v>
      </c>
      <c r="V114" s="12" t="s">
        <v>399</v>
      </c>
      <c r="W114" s="13" t="s">
        <v>47</v>
      </c>
      <c r="X114" s="14" t="s">
        <v>1193</v>
      </c>
      <c r="Y114" s="14" t="s">
        <v>1246</v>
      </c>
      <c r="AA114" s="12">
        <v>30</v>
      </c>
    </row>
    <row r="115" spans="1:27" hidden="1" x14ac:dyDescent="0.3">
      <c r="A115" s="12" t="s">
        <v>396</v>
      </c>
      <c r="B115" s="12" t="s">
        <v>1092</v>
      </c>
      <c r="C115" s="12" t="s">
        <v>1091</v>
      </c>
      <c r="D115" s="12" t="s">
        <v>1090</v>
      </c>
      <c r="E115" s="13">
        <v>45069</v>
      </c>
      <c r="F115" s="14">
        <v>0.33124999999999999</v>
      </c>
      <c r="G115" s="12">
        <v>0</v>
      </c>
      <c r="H115" s="12" t="s">
        <v>1075</v>
      </c>
      <c r="I115" s="12" t="s">
        <v>1181</v>
      </c>
      <c r="J115" s="12">
        <v>8</v>
      </c>
      <c r="K115" s="12" t="s">
        <v>1077</v>
      </c>
      <c r="L115" s="12">
        <v>0</v>
      </c>
      <c r="M115" s="12">
        <v>0</v>
      </c>
      <c r="N115" s="12" t="s">
        <v>1089</v>
      </c>
      <c r="O115" s="12" t="s">
        <v>1075</v>
      </c>
      <c r="P115" s="12">
        <v>7</v>
      </c>
      <c r="Q115" s="12">
        <v>0</v>
      </c>
      <c r="R115" s="12">
        <v>0</v>
      </c>
      <c r="S115" s="12" t="s">
        <v>396</v>
      </c>
      <c r="T115" s="12" t="s">
        <v>400</v>
      </c>
      <c r="U115" s="12" t="s">
        <v>401</v>
      </c>
      <c r="V115" s="12" t="s">
        <v>402</v>
      </c>
      <c r="W115" s="13" t="s">
        <v>63</v>
      </c>
      <c r="X115" s="14" t="s">
        <v>1197</v>
      </c>
      <c r="Y115" s="14" t="s">
        <v>1250</v>
      </c>
      <c r="AA115" s="12">
        <v>25</v>
      </c>
    </row>
    <row r="116" spans="1:27" hidden="1" x14ac:dyDescent="0.3">
      <c r="A116" s="12" t="s">
        <v>396</v>
      </c>
      <c r="B116" s="12" t="s">
        <v>1092</v>
      </c>
      <c r="C116" s="12" t="s">
        <v>1091</v>
      </c>
      <c r="D116" s="12" t="s">
        <v>1090</v>
      </c>
      <c r="E116" s="13">
        <v>45069</v>
      </c>
      <c r="F116" s="14">
        <v>0.33124999999999999</v>
      </c>
      <c r="G116" s="12">
        <v>0</v>
      </c>
      <c r="H116" s="12" t="s">
        <v>1075</v>
      </c>
      <c r="I116" s="12" t="s">
        <v>1181</v>
      </c>
      <c r="J116" s="12">
        <v>8</v>
      </c>
      <c r="K116" s="12" t="s">
        <v>1077</v>
      </c>
      <c r="L116" s="12">
        <v>0</v>
      </c>
      <c r="M116" s="12">
        <v>0</v>
      </c>
      <c r="N116" s="12" t="s">
        <v>1089</v>
      </c>
      <c r="O116" s="12" t="s">
        <v>1075</v>
      </c>
      <c r="P116" s="12">
        <v>7</v>
      </c>
      <c r="Q116" s="12">
        <v>0</v>
      </c>
      <c r="R116" s="12">
        <v>0</v>
      </c>
      <c r="S116" s="12" t="s">
        <v>396</v>
      </c>
      <c r="T116" s="12" t="s">
        <v>403</v>
      </c>
      <c r="U116" s="12" t="s">
        <v>404</v>
      </c>
      <c r="V116" s="12" t="s">
        <v>405</v>
      </c>
      <c r="W116" s="13" t="s">
        <v>71</v>
      </c>
      <c r="X116" s="14" t="s">
        <v>1199</v>
      </c>
      <c r="Y116" s="14" t="s">
        <v>1252</v>
      </c>
      <c r="AA116" s="12">
        <v>5</v>
      </c>
    </row>
    <row r="117" spans="1:27" hidden="1" x14ac:dyDescent="0.3">
      <c r="A117" s="12" t="s">
        <v>396</v>
      </c>
      <c r="B117" s="12" t="s">
        <v>1092</v>
      </c>
      <c r="C117" s="12" t="s">
        <v>1091</v>
      </c>
      <c r="D117" s="12" t="s">
        <v>1090</v>
      </c>
      <c r="E117" s="13">
        <v>45069</v>
      </c>
      <c r="F117" s="14">
        <v>0.33124999999999999</v>
      </c>
      <c r="G117" s="12">
        <v>0</v>
      </c>
      <c r="H117" s="12" t="s">
        <v>1075</v>
      </c>
      <c r="I117" s="12" t="s">
        <v>1181</v>
      </c>
      <c r="J117" s="12">
        <v>8</v>
      </c>
      <c r="K117" s="12" t="s">
        <v>1077</v>
      </c>
      <c r="L117" s="12">
        <v>0</v>
      </c>
      <c r="M117" s="12">
        <v>0</v>
      </c>
      <c r="N117" s="12" t="s">
        <v>1089</v>
      </c>
      <c r="O117" s="12" t="s">
        <v>1075</v>
      </c>
      <c r="P117" s="12">
        <v>7</v>
      </c>
      <c r="Q117" s="12">
        <v>0</v>
      </c>
      <c r="R117" s="12">
        <v>0</v>
      </c>
      <c r="S117" s="12" t="s">
        <v>396</v>
      </c>
      <c r="T117" s="12" t="s">
        <v>406</v>
      </c>
      <c r="U117" s="12" t="s">
        <v>407</v>
      </c>
      <c r="V117" s="12" t="s">
        <v>408</v>
      </c>
      <c r="W117" s="13" t="s">
        <v>79</v>
      </c>
      <c r="X117" s="14" t="s">
        <v>1201</v>
      </c>
      <c r="Y117" s="14" t="s">
        <v>1254</v>
      </c>
      <c r="AA117" s="12">
        <v>13</v>
      </c>
    </row>
    <row r="118" spans="1:27" hidden="1" x14ac:dyDescent="0.3">
      <c r="A118" s="12" t="s">
        <v>396</v>
      </c>
      <c r="B118" s="12" t="s">
        <v>1092</v>
      </c>
      <c r="C118" s="12" t="s">
        <v>1091</v>
      </c>
      <c r="D118" s="12" t="s">
        <v>1090</v>
      </c>
      <c r="E118" s="13">
        <v>45069</v>
      </c>
      <c r="F118" s="14">
        <v>0.33124999999999999</v>
      </c>
      <c r="G118" s="12">
        <v>0</v>
      </c>
      <c r="H118" s="12" t="s">
        <v>1075</v>
      </c>
      <c r="I118" s="12" t="s">
        <v>1181</v>
      </c>
      <c r="J118" s="12">
        <v>8</v>
      </c>
      <c r="K118" s="12" t="s">
        <v>1077</v>
      </c>
      <c r="L118" s="12">
        <v>0</v>
      </c>
      <c r="M118" s="12">
        <v>0</v>
      </c>
      <c r="N118" s="12" t="s">
        <v>1089</v>
      </c>
      <c r="O118" s="12" t="s">
        <v>1075</v>
      </c>
      <c r="P118" s="12">
        <v>7</v>
      </c>
      <c r="Q118" s="12">
        <v>0</v>
      </c>
      <c r="R118" s="12">
        <v>0</v>
      </c>
      <c r="S118" s="12" t="s">
        <v>396</v>
      </c>
      <c r="T118" s="12" t="s">
        <v>409</v>
      </c>
      <c r="U118" s="12" t="s">
        <v>410</v>
      </c>
      <c r="V118" s="12" t="s">
        <v>411</v>
      </c>
      <c r="W118" s="13" t="s">
        <v>273</v>
      </c>
      <c r="X118" s="14" t="s">
        <v>1212</v>
      </c>
      <c r="Y118" s="14" t="s">
        <v>1267</v>
      </c>
      <c r="AA118" s="12">
        <v>8</v>
      </c>
    </row>
    <row r="119" spans="1:27" hidden="1" x14ac:dyDescent="0.3">
      <c r="A119" s="12" t="s">
        <v>396</v>
      </c>
      <c r="B119" s="12" t="s">
        <v>1092</v>
      </c>
      <c r="C119" s="12" t="s">
        <v>1091</v>
      </c>
      <c r="D119" s="12" t="s">
        <v>1090</v>
      </c>
      <c r="E119" s="13">
        <v>45069</v>
      </c>
      <c r="F119" s="14">
        <v>0.33124999999999999</v>
      </c>
      <c r="G119" s="12">
        <v>0</v>
      </c>
      <c r="H119" s="12" t="s">
        <v>1075</v>
      </c>
      <c r="I119" s="12" t="s">
        <v>1181</v>
      </c>
      <c r="J119" s="12">
        <v>8</v>
      </c>
      <c r="K119" s="12" t="s">
        <v>1077</v>
      </c>
      <c r="L119" s="12">
        <v>0</v>
      </c>
      <c r="M119" s="12">
        <v>0</v>
      </c>
      <c r="N119" s="12" t="s">
        <v>1089</v>
      </c>
      <c r="O119" s="12" t="s">
        <v>1075</v>
      </c>
      <c r="P119" s="12">
        <v>7</v>
      </c>
      <c r="Q119" s="12">
        <v>0</v>
      </c>
      <c r="R119" s="12">
        <v>0</v>
      </c>
      <c r="S119" s="12" t="s">
        <v>396</v>
      </c>
      <c r="T119" s="12" t="s">
        <v>412</v>
      </c>
      <c r="U119" s="12" t="s">
        <v>413</v>
      </c>
      <c r="V119" s="12" t="s">
        <v>414</v>
      </c>
      <c r="W119" s="13" t="s">
        <v>34</v>
      </c>
      <c r="X119" s="14" t="s">
        <v>1191</v>
      </c>
      <c r="Y119" s="14" t="s">
        <v>1243</v>
      </c>
      <c r="AA119" s="12">
        <v>10</v>
      </c>
    </row>
    <row r="120" spans="1:27" hidden="1" x14ac:dyDescent="0.3">
      <c r="A120" s="12" t="s">
        <v>396</v>
      </c>
      <c r="B120" s="12" t="s">
        <v>1092</v>
      </c>
      <c r="C120" s="12" t="s">
        <v>1091</v>
      </c>
      <c r="D120" s="12" t="s">
        <v>1090</v>
      </c>
      <c r="E120" s="13">
        <v>45069</v>
      </c>
      <c r="F120" s="14">
        <v>0.33124999999999999</v>
      </c>
      <c r="G120" s="12">
        <v>0</v>
      </c>
      <c r="H120" s="12" t="s">
        <v>1075</v>
      </c>
      <c r="I120" s="12" t="s">
        <v>1181</v>
      </c>
      <c r="J120" s="12">
        <v>8</v>
      </c>
      <c r="K120" s="12" t="s">
        <v>1077</v>
      </c>
      <c r="L120" s="12">
        <v>0</v>
      </c>
      <c r="M120" s="12">
        <v>0</v>
      </c>
      <c r="N120" s="12" t="s">
        <v>1089</v>
      </c>
      <c r="O120" s="12" t="s">
        <v>1075</v>
      </c>
      <c r="P120" s="12">
        <v>7</v>
      </c>
      <c r="Q120" s="12">
        <v>0</v>
      </c>
      <c r="R120" s="12">
        <v>0</v>
      </c>
      <c r="S120" s="12" t="s">
        <v>396</v>
      </c>
      <c r="T120" s="12" t="s">
        <v>415</v>
      </c>
      <c r="U120" s="12" t="s">
        <v>416</v>
      </c>
      <c r="V120" s="12" t="s">
        <v>417</v>
      </c>
      <c r="W120" s="13" t="s">
        <v>75</v>
      </c>
      <c r="X120" s="14" t="s">
        <v>1200</v>
      </c>
      <c r="Y120" s="14" t="s">
        <v>1253</v>
      </c>
      <c r="AA120" s="12">
        <v>50</v>
      </c>
    </row>
    <row r="121" spans="1:27" hidden="1" x14ac:dyDescent="0.3">
      <c r="A121" s="12" t="s">
        <v>418</v>
      </c>
      <c r="B121" s="12" t="s">
        <v>1088</v>
      </c>
      <c r="C121" s="12" t="s">
        <v>1087</v>
      </c>
      <c r="D121" s="12" t="s">
        <v>1086</v>
      </c>
      <c r="E121" s="13">
        <v>45069</v>
      </c>
      <c r="F121" s="14">
        <v>0.32083333333333336</v>
      </c>
      <c r="G121" s="12">
        <v>0</v>
      </c>
      <c r="H121" s="12" t="s">
        <v>1075</v>
      </c>
      <c r="I121" s="12" t="s">
        <v>1182</v>
      </c>
      <c r="J121" s="12">
        <v>1</v>
      </c>
      <c r="K121" s="12" t="s">
        <v>1085</v>
      </c>
      <c r="L121" s="12">
        <v>0</v>
      </c>
      <c r="M121" s="12">
        <v>0</v>
      </c>
      <c r="N121" s="12" t="s">
        <v>1084</v>
      </c>
      <c r="O121" s="12" t="s">
        <v>1075</v>
      </c>
      <c r="P121" s="12">
        <v>8</v>
      </c>
      <c r="Q121" s="12">
        <v>0</v>
      </c>
      <c r="R121" s="12">
        <v>0</v>
      </c>
      <c r="S121" s="12" t="s">
        <v>418</v>
      </c>
      <c r="T121" s="12" t="s">
        <v>419</v>
      </c>
      <c r="U121" s="12" t="s">
        <v>420</v>
      </c>
      <c r="V121" s="12" t="s">
        <v>421</v>
      </c>
      <c r="W121" s="13" t="s">
        <v>208</v>
      </c>
      <c r="X121" s="14" t="s">
        <v>1208</v>
      </c>
      <c r="Y121" s="14" t="s">
        <v>1262</v>
      </c>
      <c r="AA121" s="12">
        <v>8</v>
      </c>
    </row>
    <row r="122" spans="1:27" hidden="1" x14ac:dyDescent="0.3">
      <c r="A122" s="12" t="s">
        <v>418</v>
      </c>
      <c r="B122" s="12" t="s">
        <v>1088</v>
      </c>
      <c r="C122" s="12" t="s">
        <v>1087</v>
      </c>
      <c r="D122" s="12" t="s">
        <v>1086</v>
      </c>
      <c r="E122" s="13">
        <v>45069</v>
      </c>
      <c r="F122" s="14">
        <v>0.32083333333333336</v>
      </c>
      <c r="G122" s="12">
        <v>0</v>
      </c>
      <c r="H122" s="12" t="s">
        <v>1075</v>
      </c>
      <c r="I122" s="12" t="s">
        <v>1182</v>
      </c>
      <c r="J122" s="12">
        <v>1</v>
      </c>
      <c r="K122" s="12" t="s">
        <v>1085</v>
      </c>
      <c r="L122" s="12">
        <v>0</v>
      </c>
      <c r="M122" s="12">
        <v>0</v>
      </c>
      <c r="N122" s="12" t="s">
        <v>1084</v>
      </c>
      <c r="O122" s="12" t="s">
        <v>1075</v>
      </c>
      <c r="P122" s="12">
        <v>8</v>
      </c>
      <c r="Q122" s="12">
        <v>0</v>
      </c>
      <c r="R122" s="12">
        <v>0</v>
      </c>
      <c r="S122" s="12" t="s">
        <v>418</v>
      </c>
      <c r="T122" s="12" t="s">
        <v>422</v>
      </c>
      <c r="U122" s="12" t="s">
        <v>423</v>
      </c>
      <c r="V122" s="12" t="s">
        <v>424</v>
      </c>
      <c r="W122" s="13" t="s">
        <v>71</v>
      </c>
      <c r="X122" s="14" t="s">
        <v>1199</v>
      </c>
      <c r="Y122" s="14" t="s">
        <v>1252</v>
      </c>
      <c r="AA122" s="12">
        <v>8</v>
      </c>
    </row>
    <row r="123" spans="1:27" hidden="1" x14ac:dyDescent="0.3">
      <c r="A123" s="12" t="s">
        <v>418</v>
      </c>
      <c r="B123" s="12" t="s">
        <v>1088</v>
      </c>
      <c r="C123" s="12" t="s">
        <v>1087</v>
      </c>
      <c r="D123" s="12" t="s">
        <v>1086</v>
      </c>
      <c r="E123" s="13">
        <v>45069</v>
      </c>
      <c r="F123" s="14">
        <v>0.32083333333333336</v>
      </c>
      <c r="G123" s="12">
        <v>0</v>
      </c>
      <c r="H123" s="12" t="s">
        <v>1075</v>
      </c>
      <c r="I123" s="12" t="s">
        <v>1182</v>
      </c>
      <c r="J123" s="12">
        <v>1</v>
      </c>
      <c r="K123" s="12" t="s">
        <v>1085</v>
      </c>
      <c r="L123" s="12">
        <v>0</v>
      </c>
      <c r="M123" s="12">
        <v>0</v>
      </c>
      <c r="N123" s="12" t="s">
        <v>1084</v>
      </c>
      <c r="O123" s="12" t="s">
        <v>1075</v>
      </c>
      <c r="P123" s="12">
        <v>8</v>
      </c>
      <c r="Q123" s="12">
        <v>0</v>
      </c>
      <c r="R123" s="12">
        <v>0</v>
      </c>
      <c r="S123" s="12" t="s">
        <v>418</v>
      </c>
      <c r="T123" s="12" t="s">
        <v>425</v>
      </c>
      <c r="U123" s="12" t="s">
        <v>426</v>
      </c>
      <c r="V123" s="12" t="s">
        <v>427</v>
      </c>
      <c r="W123" s="13" t="s">
        <v>67</v>
      </c>
      <c r="X123" s="14" t="s">
        <v>1198</v>
      </c>
      <c r="Y123" s="14" t="s">
        <v>1251</v>
      </c>
      <c r="AA123" s="12">
        <v>25</v>
      </c>
    </row>
    <row r="124" spans="1:27" hidden="1" x14ac:dyDescent="0.3">
      <c r="A124" s="12" t="s">
        <v>418</v>
      </c>
      <c r="B124" s="12" t="s">
        <v>1088</v>
      </c>
      <c r="C124" s="12" t="s">
        <v>1087</v>
      </c>
      <c r="D124" s="12" t="s">
        <v>1086</v>
      </c>
      <c r="E124" s="13">
        <v>45069</v>
      </c>
      <c r="F124" s="14">
        <v>0.32083333333333336</v>
      </c>
      <c r="G124" s="12">
        <v>0</v>
      </c>
      <c r="H124" s="12" t="s">
        <v>1075</v>
      </c>
      <c r="I124" s="12" t="s">
        <v>1182</v>
      </c>
      <c r="J124" s="12">
        <v>1</v>
      </c>
      <c r="K124" s="12" t="s">
        <v>1085</v>
      </c>
      <c r="L124" s="12">
        <v>0</v>
      </c>
      <c r="M124" s="12">
        <v>0</v>
      </c>
      <c r="N124" s="12" t="s">
        <v>1084</v>
      </c>
      <c r="O124" s="12" t="s">
        <v>1075</v>
      </c>
      <c r="P124" s="12">
        <v>8</v>
      </c>
      <c r="Q124" s="12">
        <v>0</v>
      </c>
      <c r="R124" s="12">
        <v>0</v>
      </c>
      <c r="S124" s="12" t="s">
        <v>418</v>
      </c>
      <c r="T124" s="12" t="s">
        <v>428</v>
      </c>
      <c r="U124" s="12" t="s">
        <v>429</v>
      </c>
      <c r="V124" s="12" t="s">
        <v>430</v>
      </c>
      <c r="W124" s="13" t="s">
        <v>34</v>
      </c>
      <c r="X124" s="14" t="s">
        <v>1191</v>
      </c>
      <c r="Y124" s="14" t="s">
        <v>1243</v>
      </c>
      <c r="AA124" s="12">
        <v>2</v>
      </c>
    </row>
    <row r="125" spans="1:27" hidden="1" x14ac:dyDescent="0.3">
      <c r="A125" s="12" t="s">
        <v>418</v>
      </c>
      <c r="B125" s="12" t="s">
        <v>1088</v>
      </c>
      <c r="C125" s="12" t="s">
        <v>1087</v>
      </c>
      <c r="D125" s="12" t="s">
        <v>1086</v>
      </c>
      <c r="E125" s="13">
        <v>45069</v>
      </c>
      <c r="F125" s="14">
        <v>0.32083333333333336</v>
      </c>
      <c r="G125" s="12">
        <v>0</v>
      </c>
      <c r="H125" s="12" t="s">
        <v>1075</v>
      </c>
      <c r="I125" s="12" t="s">
        <v>1182</v>
      </c>
      <c r="J125" s="12">
        <v>1</v>
      </c>
      <c r="K125" s="12" t="s">
        <v>1085</v>
      </c>
      <c r="L125" s="12">
        <v>0</v>
      </c>
      <c r="M125" s="12">
        <v>0</v>
      </c>
      <c r="N125" s="12" t="s">
        <v>1084</v>
      </c>
      <c r="O125" s="12" t="s">
        <v>1075</v>
      </c>
      <c r="P125" s="12">
        <v>8</v>
      </c>
      <c r="Q125" s="12">
        <v>0</v>
      </c>
      <c r="R125" s="12">
        <v>0</v>
      </c>
      <c r="S125" s="12" t="s">
        <v>418</v>
      </c>
      <c r="T125" s="12" t="s">
        <v>431</v>
      </c>
      <c r="U125" s="12" t="s">
        <v>432</v>
      </c>
      <c r="V125" s="12" t="s">
        <v>433</v>
      </c>
      <c r="W125" s="13" t="s">
        <v>335</v>
      </c>
      <c r="X125" s="14" t="s">
        <v>1213</v>
      </c>
      <c r="Y125" s="14" t="s">
        <v>1268</v>
      </c>
      <c r="AA125" s="12">
        <v>7</v>
      </c>
    </row>
    <row r="126" spans="1:27" hidden="1" x14ac:dyDescent="0.3">
      <c r="A126" s="12" t="s">
        <v>418</v>
      </c>
      <c r="B126" s="12" t="s">
        <v>1088</v>
      </c>
      <c r="C126" s="12" t="s">
        <v>1087</v>
      </c>
      <c r="D126" s="12" t="s">
        <v>1086</v>
      </c>
      <c r="E126" s="13">
        <v>45069</v>
      </c>
      <c r="F126" s="14">
        <v>0.32083333333333336</v>
      </c>
      <c r="G126" s="12">
        <v>0</v>
      </c>
      <c r="H126" s="12" t="s">
        <v>1075</v>
      </c>
      <c r="I126" s="12" t="s">
        <v>1182</v>
      </c>
      <c r="J126" s="12">
        <v>1</v>
      </c>
      <c r="K126" s="12" t="s">
        <v>1085</v>
      </c>
      <c r="L126" s="12">
        <v>0</v>
      </c>
      <c r="M126" s="12">
        <v>0</v>
      </c>
      <c r="N126" s="12" t="s">
        <v>1084</v>
      </c>
      <c r="O126" s="12" t="s">
        <v>1075</v>
      </c>
      <c r="P126" s="12">
        <v>8</v>
      </c>
      <c r="Q126" s="12">
        <v>0</v>
      </c>
      <c r="R126" s="12">
        <v>0</v>
      </c>
      <c r="S126" s="12" t="s">
        <v>418</v>
      </c>
      <c r="T126" s="12" t="s">
        <v>434</v>
      </c>
      <c r="U126" s="12" t="s">
        <v>435</v>
      </c>
      <c r="V126" s="12" t="s">
        <v>436</v>
      </c>
      <c r="W126" s="13" t="s">
        <v>63</v>
      </c>
      <c r="X126" s="14" t="s">
        <v>1197</v>
      </c>
      <c r="Y126" s="14" t="s">
        <v>1250</v>
      </c>
      <c r="AA126" s="12">
        <v>30</v>
      </c>
    </row>
    <row r="127" spans="1:27" hidden="1" x14ac:dyDescent="0.3">
      <c r="A127" s="12" t="s">
        <v>418</v>
      </c>
      <c r="B127" s="12" t="s">
        <v>1088</v>
      </c>
      <c r="C127" s="12" t="s">
        <v>1087</v>
      </c>
      <c r="D127" s="12" t="s">
        <v>1086</v>
      </c>
      <c r="E127" s="13">
        <v>45069</v>
      </c>
      <c r="F127" s="14">
        <v>0.32083333333333336</v>
      </c>
      <c r="G127" s="12">
        <v>0</v>
      </c>
      <c r="H127" s="12" t="s">
        <v>1075</v>
      </c>
      <c r="I127" s="12" t="s">
        <v>1182</v>
      </c>
      <c r="J127" s="12">
        <v>1</v>
      </c>
      <c r="K127" s="12" t="s">
        <v>1085</v>
      </c>
      <c r="L127" s="12">
        <v>0</v>
      </c>
      <c r="M127" s="12">
        <v>0</v>
      </c>
      <c r="N127" s="12" t="s">
        <v>1084</v>
      </c>
      <c r="O127" s="12" t="s">
        <v>1075</v>
      </c>
      <c r="P127" s="12">
        <v>8</v>
      </c>
      <c r="Q127" s="12">
        <v>0</v>
      </c>
      <c r="R127" s="12">
        <v>0</v>
      </c>
      <c r="S127" s="12" t="s">
        <v>418</v>
      </c>
      <c r="T127" s="12" t="s">
        <v>437</v>
      </c>
      <c r="U127" s="12" t="s">
        <v>438</v>
      </c>
      <c r="V127" s="12" t="s">
        <v>439</v>
      </c>
      <c r="W127" s="13" t="s">
        <v>47</v>
      </c>
      <c r="X127" s="14" t="s">
        <v>1193</v>
      </c>
      <c r="Y127" s="14" t="s">
        <v>1246</v>
      </c>
      <c r="AA127" s="12">
        <v>30</v>
      </c>
    </row>
    <row r="128" spans="1:27" hidden="1" x14ac:dyDescent="0.3">
      <c r="A128" s="12" t="s">
        <v>418</v>
      </c>
      <c r="B128" s="12" t="s">
        <v>1088</v>
      </c>
      <c r="C128" s="12" t="s">
        <v>1087</v>
      </c>
      <c r="D128" s="12" t="s">
        <v>1086</v>
      </c>
      <c r="E128" s="13">
        <v>45069</v>
      </c>
      <c r="F128" s="14">
        <v>0.32083333333333336</v>
      </c>
      <c r="G128" s="12">
        <v>0</v>
      </c>
      <c r="H128" s="12" t="s">
        <v>1075</v>
      </c>
      <c r="I128" s="12" t="s">
        <v>1182</v>
      </c>
      <c r="J128" s="12">
        <v>1</v>
      </c>
      <c r="K128" s="12" t="s">
        <v>1085</v>
      </c>
      <c r="L128" s="12">
        <v>0</v>
      </c>
      <c r="M128" s="12">
        <v>0</v>
      </c>
      <c r="N128" s="12" t="s">
        <v>1084</v>
      </c>
      <c r="O128" s="12" t="s">
        <v>1075</v>
      </c>
      <c r="P128" s="12">
        <v>8</v>
      </c>
      <c r="Q128" s="12">
        <v>0</v>
      </c>
      <c r="R128" s="12">
        <v>0</v>
      </c>
      <c r="S128" s="12" t="s">
        <v>418</v>
      </c>
      <c r="T128" s="12" t="s">
        <v>440</v>
      </c>
      <c r="U128" s="12" t="s">
        <v>441</v>
      </c>
      <c r="V128" s="12" t="s">
        <v>442</v>
      </c>
      <c r="W128" s="13" t="s">
        <v>75</v>
      </c>
      <c r="X128" s="14" t="s">
        <v>1200</v>
      </c>
      <c r="Y128" s="14" t="s">
        <v>1253</v>
      </c>
      <c r="AA128" s="12">
        <v>35</v>
      </c>
    </row>
    <row r="129" spans="1:27" hidden="1" x14ac:dyDescent="0.3">
      <c r="A129" s="12" t="s">
        <v>443</v>
      </c>
      <c r="B129" s="12" t="s">
        <v>1083</v>
      </c>
      <c r="C129" s="12" t="s">
        <v>1082</v>
      </c>
      <c r="D129" s="12" t="s">
        <v>1081</v>
      </c>
      <c r="E129" s="13">
        <v>45069</v>
      </c>
      <c r="F129" s="14">
        <v>0.31388888888888888</v>
      </c>
      <c r="G129" s="12">
        <v>0</v>
      </c>
      <c r="H129" s="12" t="s">
        <v>1075</v>
      </c>
      <c r="I129" s="12" t="s">
        <v>1182</v>
      </c>
      <c r="J129" s="12">
        <v>11</v>
      </c>
      <c r="K129" s="12" t="s">
        <v>1077</v>
      </c>
      <c r="L129" s="12">
        <v>0</v>
      </c>
      <c r="M129" s="12">
        <v>0</v>
      </c>
      <c r="N129" s="12" t="s">
        <v>1076</v>
      </c>
      <c r="O129" s="12" t="s">
        <v>1075</v>
      </c>
      <c r="P129" s="12">
        <v>8</v>
      </c>
      <c r="Q129" s="12">
        <v>0</v>
      </c>
      <c r="R129" s="12">
        <v>0</v>
      </c>
      <c r="S129" s="12" t="s">
        <v>443</v>
      </c>
      <c r="T129" s="12" t="s">
        <v>444</v>
      </c>
      <c r="U129" s="12" t="s">
        <v>445</v>
      </c>
      <c r="V129" s="12" t="s">
        <v>446</v>
      </c>
      <c r="W129" s="13" t="s">
        <v>38</v>
      </c>
      <c r="X129" s="14" t="s">
        <v>1192</v>
      </c>
      <c r="Y129" s="14" t="s">
        <v>1244</v>
      </c>
      <c r="AA129" s="12">
        <v>6</v>
      </c>
    </row>
    <row r="130" spans="1:27" hidden="1" x14ac:dyDescent="0.3">
      <c r="A130" s="12" t="s">
        <v>443</v>
      </c>
      <c r="B130" s="12" t="s">
        <v>1083</v>
      </c>
      <c r="C130" s="12" t="s">
        <v>1082</v>
      </c>
      <c r="D130" s="12" t="s">
        <v>1081</v>
      </c>
      <c r="E130" s="13">
        <v>45069</v>
      </c>
      <c r="F130" s="14">
        <v>0.31388888888888888</v>
      </c>
      <c r="G130" s="12">
        <v>0</v>
      </c>
      <c r="H130" s="12" t="s">
        <v>1075</v>
      </c>
      <c r="I130" s="12" t="s">
        <v>1182</v>
      </c>
      <c r="J130" s="12">
        <v>11</v>
      </c>
      <c r="K130" s="12" t="s">
        <v>1077</v>
      </c>
      <c r="L130" s="12">
        <v>0</v>
      </c>
      <c r="M130" s="12">
        <v>0</v>
      </c>
      <c r="N130" s="12" t="s">
        <v>1076</v>
      </c>
      <c r="O130" s="12" t="s">
        <v>1075</v>
      </c>
      <c r="P130" s="12">
        <v>8</v>
      </c>
      <c r="Q130" s="12">
        <v>0</v>
      </c>
      <c r="R130" s="12">
        <v>0</v>
      </c>
      <c r="S130" s="12" t="s">
        <v>443</v>
      </c>
      <c r="T130" s="12" t="s">
        <v>447</v>
      </c>
      <c r="U130" s="12" t="s">
        <v>448</v>
      </c>
      <c r="V130" s="12" t="s">
        <v>449</v>
      </c>
      <c r="W130" s="13" t="s">
        <v>30</v>
      </c>
      <c r="X130" s="14" t="s">
        <v>1190</v>
      </c>
      <c r="Y130" s="14" t="s">
        <v>1242</v>
      </c>
      <c r="AA130" s="12">
        <v>7</v>
      </c>
    </row>
    <row r="131" spans="1:27" hidden="1" x14ac:dyDescent="0.3">
      <c r="A131" s="12" t="s">
        <v>443</v>
      </c>
      <c r="B131" s="12" t="s">
        <v>1083</v>
      </c>
      <c r="C131" s="12" t="s">
        <v>1082</v>
      </c>
      <c r="D131" s="12" t="s">
        <v>1081</v>
      </c>
      <c r="E131" s="13">
        <v>45069</v>
      </c>
      <c r="F131" s="14">
        <v>0.31388888888888888</v>
      </c>
      <c r="G131" s="12">
        <v>0</v>
      </c>
      <c r="H131" s="12" t="s">
        <v>1075</v>
      </c>
      <c r="I131" s="12" t="s">
        <v>1182</v>
      </c>
      <c r="J131" s="12">
        <v>11</v>
      </c>
      <c r="K131" s="12" t="s">
        <v>1077</v>
      </c>
      <c r="L131" s="12">
        <v>0</v>
      </c>
      <c r="M131" s="12">
        <v>0</v>
      </c>
      <c r="N131" s="12" t="s">
        <v>1076</v>
      </c>
      <c r="O131" s="12" t="s">
        <v>1075</v>
      </c>
      <c r="P131" s="12">
        <v>8</v>
      </c>
      <c r="Q131" s="12">
        <v>0</v>
      </c>
      <c r="R131" s="12">
        <v>0</v>
      </c>
      <c r="S131" s="12" t="s">
        <v>443</v>
      </c>
      <c r="T131" s="12" t="s">
        <v>450</v>
      </c>
      <c r="U131" s="12" t="s">
        <v>451</v>
      </c>
      <c r="V131" s="12" t="s">
        <v>452</v>
      </c>
      <c r="W131" s="13" t="s">
        <v>67</v>
      </c>
      <c r="X131" s="14" t="s">
        <v>1198</v>
      </c>
      <c r="Y131" s="14" t="s">
        <v>1251</v>
      </c>
      <c r="AA131" s="12">
        <v>25</v>
      </c>
    </row>
    <row r="132" spans="1:27" hidden="1" x14ac:dyDescent="0.3">
      <c r="A132" s="12" t="s">
        <v>443</v>
      </c>
      <c r="B132" s="12" t="s">
        <v>1083</v>
      </c>
      <c r="C132" s="12" t="s">
        <v>1082</v>
      </c>
      <c r="D132" s="12" t="s">
        <v>1081</v>
      </c>
      <c r="E132" s="13">
        <v>45069</v>
      </c>
      <c r="F132" s="14">
        <v>0.31388888888888888</v>
      </c>
      <c r="G132" s="12">
        <v>0</v>
      </c>
      <c r="H132" s="12" t="s">
        <v>1075</v>
      </c>
      <c r="I132" s="12" t="s">
        <v>1182</v>
      </c>
      <c r="J132" s="12">
        <v>11</v>
      </c>
      <c r="K132" s="12" t="s">
        <v>1077</v>
      </c>
      <c r="L132" s="12">
        <v>0</v>
      </c>
      <c r="M132" s="12">
        <v>0</v>
      </c>
      <c r="N132" s="12" t="s">
        <v>1076</v>
      </c>
      <c r="O132" s="12" t="s">
        <v>1075</v>
      </c>
      <c r="P132" s="12">
        <v>8</v>
      </c>
      <c r="Q132" s="12">
        <v>0</v>
      </c>
      <c r="R132" s="12">
        <v>0</v>
      </c>
      <c r="S132" s="12" t="s">
        <v>443</v>
      </c>
      <c r="T132" s="12" t="s">
        <v>453</v>
      </c>
      <c r="U132" s="12" t="s">
        <v>454</v>
      </c>
      <c r="V132" s="12" t="s">
        <v>455</v>
      </c>
      <c r="W132" s="13" t="s">
        <v>204</v>
      </c>
      <c r="X132" s="14" t="s">
        <v>1207</v>
      </c>
      <c r="Y132" s="14" t="s">
        <v>1261</v>
      </c>
      <c r="AA132" s="12">
        <v>25</v>
      </c>
    </row>
    <row r="133" spans="1:27" hidden="1" x14ac:dyDescent="0.3">
      <c r="A133" s="12" t="s">
        <v>443</v>
      </c>
      <c r="B133" s="12" t="s">
        <v>1083</v>
      </c>
      <c r="C133" s="12" t="s">
        <v>1082</v>
      </c>
      <c r="D133" s="12" t="s">
        <v>1081</v>
      </c>
      <c r="E133" s="13">
        <v>45069</v>
      </c>
      <c r="F133" s="14">
        <v>0.31388888888888888</v>
      </c>
      <c r="G133" s="12">
        <v>0</v>
      </c>
      <c r="H133" s="12" t="s">
        <v>1075</v>
      </c>
      <c r="I133" s="12" t="s">
        <v>1182</v>
      </c>
      <c r="J133" s="12">
        <v>11</v>
      </c>
      <c r="K133" s="12" t="s">
        <v>1077</v>
      </c>
      <c r="L133" s="12">
        <v>0</v>
      </c>
      <c r="M133" s="12">
        <v>0</v>
      </c>
      <c r="N133" s="12" t="s">
        <v>1076</v>
      </c>
      <c r="O133" s="12" t="s">
        <v>1075</v>
      </c>
      <c r="P133" s="12">
        <v>8</v>
      </c>
      <c r="Q133" s="12">
        <v>0</v>
      </c>
      <c r="R133" s="12">
        <v>0</v>
      </c>
      <c r="S133" s="12" t="s">
        <v>443</v>
      </c>
      <c r="T133" s="12" t="s">
        <v>456</v>
      </c>
      <c r="U133" s="12" t="s">
        <v>457</v>
      </c>
      <c r="V133" s="12" t="s">
        <v>458</v>
      </c>
      <c r="W133" s="13" t="s">
        <v>63</v>
      </c>
      <c r="X133" s="14" t="s">
        <v>1197</v>
      </c>
      <c r="Y133" s="14" t="s">
        <v>1250</v>
      </c>
      <c r="AA133" s="12">
        <v>35</v>
      </c>
    </row>
    <row r="134" spans="1:27" hidden="1" x14ac:dyDescent="0.3">
      <c r="A134" s="12" t="s">
        <v>443</v>
      </c>
      <c r="B134" s="12" t="s">
        <v>1083</v>
      </c>
      <c r="C134" s="12" t="s">
        <v>1082</v>
      </c>
      <c r="D134" s="12" t="s">
        <v>1081</v>
      </c>
      <c r="E134" s="13">
        <v>45069</v>
      </c>
      <c r="F134" s="14">
        <v>0.31388888888888888</v>
      </c>
      <c r="G134" s="12">
        <v>0</v>
      </c>
      <c r="H134" s="12" t="s">
        <v>1075</v>
      </c>
      <c r="I134" s="12" t="s">
        <v>1182</v>
      </c>
      <c r="J134" s="12">
        <v>11</v>
      </c>
      <c r="K134" s="12" t="s">
        <v>1077</v>
      </c>
      <c r="L134" s="12">
        <v>0</v>
      </c>
      <c r="M134" s="12">
        <v>0</v>
      </c>
      <c r="N134" s="12" t="s">
        <v>1076</v>
      </c>
      <c r="O134" s="12" t="s">
        <v>1075</v>
      </c>
      <c r="P134" s="12">
        <v>8</v>
      </c>
      <c r="Q134" s="12">
        <v>0</v>
      </c>
      <c r="R134" s="12">
        <v>0</v>
      </c>
      <c r="S134" s="12" t="s">
        <v>443</v>
      </c>
      <c r="T134" s="12" t="s">
        <v>459</v>
      </c>
      <c r="U134" s="12" t="s">
        <v>460</v>
      </c>
      <c r="V134" s="12" t="s">
        <v>461</v>
      </c>
      <c r="W134" s="13" t="s">
        <v>158</v>
      </c>
      <c r="X134" s="14" t="s">
        <v>1205</v>
      </c>
      <c r="Y134" s="14" t="s">
        <v>1259</v>
      </c>
      <c r="AA134" s="12">
        <v>20</v>
      </c>
    </row>
    <row r="135" spans="1:27" hidden="1" x14ac:dyDescent="0.3">
      <c r="A135" s="12" t="s">
        <v>443</v>
      </c>
      <c r="B135" s="12" t="s">
        <v>1083</v>
      </c>
      <c r="C135" s="12" t="s">
        <v>1082</v>
      </c>
      <c r="D135" s="12" t="s">
        <v>1081</v>
      </c>
      <c r="E135" s="13">
        <v>45069</v>
      </c>
      <c r="F135" s="14">
        <v>0.31388888888888888</v>
      </c>
      <c r="G135" s="12">
        <v>0</v>
      </c>
      <c r="H135" s="12" t="s">
        <v>1075</v>
      </c>
      <c r="I135" s="12" t="s">
        <v>1182</v>
      </c>
      <c r="J135" s="12">
        <v>11</v>
      </c>
      <c r="K135" s="12" t="s">
        <v>1077</v>
      </c>
      <c r="L135" s="12">
        <v>0</v>
      </c>
      <c r="M135" s="12">
        <v>0</v>
      </c>
      <c r="N135" s="12" t="s">
        <v>1076</v>
      </c>
      <c r="O135" s="12" t="s">
        <v>1075</v>
      </c>
      <c r="P135" s="12">
        <v>8</v>
      </c>
      <c r="Q135" s="12">
        <v>0</v>
      </c>
      <c r="R135" s="12">
        <v>0</v>
      </c>
      <c r="S135" s="12" t="s">
        <v>443</v>
      </c>
      <c r="T135" s="12" t="s">
        <v>462</v>
      </c>
      <c r="U135" s="12" t="s">
        <v>463</v>
      </c>
      <c r="V135" s="12" t="s">
        <v>464</v>
      </c>
      <c r="W135" s="13" t="s">
        <v>75</v>
      </c>
      <c r="X135" s="14" t="s">
        <v>1200</v>
      </c>
      <c r="Y135" s="14" t="s">
        <v>1253</v>
      </c>
      <c r="AA135" s="12">
        <v>3</v>
      </c>
    </row>
    <row r="136" spans="1:27" hidden="1" x14ac:dyDescent="0.3">
      <c r="A136" s="12" t="s">
        <v>443</v>
      </c>
      <c r="B136" s="12" t="s">
        <v>1083</v>
      </c>
      <c r="C136" s="12" t="s">
        <v>1082</v>
      </c>
      <c r="D136" s="12" t="s">
        <v>1081</v>
      </c>
      <c r="E136" s="13">
        <v>45069</v>
      </c>
      <c r="F136" s="14">
        <v>0.31388888888888888</v>
      </c>
      <c r="G136" s="12">
        <v>0</v>
      </c>
      <c r="H136" s="12" t="s">
        <v>1075</v>
      </c>
      <c r="I136" s="12" t="s">
        <v>1182</v>
      </c>
      <c r="J136" s="12">
        <v>11</v>
      </c>
      <c r="K136" s="12" t="s">
        <v>1077</v>
      </c>
      <c r="L136" s="12">
        <v>0</v>
      </c>
      <c r="M136" s="12">
        <v>0</v>
      </c>
      <c r="N136" s="12" t="s">
        <v>1076</v>
      </c>
      <c r="O136" s="12" t="s">
        <v>1075</v>
      </c>
      <c r="P136" s="12">
        <v>8</v>
      </c>
      <c r="Q136" s="12">
        <v>0</v>
      </c>
      <c r="R136" s="12">
        <v>0</v>
      </c>
      <c r="S136" s="12" t="s">
        <v>443</v>
      </c>
      <c r="T136" s="12" t="s">
        <v>465</v>
      </c>
      <c r="U136" s="12" t="s">
        <v>466</v>
      </c>
      <c r="V136" s="12" t="s">
        <v>467</v>
      </c>
      <c r="W136" s="13" t="s">
        <v>71</v>
      </c>
      <c r="X136" s="14" t="s">
        <v>1199</v>
      </c>
      <c r="Y136" s="14" t="s">
        <v>1252</v>
      </c>
      <c r="AA136" s="12">
        <v>7</v>
      </c>
    </row>
    <row r="137" spans="1:27" hidden="1" x14ac:dyDescent="0.3">
      <c r="A137" s="12" t="s">
        <v>468</v>
      </c>
      <c r="B137" s="12" t="s">
        <v>1080</v>
      </c>
      <c r="C137" s="12" t="s">
        <v>1079</v>
      </c>
      <c r="D137" s="12" t="s">
        <v>1078</v>
      </c>
      <c r="E137" s="13">
        <v>45069</v>
      </c>
      <c r="F137" s="14">
        <v>0.29791666666666666</v>
      </c>
      <c r="G137" s="12">
        <v>0</v>
      </c>
      <c r="H137" s="12" t="s">
        <v>1075</v>
      </c>
      <c r="I137" s="12" t="s">
        <v>1182</v>
      </c>
      <c r="J137" s="12">
        <v>21</v>
      </c>
      <c r="K137" s="12" t="s">
        <v>1077</v>
      </c>
      <c r="L137" s="12">
        <v>0</v>
      </c>
      <c r="M137" s="12">
        <v>0</v>
      </c>
      <c r="N137" s="12" t="s">
        <v>1076</v>
      </c>
      <c r="O137" s="12" t="s">
        <v>1075</v>
      </c>
      <c r="P137" s="12">
        <v>9</v>
      </c>
      <c r="Q137" s="12">
        <v>0</v>
      </c>
      <c r="R137" s="12">
        <v>0</v>
      </c>
      <c r="S137" s="12" t="s">
        <v>468</v>
      </c>
      <c r="T137" s="12" t="s">
        <v>469</v>
      </c>
      <c r="U137" s="12" t="s">
        <v>470</v>
      </c>
      <c r="V137" s="12" t="s">
        <v>471</v>
      </c>
      <c r="W137" s="13" t="s">
        <v>30</v>
      </c>
      <c r="X137" s="14" t="s">
        <v>1190</v>
      </c>
      <c r="Y137" s="14" t="s">
        <v>1242</v>
      </c>
      <c r="AA137" s="12">
        <v>2</v>
      </c>
    </row>
    <row r="138" spans="1:27" hidden="1" x14ac:dyDescent="0.3">
      <c r="A138" s="12" t="s">
        <v>468</v>
      </c>
      <c r="B138" s="12" t="s">
        <v>1080</v>
      </c>
      <c r="C138" s="12" t="s">
        <v>1079</v>
      </c>
      <c r="D138" s="12" t="s">
        <v>1078</v>
      </c>
      <c r="E138" s="13">
        <v>45069</v>
      </c>
      <c r="F138" s="14">
        <v>0.29791666666666666</v>
      </c>
      <c r="G138" s="12">
        <v>0</v>
      </c>
      <c r="H138" s="12" t="s">
        <v>1075</v>
      </c>
      <c r="I138" s="12" t="s">
        <v>1182</v>
      </c>
      <c r="J138" s="12">
        <v>21</v>
      </c>
      <c r="K138" s="12" t="s">
        <v>1077</v>
      </c>
      <c r="L138" s="12">
        <v>0</v>
      </c>
      <c r="M138" s="12">
        <v>0</v>
      </c>
      <c r="N138" s="12" t="s">
        <v>1076</v>
      </c>
      <c r="O138" s="12" t="s">
        <v>1075</v>
      </c>
      <c r="P138" s="12">
        <v>9</v>
      </c>
      <c r="Q138" s="12">
        <v>0</v>
      </c>
      <c r="R138" s="12">
        <v>0</v>
      </c>
      <c r="S138" s="12" t="s">
        <v>468</v>
      </c>
      <c r="T138" s="12" t="s">
        <v>472</v>
      </c>
      <c r="U138" s="12" t="s">
        <v>473</v>
      </c>
      <c r="V138" s="12" t="s">
        <v>474</v>
      </c>
      <c r="W138" s="13" t="s">
        <v>38</v>
      </c>
      <c r="X138" s="14" t="s">
        <v>1192</v>
      </c>
      <c r="Y138" s="14" t="s">
        <v>1244</v>
      </c>
      <c r="AA138" s="12">
        <v>3</v>
      </c>
    </row>
    <row r="139" spans="1:27" hidden="1" x14ac:dyDescent="0.3">
      <c r="A139" s="12" t="s">
        <v>468</v>
      </c>
      <c r="B139" s="12" t="s">
        <v>1080</v>
      </c>
      <c r="C139" s="12" t="s">
        <v>1079</v>
      </c>
      <c r="D139" s="12" t="s">
        <v>1078</v>
      </c>
      <c r="E139" s="13">
        <v>45069</v>
      </c>
      <c r="F139" s="14">
        <v>0.29791666666666666</v>
      </c>
      <c r="G139" s="12">
        <v>0</v>
      </c>
      <c r="H139" s="12" t="s">
        <v>1075</v>
      </c>
      <c r="I139" s="12" t="s">
        <v>1182</v>
      </c>
      <c r="J139" s="12">
        <v>21</v>
      </c>
      <c r="K139" s="12" t="s">
        <v>1077</v>
      </c>
      <c r="L139" s="12">
        <v>0</v>
      </c>
      <c r="M139" s="12">
        <v>0</v>
      </c>
      <c r="N139" s="12" t="s">
        <v>1076</v>
      </c>
      <c r="O139" s="12" t="s">
        <v>1075</v>
      </c>
      <c r="P139" s="12">
        <v>9</v>
      </c>
      <c r="Q139" s="12">
        <v>0</v>
      </c>
      <c r="R139" s="12">
        <v>0</v>
      </c>
      <c r="S139" s="12" t="s">
        <v>468</v>
      </c>
      <c r="T139" s="12" t="s">
        <v>475</v>
      </c>
      <c r="U139" s="12" t="s">
        <v>476</v>
      </c>
      <c r="V139" s="12" t="s">
        <v>477</v>
      </c>
      <c r="W139" s="13" t="s">
        <v>79</v>
      </c>
      <c r="X139" s="14" t="s">
        <v>1201</v>
      </c>
      <c r="Y139" s="14" t="s">
        <v>1254</v>
      </c>
      <c r="AA139" s="12">
        <v>3</v>
      </c>
    </row>
    <row r="140" spans="1:27" hidden="1" x14ac:dyDescent="0.3">
      <c r="A140" s="12" t="s">
        <v>468</v>
      </c>
      <c r="B140" s="12" t="s">
        <v>1080</v>
      </c>
      <c r="C140" s="12" t="s">
        <v>1079</v>
      </c>
      <c r="D140" s="12" t="s">
        <v>1078</v>
      </c>
      <c r="E140" s="13">
        <v>45069</v>
      </c>
      <c r="F140" s="14">
        <v>0.29791666666666666</v>
      </c>
      <c r="G140" s="12">
        <v>0</v>
      </c>
      <c r="H140" s="12" t="s">
        <v>1075</v>
      </c>
      <c r="I140" s="12" t="s">
        <v>1182</v>
      </c>
      <c r="J140" s="12">
        <v>21</v>
      </c>
      <c r="K140" s="12" t="s">
        <v>1077</v>
      </c>
      <c r="L140" s="12">
        <v>0</v>
      </c>
      <c r="M140" s="12">
        <v>0</v>
      </c>
      <c r="N140" s="12" t="s">
        <v>1076</v>
      </c>
      <c r="O140" s="12" t="s">
        <v>1075</v>
      </c>
      <c r="P140" s="12">
        <v>9</v>
      </c>
      <c r="Q140" s="12">
        <v>0</v>
      </c>
      <c r="R140" s="12">
        <v>0</v>
      </c>
      <c r="S140" s="12" t="s">
        <v>468</v>
      </c>
      <c r="T140" s="12" t="s">
        <v>478</v>
      </c>
      <c r="U140" s="12" t="s">
        <v>479</v>
      </c>
      <c r="V140" s="12" t="s">
        <v>480</v>
      </c>
      <c r="W140" s="13" t="s">
        <v>59</v>
      </c>
      <c r="X140" s="14" t="s">
        <v>1196</v>
      </c>
      <c r="Y140" s="14" t="s">
        <v>1249</v>
      </c>
      <c r="AA140" s="12">
        <v>2</v>
      </c>
    </row>
    <row r="141" spans="1:27" hidden="1" x14ac:dyDescent="0.3">
      <c r="A141" s="12" t="s">
        <v>468</v>
      </c>
      <c r="B141" s="12" t="s">
        <v>1080</v>
      </c>
      <c r="C141" s="12" t="s">
        <v>1079</v>
      </c>
      <c r="D141" s="12" t="s">
        <v>1078</v>
      </c>
      <c r="E141" s="13">
        <v>45069</v>
      </c>
      <c r="F141" s="14">
        <v>0.29791666666666666</v>
      </c>
      <c r="G141" s="12">
        <v>0</v>
      </c>
      <c r="H141" s="12" t="s">
        <v>1075</v>
      </c>
      <c r="I141" s="12" t="s">
        <v>1182</v>
      </c>
      <c r="J141" s="12">
        <v>21</v>
      </c>
      <c r="K141" s="12" t="s">
        <v>1077</v>
      </c>
      <c r="L141" s="12">
        <v>0</v>
      </c>
      <c r="M141" s="12">
        <v>0</v>
      </c>
      <c r="N141" s="12" t="s">
        <v>1076</v>
      </c>
      <c r="O141" s="12" t="s">
        <v>1075</v>
      </c>
      <c r="P141" s="12">
        <v>9</v>
      </c>
      <c r="Q141" s="12">
        <v>0</v>
      </c>
      <c r="R141" s="12">
        <v>0</v>
      </c>
      <c r="S141" s="12" t="s">
        <v>468</v>
      </c>
      <c r="T141" s="12" t="s">
        <v>481</v>
      </c>
      <c r="U141" s="12" t="s">
        <v>482</v>
      </c>
      <c r="V141" s="12" t="s">
        <v>483</v>
      </c>
      <c r="W141" s="13" t="s">
        <v>484</v>
      </c>
      <c r="X141" s="14" t="s">
        <v>1214</v>
      </c>
      <c r="Y141" s="14" t="s">
        <v>1269</v>
      </c>
      <c r="AA141" s="12">
        <v>6</v>
      </c>
    </row>
    <row r="142" spans="1:27" hidden="1" x14ac:dyDescent="0.3">
      <c r="A142" s="12" t="s">
        <v>468</v>
      </c>
      <c r="B142" s="12" t="s">
        <v>1080</v>
      </c>
      <c r="C142" s="12" t="s">
        <v>1079</v>
      </c>
      <c r="D142" s="12" t="s">
        <v>1078</v>
      </c>
      <c r="E142" s="13">
        <v>45069</v>
      </c>
      <c r="F142" s="14">
        <v>0.29791666666666666</v>
      </c>
      <c r="G142" s="12">
        <v>0</v>
      </c>
      <c r="H142" s="12" t="s">
        <v>1075</v>
      </c>
      <c r="I142" s="12" t="s">
        <v>1182</v>
      </c>
      <c r="J142" s="12">
        <v>21</v>
      </c>
      <c r="K142" s="12" t="s">
        <v>1077</v>
      </c>
      <c r="L142" s="12">
        <v>0</v>
      </c>
      <c r="M142" s="12">
        <v>0</v>
      </c>
      <c r="N142" s="12" t="s">
        <v>1076</v>
      </c>
      <c r="O142" s="12" t="s">
        <v>1075</v>
      </c>
      <c r="P142" s="12">
        <v>9</v>
      </c>
      <c r="Q142" s="12">
        <v>0</v>
      </c>
      <c r="R142" s="12">
        <v>0</v>
      </c>
      <c r="S142" s="12" t="s">
        <v>468</v>
      </c>
      <c r="T142" s="12" t="s">
        <v>485</v>
      </c>
      <c r="U142" s="12" t="s">
        <v>486</v>
      </c>
      <c r="V142" s="12" t="s">
        <v>487</v>
      </c>
      <c r="W142" s="13" t="s">
        <v>63</v>
      </c>
      <c r="X142" s="14" t="s">
        <v>1197</v>
      </c>
      <c r="Y142" s="14" t="s">
        <v>1250</v>
      </c>
      <c r="AA142" s="12">
        <v>15</v>
      </c>
    </row>
    <row r="143" spans="1:27" hidden="1" x14ac:dyDescent="0.3">
      <c r="A143" s="12" t="s">
        <v>468</v>
      </c>
      <c r="B143" s="12" t="s">
        <v>1080</v>
      </c>
      <c r="C143" s="12" t="s">
        <v>1079</v>
      </c>
      <c r="D143" s="12" t="s">
        <v>1078</v>
      </c>
      <c r="E143" s="13">
        <v>45069</v>
      </c>
      <c r="F143" s="14">
        <v>0.29791666666666666</v>
      </c>
      <c r="G143" s="12">
        <v>0</v>
      </c>
      <c r="H143" s="12" t="s">
        <v>1075</v>
      </c>
      <c r="I143" s="12" t="s">
        <v>1182</v>
      </c>
      <c r="J143" s="12">
        <v>21</v>
      </c>
      <c r="K143" s="12" t="s">
        <v>1077</v>
      </c>
      <c r="L143" s="12">
        <v>0</v>
      </c>
      <c r="M143" s="12">
        <v>0</v>
      </c>
      <c r="N143" s="12" t="s">
        <v>1076</v>
      </c>
      <c r="O143" s="12" t="s">
        <v>1075</v>
      </c>
      <c r="P143" s="12">
        <v>9</v>
      </c>
      <c r="Q143" s="12">
        <v>0</v>
      </c>
      <c r="R143" s="12">
        <v>0</v>
      </c>
      <c r="S143" s="12" t="s">
        <v>468</v>
      </c>
      <c r="T143" s="12" t="s">
        <v>488</v>
      </c>
      <c r="U143" s="12" t="s">
        <v>489</v>
      </c>
      <c r="V143" s="12" t="s">
        <v>490</v>
      </c>
      <c r="W143" s="13" t="s">
        <v>204</v>
      </c>
      <c r="X143" s="14" t="s">
        <v>1207</v>
      </c>
      <c r="Y143" s="14" t="s">
        <v>1261</v>
      </c>
      <c r="AA143" s="12">
        <v>30</v>
      </c>
    </row>
    <row r="144" spans="1:27" hidden="1" x14ac:dyDescent="0.3">
      <c r="A144" s="12" t="s">
        <v>468</v>
      </c>
      <c r="B144" s="12" t="s">
        <v>1080</v>
      </c>
      <c r="C144" s="12" t="s">
        <v>1079</v>
      </c>
      <c r="D144" s="12" t="s">
        <v>1078</v>
      </c>
      <c r="E144" s="13">
        <v>45069</v>
      </c>
      <c r="F144" s="14">
        <v>0.29791666666666666</v>
      </c>
      <c r="G144" s="12">
        <v>0</v>
      </c>
      <c r="H144" s="12" t="s">
        <v>1075</v>
      </c>
      <c r="I144" s="12" t="s">
        <v>1182</v>
      </c>
      <c r="J144" s="12">
        <v>21</v>
      </c>
      <c r="K144" s="12" t="s">
        <v>1077</v>
      </c>
      <c r="L144" s="12">
        <v>0</v>
      </c>
      <c r="M144" s="12">
        <v>0</v>
      </c>
      <c r="N144" s="12" t="s">
        <v>1076</v>
      </c>
      <c r="O144" s="12" t="s">
        <v>1075</v>
      </c>
      <c r="P144" s="12">
        <v>9</v>
      </c>
      <c r="Q144" s="12">
        <v>0</v>
      </c>
      <c r="R144" s="12">
        <v>0</v>
      </c>
      <c r="S144" s="12" t="s">
        <v>468</v>
      </c>
      <c r="T144" s="12" t="s">
        <v>491</v>
      </c>
      <c r="U144" s="12" t="s">
        <v>492</v>
      </c>
      <c r="V144" s="12" t="s">
        <v>493</v>
      </c>
      <c r="W144" s="13" t="s">
        <v>75</v>
      </c>
      <c r="X144" s="14" t="s">
        <v>1200</v>
      </c>
      <c r="Y144" s="14" t="s">
        <v>1253</v>
      </c>
      <c r="AA144" s="12">
        <v>25</v>
      </c>
    </row>
    <row r="145" spans="1:29" hidden="1" x14ac:dyDescent="0.3">
      <c r="A145" s="12" t="s">
        <v>468</v>
      </c>
      <c r="B145" s="12" t="s">
        <v>1080</v>
      </c>
      <c r="C145" s="12" t="s">
        <v>1079</v>
      </c>
      <c r="D145" s="12" t="s">
        <v>1078</v>
      </c>
      <c r="E145" s="13">
        <v>45069</v>
      </c>
      <c r="F145" s="14">
        <v>0.29791666666666666</v>
      </c>
      <c r="G145" s="12">
        <v>0</v>
      </c>
      <c r="H145" s="12" t="s">
        <v>1075</v>
      </c>
      <c r="I145" s="12" t="s">
        <v>1182</v>
      </c>
      <c r="J145" s="12">
        <v>21</v>
      </c>
      <c r="K145" s="12" t="s">
        <v>1077</v>
      </c>
      <c r="L145" s="12">
        <v>0</v>
      </c>
      <c r="M145" s="12">
        <v>0</v>
      </c>
      <c r="N145" s="12" t="s">
        <v>1076</v>
      </c>
      <c r="O145" s="12" t="s">
        <v>1075</v>
      </c>
      <c r="P145" s="12">
        <v>9</v>
      </c>
      <c r="Q145" s="12">
        <v>0</v>
      </c>
      <c r="R145" s="12">
        <v>0</v>
      </c>
      <c r="S145" s="12" t="s">
        <v>468</v>
      </c>
      <c r="T145" s="12" t="s">
        <v>494</v>
      </c>
      <c r="U145" s="12" t="s">
        <v>495</v>
      </c>
      <c r="V145" s="12" t="s">
        <v>496</v>
      </c>
      <c r="W145" s="13" t="s">
        <v>67</v>
      </c>
      <c r="X145" s="14" t="s">
        <v>1198</v>
      </c>
      <c r="Y145" s="14" t="s">
        <v>1251</v>
      </c>
      <c r="AA145" s="12">
        <v>40</v>
      </c>
    </row>
    <row r="146" spans="1:29" hidden="1" x14ac:dyDescent="0.3">
      <c r="A146" s="12" t="s">
        <v>714</v>
      </c>
      <c r="B146" s="12" t="s">
        <v>1142</v>
      </c>
      <c r="C146" s="12" t="s">
        <v>1141</v>
      </c>
      <c r="D146" s="12" t="s">
        <v>1140</v>
      </c>
      <c r="E146" s="13">
        <v>45082</v>
      </c>
      <c r="F146" s="14">
        <v>0.40902777777777777</v>
      </c>
      <c r="G146" s="12" t="s">
        <v>1120</v>
      </c>
      <c r="H146" s="12" t="s">
        <v>1120</v>
      </c>
      <c r="I146" s="12" t="s">
        <v>1182</v>
      </c>
      <c r="J146" s="12">
        <v>37</v>
      </c>
      <c r="K146" s="12" t="s">
        <v>1085</v>
      </c>
      <c r="L146" s="12">
        <v>2</v>
      </c>
      <c r="M146" s="12">
        <v>0</v>
      </c>
      <c r="N146" s="12">
        <v>0</v>
      </c>
      <c r="O146" s="12" t="s">
        <v>1120</v>
      </c>
      <c r="P146" s="12">
        <v>0</v>
      </c>
      <c r="Q146" s="12">
        <v>12</v>
      </c>
      <c r="R146" s="12">
        <v>0</v>
      </c>
      <c r="S146" s="12" t="s">
        <v>714</v>
      </c>
      <c r="T146" s="12" t="s">
        <v>757</v>
      </c>
      <c r="U146" s="12" t="s">
        <v>756</v>
      </c>
      <c r="V146" s="12" t="s">
        <v>755</v>
      </c>
      <c r="W146" s="13" t="s">
        <v>746</v>
      </c>
      <c r="X146" s="14" t="s">
        <v>1215</v>
      </c>
      <c r="Y146" s="14" t="s">
        <v>1270</v>
      </c>
      <c r="Z146" s="12" t="s">
        <v>754</v>
      </c>
      <c r="AA146" s="12">
        <v>0.5</v>
      </c>
      <c r="AB146" s="12" t="s">
        <v>753</v>
      </c>
    </row>
    <row r="147" spans="1:29" hidden="1" x14ac:dyDescent="0.3">
      <c r="A147" s="12" t="s">
        <v>714</v>
      </c>
      <c r="B147" s="12" t="s">
        <v>1142</v>
      </c>
      <c r="C147" s="12" t="s">
        <v>1141</v>
      </c>
      <c r="D147" s="12" t="s">
        <v>1140</v>
      </c>
      <c r="E147" s="13">
        <v>45082</v>
      </c>
      <c r="F147" s="14">
        <v>0.40902777777777777</v>
      </c>
      <c r="G147" s="12" t="s">
        <v>1120</v>
      </c>
      <c r="H147" s="12" t="s">
        <v>1120</v>
      </c>
      <c r="I147" s="12" t="s">
        <v>1182</v>
      </c>
      <c r="J147" s="12">
        <v>37</v>
      </c>
      <c r="K147" s="12" t="s">
        <v>1085</v>
      </c>
      <c r="L147" s="12">
        <v>2</v>
      </c>
      <c r="M147" s="12">
        <v>0</v>
      </c>
      <c r="N147" s="12">
        <v>0</v>
      </c>
      <c r="O147" s="12" t="s">
        <v>1120</v>
      </c>
      <c r="P147" s="12">
        <v>0</v>
      </c>
      <c r="Q147" s="12">
        <v>12</v>
      </c>
      <c r="R147" s="12">
        <v>0</v>
      </c>
      <c r="S147" s="12" t="s">
        <v>714</v>
      </c>
      <c r="T147" s="12" t="s">
        <v>752</v>
      </c>
      <c r="U147" s="12" t="s">
        <v>751</v>
      </c>
      <c r="V147" s="12" t="s">
        <v>750</v>
      </c>
      <c r="W147" s="13" t="s">
        <v>552</v>
      </c>
      <c r="X147" s="14" t="s">
        <v>1216</v>
      </c>
      <c r="Y147" s="14" t="s">
        <v>1271</v>
      </c>
      <c r="AA147" s="12">
        <v>1</v>
      </c>
    </row>
    <row r="148" spans="1:29" hidden="1" x14ac:dyDescent="0.3">
      <c r="A148" s="12" t="s">
        <v>714</v>
      </c>
      <c r="B148" s="12" t="s">
        <v>1142</v>
      </c>
      <c r="C148" s="12" t="s">
        <v>1141</v>
      </c>
      <c r="D148" s="12" t="s">
        <v>1140</v>
      </c>
      <c r="E148" s="13">
        <v>45082</v>
      </c>
      <c r="F148" s="14">
        <v>0.40902777777777777</v>
      </c>
      <c r="G148" s="12" t="s">
        <v>1120</v>
      </c>
      <c r="H148" s="12" t="s">
        <v>1120</v>
      </c>
      <c r="I148" s="12" t="s">
        <v>1182</v>
      </c>
      <c r="J148" s="12">
        <v>37</v>
      </c>
      <c r="K148" s="12" t="s">
        <v>1085</v>
      </c>
      <c r="L148" s="12">
        <v>2</v>
      </c>
      <c r="M148" s="12">
        <v>0</v>
      </c>
      <c r="N148" s="12">
        <v>0</v>
      </c>
      <c r="O148" s="12" t="s">
        <v>1120</v>
      </c>
      <c r="P148" s="12">
        <v>0</v>
      </c>
      <c r="Q148" s="12">
        <v>12</v>
      </c>
      <c r="R148" s="12">
        <v>0</v>
      </c>
      <c r="S148" s="12" t="s">
        <v>714</v>
      </c>
      <c r="T148" s="12" t="s">
        <v>749</v>
      </c>
      <c r="U148" s="12" t="s">
        <v>748</v>
      </c>
      <c r="V148" s="12" t="s">
        <v>747</v>
      </c>
      <c r="W148" s="13" t="s">
        <v>746</v>
      </c>
      <c r="X148" s="14" t="s">
        <v>1215</v>
      </c>
      <c r="Y148" s="14" t="s">
        <v>1270</v>
      </c>
      <c r="Z148" s="12" t="s">
        <v>745</v>
      </c>
      <c r="AA148" s="12">
        <v>0.5</v>
      </c>
    </row>
    <row r="149" spans="1:29" hidden="1" x14ac:dyDescent="0.3">
      <c r="A149" s="12" t="s">
        <v>714</v>
      </c>
      <c r="B149" s="12" t="s">
        <v>1142</v>
      </c>
      <c r="C149" s="12" t="s">
        <v>1141</v>
      </c>
      <c r="D149" s="12" t="s">
        <v>1140</v>
      </c>
      <c r="E149" s="13">
        <v>45082</v>
      </c>
      <c r="F149" s="14">
        <v>0.40902777777777777</v>
      </c>
      <c r="G149" s="12" t="s">
        <v>1120</v>
      </c>
      <c r="H149" s="12" t="s">
        <v>1120</v>
      </c>
      <c r="I149" s="12" t="s">
        <v>1182</v>
      </c>
      <c r="J149" s="12">
        <v>37</v>
      </c>
      <c r="K149" s="12" t="s">
        <v>1085</v>
      </c>
      <c r="L149" s="12">
        <v>2</v>
      </c>
      <c r="M149" s="12">
        <v>0</v>
      </c>
      <c r="N149" s="12">
        <v>0</v>
      </c>
      <c r="O149" s="12" t="s">
        <v>1120</v>
      </c>
      <c r="P149" s="12">
        <v>0</v>
      </c>
      <c r="Q149" s="12">
        <v>12</v>
      </c>
      <c r="R149" s="12">
        <v>0</v>
      </c>
      <c r="S149" s="12" t="s">
        <v>714</v>
      </c>
      <c r="T149" s="12" t="s">
        <v>744</v>
      </c>
      <c r="U149" s="12" t="s">
        <v>743</v>
      </c>
      <c r="V149" s="12" t="s">
        <v>742</v>
      </c>
      <c r="W149" s="13" t="s">
        <v>564</v>
      </c>
      <c r="X149" s="14" t="s">
        <v>1217</v>
      </c>
      <c r="Y149" s="14" t="s">
        <v>1272</v>
      </c>
      <c r="AA149" s="12">
        <v>3</v>
      </c>
    </row>
    <row r="150" spans="1:29" hidden="1" x14ac:dyDescent="0.3">
      <c r="A150" s="12" t="s">
        <v>714</v>
      </c>
      <c r="B150" s="12" t="s">
        <v>1142</v>
      </c>
      <c r="C150" s="12" t="s">
        <v>1141</v>
      </c>
      <c r="D150" s="12" t="s">
        <v>1140</v>
      </c>
      <c r="E150" s="13">
        <v>45082</v>
      </c>
      <c r="F150" s="14">
        <v>0.40902777777777777</v>
      </c>
      <c r="G150" s="12" t="s">
        <v>1120</v>
      </c>
      <c r="H150" s="12" t="s">
        <v>1120</v>
      </c>
      <c r="I150" s="12" t="s">
        <v>1182</v>
      </c>
      <c r="J150" s="12">
        <v>37</v>
      </c>
      <c r="K150" s="12" t="s">
        <v>1085</v>
      </c>
      <c r="L150" s="12">
        <v>2</v>
      </c>
      <c r="M150" s="12">
        <v>0</v>
      </c>
      <c r="N150" s="12">
        <v>0</v>
      </c>
      <c r="O150" s="12" t="s">
        <v>1120</v>
      </c>
      <c r="P150" s="12">
        <v>0</v>
      </c>
      <c r="Q150" s="12">
        <v>12</v>
      </c>
      <c r="R150" s="12">
        <v>0</v>
      </c>
      <c r="S150" s="12" t="s">
        <v>714</v>
      </c>
      <c r="T150" s="12" t="s">
        <v>741</v>
      </c>
      <c r="U150" s="12" t="s">
        <v>740</v>
      </c>
      <c r="V150" s="12" t="s">
        <v>739</v>
      </c>
      <c r="W150" s="13" t="s">
        <v>738</v>
      </c>
      <c r="X150" s="14" t="s">
        <v>1215</v>
      </c>
      <c r="Y150" s="14" t="s">
        <v>1270</v>
      </c>
      <c r="Z150" s="12" t="s">
        <v>737</v>
      </c>
      <c r="AA150" s="12">
        <v>1</v>
      </c>
      <c r="AB150" s="12" t="s">
        <v>736</v>
      </c>
    </row>
    <row r="151" spans="1:29" hidden="1" x14ac:dyDescent="0.3">
      <c r="A151" s="12" t="s">
        <v>714</v>
      </c>
      <c r="B151" s="12" t="s">
        <v>1142</v>
      </c>
      <c r="C151" s="12" t="s">
        <v>1141</v>
      </c>
      <c r="D151" s="12" t="s">
        <v>1140</v>
      </c>
      <c r="E151" s="13">
        <v>45082</v>
      </c>
      <c r="F151" s="14">
        <v>0.40902777777777777</v>
      </c>
      <c r="G151" s="12" t="s">
        <v>1120</v>
      </c>
      <c r="H151" s="12" t="s">
        <v>1120</v>
      </c>
      <c r="I151" s="12" t="s">
        <v>1182</v>
      </c>
      <c r="J151" s="12">
        <v>37</v>
      </c>
      <c r="K151" s="12" t="s">
        <v>1085</v>
      </c>
      <c r="L151" s="12">
        <v>2</v>
      </c>
      <c r="M151" s="12">
        <v>0</v>
      </c>
      <c r="N151" s="12">
        <v>0</v>
      </c>
      <c r="O151" s="12" t="s">
        <v>1120</v>
      </c>
      <c r="P151" s="12">
        <v>0</v>
      </c>
      <c r="Q151" s="12">
        <v>12</v>
      </c>
      <c r="R151" s="12">
        <v>0</v>
      </c>
      <c r="S151" s="12" t="s">
        <v>714</v>
      </c>
      <c r="T151" s="12" t="s">
        <v>735</v>
      </c>
      <c r="U151" s="12" t="s">
        <v>734</v>
      </c>
      <c r="V151" s="12" t="s">
        <v>733</v>
      </c>
      <c r="W151" s="13" t="s">
        <v>597</v>
      </c>
      <c r="X151" s="14" t="s">
        <v>1218</v>
      </c>
      <c r="Y151" s="14" t="s">
        <v>1273</v>
      </c>
      <c r="AA151" s="12">
        <v>2</v>
      </c>
    </row>
    <row r="152" spans="1:29" hidden="1" x14ac:dyDescent="0.3">
      <c r="A152" s="12" t="s">
        <v>714</v>
      </c>
      <c r="B152" s="12" t="s">
        <v>1142</v>
      </c>
      <c r="C152" s="12" t="s">
        <v>1141</v>
      </c>
      <c r="D152" s="12" t="s">
        <v>1140</v>
      </c>
      <c r="E152" s="13">
        <v>45082</v>
      </c>
      <c r="F152" s="14">
        <v>0.40902777777777777</v>
      </c>
      <c r="G152" s="12" t="s">
        <v>1120</v>
      </c>
      <c r="H152" s="12" t="s">
        <v>1120</v>
      </c>
      <c r="I152" s="12" t="s">
        <v>1182</v>
      </c>
      <c r="J152" s="12">
        <v>37</v>
      </c>
      <c r="K152" s="12" t="s">
        <v>1085</v>
      </c>
      <c r="L152" s="12">
        <v>2</v>
      </c>
      <c r="M152" s="12">
        <v>0</v>
      </c>
      <c r="N152" s="12">
        <v>0</v>
      </c>
      <c r="O152" s="12" t="s">
        <v>1120</v>
      </c>
      <c r="P152" s="12">
        <v>0</v>
      </c>
      <c r="Q152" s="12">
        <v>12</v>
      </c>
      <c r="R152" s="12">
        <v>0</v>
      </c>
      <c r="S152" s="12" t="s">
        <v>714</v>
      </c>
      <c r="T152" s="12" t="s">
        <v>732</v>
      </c>
      <c r="U152" s="12" t="s">
        <v>731</v>
      </c>
      <c r="V152" s="12" t="s">
        <v>730</v>
      </c>
      <c r="W152" s="13" t="s">
        <v>729</v>
      </c>
      <c r="X152" s="14" t="s">
        <v>1219</v>
      </c>
      <c r="Y152" s="14" t="s">
        <v>1274</v>
      </c>
      <c r="AA152" s="12">
        <v>85</v>
      </c>
    </row>
    <row r="153" spans="1:29" hidden="1" x14ac:dyDescent="0.3">
      <c r="A153" s="12" t="s">
        <v>714</v>
      </c>
      <c r="B153" s="12" t="s">
        <v>1142</v>
      </c>
      <c r="C153" s="12" t="s">
        <v>1141</v>
      </c>
      <c r="D153" s="12" t="s">
        <v>1140</v>
      </c>
      <c r="E153" s="13">
        <v>45082</v>
      </c>
      <c r="F153" s="14">
        <v>0.40902777777777777</v>
      </c>
      <c r="G153" s="12" t="s">
        <v>1120</v>
      </c>
      <c r="H153" s="12" t="s">
        <v>1120</v>
      </c>
      <c r="I153" s="12" t="s">
        <v>1182</v>
      </c>
      <c r="J153" s="12">
        <v>37</v>
      </c>
      <c r="K153" s="12" t="s">
        <v>1085</v>
      </c>
      <c r="L153" s="12">
        <v>2</v>
      </c>
      <c r="M153" s="12">
        <v>0</v>
      </c>
      <c r="N153" s="12">
        <v>0</v>
      </c>
      <c r="O153" s="12" t="s">
        <v>1120</v>
      </c>
      <c r="P153" s="12">
        <v>0</v>
      </c>
      <c r="Q153" s="12">
        <v>12</v>
      </c>
      <c r="R153" s="12">
        <v>0</v>
      </c>
      <c r="S153" s="12" t="s">
        <v>714</v>
      </c>
      <c r="T153" s="12" t="s">
        <v>728</v>
      </c>
      <c r="U153" s="12" t="s">
        <v>727</v>
      </c>
      <c r="V153" s="12" t="s">
        <v>726</v>
      </c>
      <c r="W153" s="13" t="s">
        <v>533</v>
      </c>
      <c r="X153" s="14">
        <v>5</v>
      </c>
      <c r="Y153" s="14" t="s">
        <v>1220</v>
      </c>
      <c r="AA153" s="12">
        <v>0</v>
      </c>
      <c r="AB153" s="12" t="s">
        <v>725</v>
      </c>
    </row>
    <row r="154" spans="1:29" hidden="1" x14ac:dyDescent="0.3">
      <c r="A154" s="12" t="s">
        <v>714</v>
      </c>
      <c r="B154" s="12" t="s">
        <v>1142</v>
      </c>
      <c r="C154" s="12" t="s">
        <v>1141</v>
      </c>
      <c r="D154" s="12" t="s">
        <v>1140</v>
      </c>
      <c r="E154" s="13">
        <v>45082</v>
      </c>
      <c r="F154" s="14">
        <v>0.40902777777777777</v>
      </c>
      <c r="G154" s="12" t="s">
        <v>1120</v>
      </c>
      <c r="H154" s="12" t="s">
        <v>1120</v>
      </c>
      <c r="I154" s="12" t="s">
        <v>1182</v>
      </c>
      <c r="J154" s="12">
        <v>37</v>
      </c>
      <c r="K154" s="12" t="s">
        <v>1085</v>
      </c>
      <c r="L154" s="12">
        <v>2</v>
      </c>
      <c r="M154" s="12">
        <v>0</v>
      </c>
      <c r="N154" s="12">
        <v>0</v>
      </c>
      <c r="O154" s="12" t="s">
        <v>1120</v>
      </c>
      <c r="P154" s="12">
        <v>0</v>
      </c>
      <c r="Q154" s="12">
        <v>12</v>
      </c>
      <c r="R154" s="12">
        <v>0</v>
      </c>
      <c r="S154" s="12" t="s">
        <v>714</v>
      </c>
      <c r="T154" s="12" t="s">
        <v>724</v>
      </c>
      <c r="U154" s="12" t="s">
        <v>723</v>
      </c>
      <c r="V154" s="12" t="s">
        <v>722</v>
      </c>
      <c r="W154" s="13" t="s">
        <v>527</v>
      </c>
      <c r="X154" s="14">
        <v>4</v>
      </c>
      <c r="Y154" s="14" t="s">
        <v>1221</v>
      </c>
      <c r="AA154" s="12">
        <v>0</v>
      </c>
      <c r="AC154" s="12" t="s">
        <v>649</v>
      </c>
    </row>
    <row r="155" spans="1:29" hidden="1" x14ac:dyDescent="0.3">
      <c r="A155" s="12" t="s">
        <v>714</v>
      </c>
      <c r="B155" s="12" t="s">
        <v>1142</v>
      </c>
      <c r="C155" s="12" t="s">
        <v>1141</v>
      </c>
      <c r="D155" s="12" t="s">
        <v>1140</v>
      </c>
      <c r="E155" s="13">
        <v>45082</v>
      </c>
      <c r="F155" s="14">
        <v>0.40902777777777777</v>
      </c>
      <c r="G155" s="12" t="s">
        <v>1120</v>
      </c>
      <c r="H155" s="12" t="s">
        <v>1120</v>
      </c>
      <c r="I155" s="12" t="s">
        <v>1182</v>
      </c>
      <c r="J155" s="12">
        <v>37</v>
      </c>
      <c r="K155" s="12" t="s">
        <v>1085</v>
      </c>
      <c r="L155" s="12">
        <v>2</v>
      </c>
      <c r="M155" s="12">
        <v>0</v>
      </c>
      <c r="N155" s="12">
        <v>0</v>
      </c>
      <c r="O155" s="12" t="s">
        <v>1120</v>
      </c>
      <c r="P155" s="12">
        <v>0</v>
      </c>
      <c r="Q155" s="12">
        <v>12</v>
      </c>
      <c r="R155" s="12">
        <v>0</v>
      </c>
      <c r="S155" s="12" t="s">
        <v>714</v>
      </c>
      <c r="T155" s="12" t="s">
        <v>721</v>
      </c>
      <c r="U155" s="12" t="s">
        <v>720</v>
      </c>
      <c r="V155" s="12" t="s">
        <v>719</v>
      </c>
      <c r="W155" s="13" t="s">
        <v>718</v>
      </c>
      <c r="X155" s="14">
        <v>3</v>
      </c>
      <c r="Y155" s="14" t="s">
        <v>1222</v>
      </c>
      <c r="AA155" s="12">
        <v>8</v>
      </c>
    </row>
    <row r="156" spans="1:29" hidden="1" x14ac:dyDescent="0.3">
      <c r="A156" s="12" t="s">
        <v>714</v>
      </c>
      <c r="B156" s="12" t="s">
        <v>1142</v>
      </c>
      <c r="C156" s="12" t="s">
        <v>1141</v>
      </c>
      <c r="D156" s="12" t="s">
        <v>1140</v>
      </c>
      <c r="E156" s="13">
        <v>45082</v>
      </c>
      <c r="F156" s="14">
        <v>0.40902777777777777</v>
      </c>
      <c r="G156" s="12" t="s">
        <v>1120</v>
      </c>
      <c r="H156" s="12" t="s">
        <v>1120</v>
      </c>
      <c r="I156" s="12" t="s">
        <v>1182</v>
      </c>
      <c r="J156" s="12">
        <v>37</v>
      </c>
      <c r="K156" s="12" t="s">
        <v>1085</v>
      </c>
      <c r="L156" s="12">
        <v>2</v>
      </c>
      <c r="M156" s="12">
        <v>0</v>
      </c>
      <c r="N156" s="12">
        <v>0</v>
      </c>
      <c r="O156" s="12" t="s">
        <v>1120</v>
      </c>
      <c r="P156" s="12">
        <v>0</v>
      </c>
      <c r="Q156" s="12">
        <v>12</v>
      </c>
      <c r="R156" s="12">
        <v>0</v>
      </c>
      <c r="S156" s="12" t="s">
        <v>714</v>
      </c>
      <c r="T156" s="12" t="s">
        <v>717</v>
      </c>
      <c r="U156" s="12" t="s">
        <v>716</v>
      </c>
      <c r="V156" s="12" t="s">
        <v>715</v>
      </c>
      <c r="W156" s="13" t="s">
        <v>641</v>
      </c>
      <c r="X156" s="14">
        <v>2</v>
      </c>
      <c r="Y156" s="14" t="s">
        <v>1223</v>
      </c>
      <c r="AA156" s="12">
        <v>15</v>
      </c>
    </row>
    <row r="157" spans="1:29" hidden="1" x14ac:dyDescent="0.3">
      <c r="A157" s="12" t="s">
        <v>714</v>
      </c>
      <c r="B157" s="12" t="s">
        <v>1142</v>
      </c>
      <c r="C157" s="12" t="s">
        <v>1141</v>
      </c>
      <c r="D157" s="12" t="s">
        <v>1140</v>
      </c>
      <c r="E157" s="13">
        <v>45082</v>
      </c>
      <c r="F157" s="14">
        <v>0.40902777777777777</v>
      </c>
      <c r="G157" s="12" t="s">
        <v>1120</v>
      </c>
      <c r="H157" s="12" t="s">
        <v>1120</v>
      </c>
      <c r="I157" s="12" t="s">
        <v>1182</v>
      </c>
      <c r="J157" s="12">
        <v>37</v>
      </c>
      <c r="K157" s="12" t="s">
        <v>1085</v>
      </c>
      <c r="L157" s="12">
        <v>2</v>
      </c>
      <c r="M157" s="12">
        <v>0</v>
      </c>
      <c r="N157" s="12">
        <v>0</v>
      </c>
      <c r="O157" s="12" t="s">
        <v>1120</v>
      </c>
      <c r="P157" s="12">
        <v>0</v>
      </c>
      <c r="Q157" s="12">
        <v>12</v>
      </c>
      <c r="R157" s="12">
        <v>0</v>
      </c>
      <c r="S157" s="12" t="s">
        <v>714</v>
      </c>
      <c r="T157" s="12" t="s">
        <v>713</v>
      </c>
      <c r="U157" s="12" t="s">
        <v>712</v>
      </c>
      <c r="V157" s="12" t="s">
        <v>711</v>
      </c>
      <c r="W157" s="13" t="s">
        <v>498</v>
      </c>
      <c r="X157" s="14">
        <v>1</v>
      </c>
      <c r="Y157" s="14" t="s">
        <v>1224</v>
      </c>
      <c r="AA157" s="12">
        <v>0</v>
      </c>
    </row>
    <row r="158" spans="1:29" hidden="1" x14ac:dyDescent="0.3">
      <c r="A158" s="12" t="s">
        <v>684</v>
      </c>
      <c r="B158" s="12" t="s">
        <v>1139</v>
      </c>
      <c r="C158" s="12" t="s">
        <v>1138</v>
      </c>
      <c r="D158" s="12" t="s">
        <v>1137</v>
      </c>
      <c r="E158" s="13">
        <v>45082</v>
      </c>
      <c r="F158" s="14">
        <v>0.40069444444444446</v>
      </c>
      <c r="G158" s="12" t="s">
        <v>1120</v>
      </c>
      <c r="H158" s="12" t="s">
        <v>1120</v>
      </c>
      <c r="I158" s="12" t="s">
        <v>1181</v>
      </c>
      <c r="J158" s="12">
        <v>29</v>
      </c>
      <c r="K158" s="12" t="s">
        <v>1077</v>
      </c>
      <c r="L158" s="12">
        <v>4</v>
      </c>
      <c r="M158" s="12">
        <v>0</v>
      </c>
      <c r="N158" s="12">
        <v>0</v>
      </c>
      <c r="O158" s="12" t="s">
        <v>1120</v>
      </c>
      <c r="P158" s="12">
        <v>0</v>
      </c>
      <c r="Q158" s="12">
        <v>8</v>
      </c>
      <c r="R158" s="12">
        <v>0</v>
      </c>
      <c r="S158" s="12" t="s">
        <v>684</v>
      </c>
      <c r="T158" s="12" t="s">
        <v>710</v>
      </c>
      <c r="U158" s="12" t="s">
        <v>709</v>
      </c>
      <c r="V158" s="12" t="s">
        <v>708</v>
      </c>
      <c r="W158" s="13" t="s">
        <v>597</v>
      </c>
      <c r="X158" s="14" t="s">
        <v>1218</v>
      </c>
      <c r="Y158" s="14" t="s">
        <v>1273</v>
      </c>
      <c r="AA158" s="12">
        <v>2</v>
      </c>
    </row>
    <row r="159" spans="1:29" hidden="1" x14ac:dyDescent="0.3">
      <c r="A159" s="12" t="s">
        <v>684</v>
      </c>
      <c r="B159" s="12" t="s">
        <v>1139</v>
      </c>
      <c r="C159" s="12" t="s">
        <v>1138</v>
      </c>
      <c r="D159" s="12" t="s">
        <v>1137</v>
      </c>
      <c r="E159" s="13">
        <v>45082</v>
      </c>
      <c r="F159" s="14">
        <v>0.40069444444444446</v>
      </c>
      <c r="G159" s="12" t="s">
        <v>1120</v>
      </c>
      <c r="H159" s="12" t="s">
        <v>1120</v>
      </c>
      <c r="I159" s="12" t="s">
        <v>1181</v>
      </c>
      <c r="J159" s="12">
        <v>29</v>
      </c>
      <c r="K159" s="12" t="s">
        <v>1077</v>
      </c>
      <c r="L159" s="12">
        <v>4</v>
      </c>
      <c r="M159" s="12">
        <v>0</v>
      </c>
      <c r="N159" s="12">
        <v>0</v>
      </c>
      <c r="O159" s="12" t="s">
        <v>1120</v>
      </c>
      <c r="P159" s="12">
        <v>0</v>
      </c>
      <c r="Q159" s="12">
        <v>8</v>
      </c>
      <c r="R159" s="12">
        <v>0</v>
      </c>
      <c r="S159" s="12" t="s">
        <v>684</v>
      </c>
      <c r="T159" s="12" t="s">
        <v>707</v>
      </c>
      <c r="U159" s="12" t="s">
        <v>706</v>
      </c>
      <c r="V159" s="12" t="s">
        <v>705</v>
      </c>
      <c r="W159" s="13" t="s">
        <v>704</v>
      </c>
      <c r="X159" s="14" t="s">
        <v>1215</v>
      </c>
      <c r="Y159" s="14" t="s">
        <v>1270</v>
      </c>
      <c r="Z159" s="12" t="s">
        <v>703</v>
      </c>
      <c r="AA159" s="12">
        <v>27</v>
      </c>
    </row>
    <row r="160" spans="1:29" hidden="1" x14ac:dyDescent="0.3">
      <c r="A160" s="12" t="s">
        <v>684</v>
      </c>
      <c r="B160" s="12" t="s">
        <v>1139</v>
      </c>
      <c r="C160" s="12" t="s">
        <v>1138</v>
      </c>
      <c r="D160" s="12" t="s">
        <v>1137</v>
      </c>
      <c r="E160" s="13">
        <v>45082</v>
      </c>
      <c r="F160" s="14">
        <v>0.40069444444444446</v>
      </c>
      <c r="G160" s="12" t="s">
        <v>1120</v>
      </c>
      <c r="H160" s="12" t="s">
        <v>1120</v>
      </c>
      <c r="I160" s="12" t="s">
        <v>1181</v>
      </c>
      <c r="J160" s="12">
        <v>29</v>
      </c>
      <c r="K160" s="12" t="s">
        <v>1077</v>
      </c>
      <c r="L160" s="12">
        <v>4</v>
      </c>
      <c r="M160" s="12">
        <v>0</v>
      </c>
      <c r="N160" s="12">
        <v>0</v>
      </c>
      <c r="O160" s="12" t="s">
        <v>1120</v>
      </c>
      <c r="P160" s="12">
        <v>0</v>
      </c>
      <c r="Q160" s="12">
        <v>8</v>
      </c>
      <c r="R160" s="12">
        <v>0</v>
      </c>
      <c r="S160" s="12" t="s">
        <v>684</v>
      </c>
      <c r="T160" s="12" t="s">
        <v>702</v>
      </c>
      <c r="U160" s="12" t="s">
        <v>701</v>
      </c>
      <c r="V160" s="12" t="s">
        <v>700</v>
      </c>
      <c r="W160" s="13" t="s">
        <v>699</v>
      </c>
      <c r="X160" s="14" t="s">
        <v>1219</v>
      </c>
      <c r="Y160" s="14" t="s">
        <v>1274</v>
      </c>
      <c r="AA160" s="12">
        <v>50</v>
      </c>
    </row>
    <row r="161" spans="1:29" hidden="1" x14ac:dyDescent="0.3">
      <c r="A161" s="12" t="s">
        <v>684</v>
      </c>
      <c r="B161" s="12" t="s">
        <v>1139</v>
      </c>
      <c r="C161" s="12" t="s">
        <v>1138</v>
      </c>
      <c r="D161" s="12" t="s">
        <v>1137</v>
      </c>
      <c r="E161" s="13">
        <v>45082</v>
      </c>
      <c r="F161" s="14">
        <v>0.40069444444444446</v>
      </c>
      <c r="G161" s="12" t="s">
        <v>1120</v>
      </c>
      <c r="H161" s="12" t="s">
        <v>1120</v>
      </c>
      <c r="I161" s="12" t="s">
        <v>1181</v>
      </c>
      <c r="J161" s="12">
        <v>29</v>
      </c>
      <c r="K161" s="12" t="s">
        <v>1077</v>
      </c>
      <c r="L161" s="12">
        <v>4</v>
      </c>
      <c r="M161" s="12">
        <v>0</v>
      </c>
      <c r="N161" s="12">
        <v>0</v>
      </c>
      <c r="O161" s="12" t="s">
        <v>1120</v>
      </c>
      <c r="P161" s="12">
        <v>0</v>
      </c>
      <c r="Q161" s="12">
        <v>8</v>
      </c>
      <c r="R161" s="12">
        <v>0</v>
      </c>
      <c r="S161" s="12" t="s">
        <v>684</v>
      </c>
      <c r="T161" s="12" t="s">
        <v>698</v>
      </c>
      <c r="U161" s="12" t="s">
        <v>697</v>
      </c>
      <c r="V161" s="12" t="s">
        <v>696</v>
      </c>
      <c r="W161" s="13" t="s">
        <v>533</v>
      </c>
      <c r="X161" s="14">
        <v>5</v>
      </c>
      <c r="Y161" s="14" t="s">
        <v>1220</v>
      </c>
      <c r="AA161" s="12">
        <v>0</v>
      </c>
      <c r="AB161" s="12" t="s">
        <v>695</v>
      </c>
    </row>
    <row r="162" spans="1:29" hidden="1" x14ac:dyDescent="0.3">
      <c r="A162" s="12" t="s">
        <v>684</v>
      </c>
      <c r="B162" s="12" t="s">
        <v>1139</v>
      </c>
      <c r="C162" s="12" t="s">
        <v>1138</v>
      </c>
      <c r="D162" s="12" t="s">
        <v>1137</v>
      </c>
      <c r="E162" s="13">
        <v>45082</v>
      </c>
      <c r="F162" s="14">
        <v>0.40069444444444446</v>
      </c>
      <c r="G162" s="12" t="s">
        <v>1120</v>
      </c>
      <c r="H162" s="12" t="s">
        <v>1120</v>
      </c>
      <c r="I162" s="12" t="s">
        <v>1181</v>
      </c>
      <c r="J162" s="12">
        <v>29</v>
      </c>
      <c r="K162" s="12" t="s">
        <v>1077</v>
      </c>
      <c r="L162" s="12">
        <v>4</v>
      </c>
      <c r="M162" s="12">
        <v>0</v>
      </c>
      <c r="N162" s="12">
        <v>0</v>
      </c>
      <c r="O162" s="12" t="s">
        <v>1120</v>
      </c>
      <c r="P162" s="12">
        <v>0</v>
      </c>
      <c r="Q162" s="12">
        <v>8</v>
      </c>
      <c r="R162" s="12">
        <v>0</v>
      </c>
      <c r="S162" s="12" t="s">
        <v>684</v>
      </c>
      <c r="T162" s="12" t="s">
        <v>694</v>
      </c>
      <c r="U162" s="12" t="s">
        <v>693</v>
      </c>
      <c r="V162" s="12" t="s">
        <v>692</v>
      </c>
      <c r="W162" s="13" t="s">
        <v>527</v>
      </c>
      <c r="X162" s="14">
        <v>4</v>
      </c>
      <c r="Y162" s="14" t="s">
        <v>1221</v>
      </c>
      <c r="AA162" s="12">
        <v>0</v>
      </c>
    </row>
    <row r="163" spans="1:29" hidden="1" x14ac:dyDescent="0.3">
      <c r="A163" s="12" t="s">
        <v>684</v>
      </c>
      <c r="B163" s="12" t="s">
        <v>1139</v>
      </c>
      <c r="C163" s="12" t="s">
        <v>1138</v>
      </c>
      <c r="D163" s="12" t="s">
        <v>1137</v>
      </c>
      <c r="E163" s="13">
        <v>45082</v>
      </c>
      <c r="F163" s="14">
        <v>0.40069444444444446</v>
      </c>
      <c r="G163" s="12" t="s">
        <v>1120</v>
      </c>
      <c r="H163" s="12" t="s">
        <v>1120</v>
      </c>
      <c r="I163" s="12" t="s">
        <v>1181</v>
      </c>
      <c r="J163" s="12">
        <v>29</v>
      </c>
      <c r="K163" s="12" t="s">
        <v>1077</v>
      </c>
      <c r="L163" s="12">
        <v>4</v>
      </c>
      <c r="M163" s="12">
        <v>0</v>
      </c>
      <c r="N163" s="12">
        <v>0</v>
      </c>
      <c r="O163" s="12" t="s">
        <v>1120</v>
      </c>
      <c r="P163" s="12">
        <v>0</v>
      </c>
      <c r="Q163" s="12">
        <v>8</v>
      </c>
      <c r="R163" s="12">
        <v>0</v>
      </c>
      <c r="S163" s="12" t="s">
        <v>684</v>
      </c>
      <c r="T163" s="12" t="s">
        <v>691</v>
      </c>
      <c r="U163" s="12" t="s">
        <v>690</v>
      </c>
      <c r="V163" s="12" t="s">
        <v>689</v>
      </c>
      <c r="W163" s="13" t="s">
        <v>522</v>
      </c>
      <c r="X163" s="14">
        <v>3</v>
      </c>
      <c r="Y163" s="14" t="s">
        <v>1222</v>
      </c>
      <c r="AA163" s="12">
        <v>0</v>
      </c>
    </row>
    <row r="164" spans="1:29" hidden="1" x14ac:dyDescent="0.3">
      <c r="A164" s="12" t="s">
        <v>684</v>
      </c>
      <c r="B164" s="12" t="s">
        <v>1139</v>
      </c>
      <c r="C164" s="12" t="s">
        <v>1138</v>
      </c>
      <c r="D164" s="12" t="s">
        <v>1137</v>
      </c>
      <c r="E164" s="13">
        <v>45082</v>
      </c>
      <c r="F164" s="14">
        <v>0.40069444444444446</v>
      </c>
      <c r="G164" s="12" t="s">
        <v>1120</v>
      </c>
      <c r="H164" s="12" t="s">
        <v>1120</v>
      </c>
      <c r="I164" s="12" t="s">
        <v>1181</v>
      </c>
      <c r="J164" s="12">
        <v>29</v>
      </c>
      <c r="K164" s="12" t="s">
        <v>1077</v>
      </c>
      <c r="L164" s="12">
        <v>4</v>
      </c>
      <c r="M164" s="12">
        <v>0</v>
      </c>
      <c r="N164" s="12">
        <v>0</v>
      </c>
      <c r="O164" s="12" t="s">
        <v>1120</v>
      </c>
      <c r="P164" s="12">
        <v>0</v>
      </c>
      <c r="Q164" s="12">
        <v>8</v>
      </c>
      <c r="R164" s="12">
        <v>0</v>
      </c>
      <c r="S164" s="12" t="s">
        <v>684</v>
      </c>
      <c r="T164" s="12" t="s">
        <v>688</v>
      </c>
      <c r="U164" s="12" t="s">
        <v>687</v>
      </c>
      <c r="V164" s="12" t="s">
        <v>686</v>
      </c>
      <c r="W164" s="13" t="s">
        <v>685</v>
      </c>
      <c r="X164" s="14">
        <v>2</v>
      </c>
      <c r="Y164" s="14" t="s">
        <v>1223</v>
      </c>
      <c r="AA164" s="12">
        <v>7</v>
      </c>
    </row>
    <row r="165" spans="1:29" hidden="1" x14ac:dyDescent="0.3">
      <c r="A165" s="12" t="s">
        <v>684</v>
      </c>
      <c r="B165" s="12" t="s">
        <v>1139</v>
      </c>
      <c r="C165" s="12" t="s">
        <v>1138</v>
      </c>
      <c r="D165" s="12" t="s">
        <v>1137</v>
      </c>
      <c r="E165" s="13">
        <v>45082</v>
      </c>
      <c r="F165" s="14">
        <v>0.40069444444444446</v>
      </c>
      <c r="G165" s="12" t="s">
        <v>1120</v>
      </c>
      <c r="H165" s="12" t="s">
        <v>1120</v>
      </c>
      <c r="I165" s="12" t="s">
        <v>1181</v>
      </c>
      <c r="J165" s="12">
        <v>29</v>
      </c>
      <c r="K165" s="12" t="s">
        <v>1077</v>
      </c>
      <c r="L165" s="12">
        <v>4</v>
      </c>
      <c r="M165" s="12">
        <v>0</v>
      </c>
      <c r="N165" s="12">
        <v>0</v>
      </c>
      <c r="O165" s="12" t="s">
        <v>1120</v>
      </c>
      <c r="P165" s="12">
        <v>0</v>
      </c>
      <c r="Q165" s="12">
        <v>8</v>
      </c>
      <c r="R165" s="12">
        <v>0</v>
      </c>
      <c r="S165" s="12" t="s">
        <v>684</v>
      </c>
      <c r="T165" s="12" t="s">
        <v>683</v>
      </c>
      <c r="U165" s="12" t="s">
        <v>682</v>
      </c>
      <c r="V165" s="12" t="s">
        <v>681</v>
      </c>
      <c r="W165" s="13" t="s">
        <v>498</v>
      </c>
      <c r="X165" s="14">
        <v>1</v>
      </c>
      <c r="Y165" s="14" t="s">
        <v>1224</v>
      </c>
      <c r="AA165" s="12">
        <v>0</v>
      </c>
    </row>
    <row r="166" spans="1:29" hidden="1" x14ac:dyDescent="0.3">
      <c r="A166" s="12" t="s">
        <v>640</v>
      </c>
      <c r="B166" s="12" t="s">
        <v>1136</v>
      </c>
      <c r="C166" s="12" t="s">
        <v>1135</v>
      </c>
      <c r="D166" s="12" t="s">
        <v>1134</v>
      </c>
      <c r="E166" s="13">
        <v>45082</v>
      </c>
      <c r="F166" s="14">
        <v>0.38611111111111113</v>
      </c>
      <c r="G166" s="12" t="s">
        <v>1120</v>
      </c>
      <c r="H166" s="12" t="s">
        <v>1120</v>
      </c>
      <c r="I166" s="12" t="s">
        <v>1181</v>
      </c>
      <c r="J166" s="12">
        <v>27</v>
      </c>
      <c r="K166" s="12" t="s">
        <v>1085</v>
      </c>
      <c r="L166" s="12">
        <v>2</v>
      </c>
      <c r="M166" s="12">
        <v>0</v>
      </c>
      <c r="N166" s="12">
        <v>0</v>
      </c>
      <c r="O166" s="12" t="s">
        <v>1120</v>
      </c>
      <c r="P166" s="12">
        <v>0</v>
      </c>
      <c r="Q166" s="12">
        <v>11</v>
      </c>
      <c r="R166" s="12">
        <v>0</v>
      </c>
      <c r="S166" s="12" t="s">
        <v>640</v>
      </c>
      <c r="T166" s="12" t="s">
        <v>680</v>
      </c>
      <c r="U166" s="12" t="s">
        <v>679</v>
      </c>
      <c r="V166" s="12" t="s">
        <v>678</v>
      </c>
      <c r="W166" s="13" t="s">
        <v>509</v>
      </c>
      <c r="X166" s="14" t="s">
        <v>1225</v>
      </c>
      <c r="Y166" s="14" t="s">
        <v>1275</v>
      </c>
      <c r="AA166" s="12">
        <v>0.5</v>
      </c>
      <c r="AB166" s="12" t="s">
        <v>677</v>
      </c>
    </row>
    <row r="167" spans="1:29" hidden="1" x14ac:dyDescent="0.3">
      <c r="A167" s="12" t="s">
        <v>640</v>
      </c>
      <c r="B167" s="12" t="s">
        <v>1136</v>
      </c>
      <c r="C167" s="12" t="s">
        <v>1135</v>
      </c>
      <c r="D167" s="12" t="s">
        <v>1134</v>
      </c>
      <c r="E167" s="13">
        <v>45082</v>
      </c>
      <c r="F167" s="14">
        <v>0.38611111111111113</v>
      </c>
      <c r="G167" s="12" t="s">
        <v>1120</v>
      </c>
      <c r="H167" s="12" t="s">
        <v>1120</v>
      </c>
      <c r="I167" s="12" t="s">
        <v>1181</v>
      </c>
      <c r="J167" s="12">
        <v>27</v>
      </c>
      <c r="K167" s="12" t="s">
        <v>1085</v>
      </c>
      <c r="L167" s="12">
        <v>2</v>
      </c>
      <c r="M167" s="12">
        <v>0</v>
      </c>
      <c r="N167" s="12">
        <v>0</v>
      </c>
      <c r="O167" s="12" t="s">
        <v>1120</v>
      </c>
      <c r="P167" s="12">
        <v>0</v>
      </c>
      <c r="Q167" s="12">
        <v>11</v>
      </c>
      <c r="R167" s="12">
        <v>0</v>
      </c>
      <c r="S167" s="12" t="s">
        <v>640</v>
      </c>
      <c r="T167" s="12" t="s">
        <v>676</v>
      </c>
      <c r="U167" s="12" t="s">
        <v>675</v>
      </c>
      <c r="V167" s="12" t="s">
        <v>674</v>
      </c>
      <c r="W167" s="13" t="s">
        <v>564</v>
      </c>
      <c r="X167" s="14" t="s">
        <v>1217</v>
      </c>
      <c r="Y167" s="14" t="s">
        <v>1272</v>
      </c>
      <c r="AA167" s="12">
        <v>3</v>
      </c>
    </row>
    <row r="168" spans="1:29" hidden="1" x14ac:dyDescent="0.3">
      <c r="A168" s="12" t="s">
        <v>640</v>
      </c>
      <c r="B168" s="12" t="s">
        <v>1136</v>
      </c>
      <c r="C168" s="12" t="s">
        <v>1135</v>
      </c>
      <c r="D168" s="12" t="s">
        <v>1134</v>
      </c>
      <c r="E168" s="13">
        <v>45082</v>
      </c>
      <c r="F168" s="14">
        <v>0.38611111111111113</v>
      </c>
      <c r="G168" s="12" t="s">
        <v>1120</v>
      </c>
      <c r="H168" s="12" t="s">
        <v>1120</v>
      </c>
      <c r="I168" s="12" t="s">
        <v>1181</v>
      </c>
      <c r="J168" s="12">
        <v>27</v>
      </c>
      <c r="K168" s="12" t="s">
        <v>1085</v>
      </c>
      <c r="L168" s="12">
        <v>2</v>
      </c>
      <c r="M168" s="12">
        <v>0</v>
      </c>
      <c r="N168" s="12">
        <v>0</v>
      </c>
      <c r="O168" s="12" t="s">
        <v>1120</v>
      </c>
      <c r="P168" s="12">
        <v>0</v>
      </c>
      <c r="Q168" s="12">
        <v>11</v>
      </c>
      <c r="R168" s="12">
        <v>0</v>
      </c>
      <c r="S168" s="12" t="s">
        <v>640</v>
      </c>
      <c r="T168" s="12" t="s">
        <v>673</v>
      </c>
      <c r="U168" s="12" t="s">
        <v>672</v>
      </c>
      <c r="V168" s="12" t="s">
        <v>671</v>
      </c>
      <c r="W168" s="13" t="s">
        <v>670</v>
      </c>
      <c r="X168" s="14" t="s">
        <v>1215</v>
      </c>
      <c r="Y168" s="14" t="s">
        <v>1270</v>
      </c>
      <c r="Z168" s="12" t="s">
        <v>669</v>
      </c>
      <c r="AA168" s="12">
        <v>3</v>
      </c>
      <c r="AB168" s="12" t="s">
        <v>668</v>
      </c>
    </row>
    <row r="169" spans="1:29" hidden="1" x14ac:dyDescent="0.3">
      <c r="A169" s="12" t="s">
        <v>640</v>
      </c>
      <c r="B169" s="12" t="s">
        <v>1136</v>
      </c>
      <c r="C169" s="12" t="s">
        <v>1135</v>
      </c>
      <c r="D169" s="12" t="s">
        <v>1134</v>
      </c>
      <c r="E169" s="13">
        <v>45082</v>
      </c>
      <c r="F169" s="14">
        <v>0.38611111111111113</v>
      </c>
      <c r="G169" s="12" t="s">
        <v>1120</v>
      </c>
      <c r="H169" s="12" t="s">
        <v>1120</v>
      </c>
      <c r="I169" s="12" t="s">
        <v>1181</v>
      </c>
      <c r="J169" s="12">
        <v>27</v>
      </c>
      <c r="K169" s="12" t="s">
        <v>1085</v>
      </c>
      <c r="L169" s="12">
        <v>2</v>
      </c>
      <c r="M169" s="12">
        <v>0</v>
      </c>
      <c r="N169" s="12">
        <v>0</v>
      </c>
      <c r="O169" s="12" t="s">
        <v>1120</v>
      </c>
      <c r="P169" s="12">
        <v>0</v>
      </c>
      <c r="Q169" s="12">
        <v>11</v>
      </c>
      <c r="R169" s="12">
        <v>0</v>
      </c>
      <c r="S169" s="12" t="s">
        <v>640</v>
      </c>
      <c r="T169" s="12" t="s">
        <v>667</v>
      </c>
      <c r="U169" s="12" t="s">
        <v>666</v>
      </c>
      <c r="V169" s="12" t="s">
        <v>665</v>
      </c>
      <c r="W169" s="13" t="s">
        <v>597</v>
      </c>
      <c r="X169" s="14" t="s">
        <v>1218</v>
      </c>
      <c r="Y169" s="14" t="s">
        <v>1273</v>
      </c>
      <c r="AA169" s="12">
        <v>2</v>
      </c>
    </row>
    <row r="170" spans="1:29" hidden="1" x14ac:dyDescent="0.3">
      <c r="A170" s="12" t="s">
        <v>640</v>
      </c>
      <c r="B170" s="12" t="s">
        <v>1136</v>
      </c>
      <c r="C170" s="12" t="s">
        <v>1135</v>
      </c>
      <c r="D170" s="12" t="s">
        <v>1134</v>
      </c>
      <c r="E170" s="13">
        <v>45082</v>
      </c>
      <c r="F170" s="14">
        <v>0.38611111111111113</v>
      </c>
      <c r="G170" s="12" t="s">
        <v>1120</v>
      </c>
      <c r="H170" s="12" t="s">
        <v>1120</v>
      </c>
      <c r="I170" s="12" t="s">
        <v>1181</v>
      </c>
      <c r="J170" s="12">
        <v>27</v>
      </c>
      <c r="K170" s="12" t="s">
        <v>1085</v>
      </c>
      <c r="L170" s="12">
        <v>2</v>
      </c>
      <c r="M170" s="12">
        <v>0</v>
      </c>
      <c r="N170" s="12">
        <v>0</v>
      </c>
      <c r="O170" s="12" t="s">
        <v>1120</v>
      </c>
      <c r="P170" s="12">
        <v>0</v>
      </c>
      <c r="Q170" s="12">
        <v>11</v>
      </c>
      <c r="R170" s="12">
        <v>0</v>
      </c>
      <c r="S170" s="12" t="s">
        <v>640</v>
      </c>
      <c r="T170" s="12" t="s">
        <v>664</v>
      </c>
      <c r="U170" s="12" t="s">
        <v>663</v>
      </c>
      <c r="V170" s="12" t="s">
        <v>662</v>
      </c>
      <c r="W170" s="13" t="s">
        <v>661</v>
      </c>
      <c r="X170" s="14" t="s">
        <v>1226</v>
      </c>
      <c r="Y170" s="14" t="s">
        <v>1276</v>
      </c>
      <c r="AA170" s="12">
        <v>5</v>
      </c>
    </row>
    <row r="171" spans="1:29" hidden="1" x14ac:dyDescent="0.3">
      <c r="A171" s="12" t="s">
        <v>640</v>
      </c>
      <c r="B171" s="12" t="s">
        <v>1136</v>
      </c>
      <c r="C171" s="12" t="s">
        <v>1135</v>
      </c>
      <c r="D171" s="12" t="s">
        <v>1134</v>
      </c>
      <c r="E171" s="13">
        <v>45082</v>
      </c>
      <c r="F171" s="14">
        <v>0.38611111111111113</v>
      </c>
      <c r="G171" s="12" t="s">
        <v>1120</v>
      </c>
      <c r="H171" s="12" t="s">
        <v>1120</v>
      </c>
      <c r="I171" s="12" t="s">
        <v>1181</v>
      </c>
      <c r="J171" s="12">
        <v>27</v>
      </c>
      <c r="K171" s="12" t="s">
        <v>1085</v>
      </c>
      <c r="L171" s="12">
        <v>2</v>
      </c>
      <c r="M171" s="12">
        <v>0</v>
      </c>
      <c r="N171" s="12">
        <v>0</v>
      </c>
      <c r="O171" s="12" t="s">
        <v>1120</v>
      </c>
      <c r="P171" s="12">
        <v>0</v>
      </c>
      <c r="Q171" s="12">
        <v>11</v>
      </c>
      <c r="R171" s="12">
        <v>0</v>
      </c>
      <c r="S171" s="12" t="s">
        <v>640</v>
      </c>
      <c r="T171" s="12" t="s">
        <v>660</v>
      </c>
      <c r="U171" s="12" t="s">
        <v>659</v>
      </c>
      <c r="V171" s="12" t="s">
        <v>658</v>
      </c>
      <c r="W171" s="13" t="s">
        <v>657</v>
      </c>
      <c r="X171" s="14" t="s">
        <v>1219</v>
      </c>
      <c r="Y171" s="14" t="s">
        <v>1274</v>
      </c>
      <c r="AA171" s="12">
        <v>42</v>
      </c>
    </row>
    <row r="172" spans="1:29" hidden="1" x14ac:dyDescent="0.3">
      <c r="A172" s="12" t="s">
        <v>640</v>
      </c>
      <c r="B172" s="12" t="s">
        <v>1136</v>
      </c>
      <c r="C172" s="12" t="s">
        <v>1135</v>
      </c>
      <c r="D172" s="12" t="s">
        <v>1134</v>
      </c>
      <c r="E172" s="13">
        <v>45082</v>
      </c>
      <c r="F172" s="14">
        <v>0.38611111111111113</v>
      </c>
      <c r="G172" s="12" t="s">
        <v>1120</v>
      </c>
      <c r="H172" s="12" t="s">
        <v>1120</v>
      </c>
      <c r="I172" s="12" t="s">
        <v>1181</v>
      </c>
      <c r="J172" s="12">
        <v>27</v>
      </c>
      <c r="K172" s="12" t="s">
        <v>1085</v>
      </c>
      <c r="L172" s="12">
        <v>2</v>
      </c>
      <c r="M172" s="12">
        <v>0</v>
      </c>
      <c r="N172" s="12">
        <v>0</v>
      </c>
      <c r="O172" s="12" t="s">
        <v>1120</v>
      </c>
      <c r="P172" s="12">
        <v>0</v>
      </c>
      <c r="Q172" s="12">
        <v>11</v>
      </c>
      <c r="R172" s="12">
        <v>0</v>
      </c>
      <c r="S172" s="12" t="s">
        <v>640</v>
      </c>
      <c r="T172" s="12" t="s">
        <v>656</v>
      </c>
      <c r="U172" s="12" t="s">
        <v>655</v>
      </c>
      <c r="V172" s="12" t="s">
        <v>654</v>
      </c>
      <c r="W172" s="13" t="s">
        <v>533</v>
      </c>
      <c r="X172" s="14">
        <v>5</v>
      </c>
      <c r="Y172" s="14" t="s">
        <v>1220</v>
      </c>
      <c r="AA172" s="12">
        <v>0</v>
      </c>
      <c r="AB172" s="12" t="s">
        <v>653</v>
      </c>
    </row>
    <row r="173" spans="1:29" hidden="1" x14ac:dyDescent="0.3">
      <c r="A173" s="12" t="s">
        <v>640</v>
      </c>
      <c r="B173" s="12" t="s">
        <v>1136</v>
      </c>
      <c r="C173" s="12" t="s">
        <v>1135</v>
      </c>
      <c r="D173" s="12" t="s">
        <v>1134</v>
      </c>
      <c r="E173" s="13">
        <v>45082</v>
      </c>
      <c r="F173" s="14">
        <v>0.38611111111111113</v>
      </c>
      <c r="G173" s="12" t="s">
        <v>1120</v>
      </c>
      <c r="H173" s="12" t="s">
        <v>1120</v>
      </c>
      <c r="I173" s="12" t="s">
        <v>1181</v>
      </c>
      <c r="J173" s="12">
        <v>27</v>
      </c>
      <c r="K173" s="12" t="s">
        <v>1085</v>
      </c>
      <c r="L173" s="12">
        <v>2</v>
      </c>
      <c r="M173" s="12">
        <v>0</v>
      </c>
      <c r="N173" s="12">
        <v>0</v>
      </c>
      <c r="O173" s="12" t="s">
        <v>1120</v>
      </c>
      <c r="P173" s="12">
        <v>0</v>
      </c>
      <c r="Q173" s="12">
        <v>11</v>
      </c>
      <c r="R173" s="12">
        <v>0</v>
      </c>
      <c r="S173" s="12" t="s">
        <v>640</v>
      </c>
      <c r="T173" s="12" t="s">
        <v>652</v>
      </c>
      <c r="U173" s="12" t="s">
        <v>651</v>
      </c>
      <c r="V173" s="12" t="s">
        <v>650</v>
      </c>
      <c r="W173" s="13" t="s">
        <v>527</v>
      </c>
      <c r="X173" s="14">
        <v>4</v>
      </c>
      <c r="Y173" s="14" t="s">
        <v>1221</v>
      </c>
      <c r="AA173" s="12">
        <v>0</v>
      </c>
      <c r="AC173" s="12" t="s">
        <v>649</v>
      </c>
    </row>
    <row r="174" spans="1:29" hidden="1" x14ac:dyDescent="0.3">
      <c r="A174" s="12" t="s">
        <v>640</v>
      </c>
      <c r="B174" s="12" t="s">
        <v>1136</v>
      </c>
      <c r="C174" s="12" t="s">
        <v>1135</v>
      </c>
      <c r="D174" s="12" t="s">
        <v>1134</v>
      </c>
      <c r="E174" s="13">
        <v>45082</v>
      </c>
      <c r="F174" s="14">
        <v>0.38611111111111113</v>
      </c>
      <c r="G174" s="12" t="s">
        <v>1120</v>
      </c>
      <c r="H174" s="12" t="s">
        <v>1120</v>
      </c>
      <c r="I174" s="12" t="s">
        <v>1181</v>
      </c>
      <c r="J174" s="12">
        <v>27</v>
      </c>
      <c r="K174" s="12" t="s">
        <v>1085</v>
      </c>
      <c r="L174" s="12">
        <v>2</v>
      </c>
      <c r="M174" s="12">
        <v>0</v>
      </c>
      <c r="N174" s="12">
        <v>0</v>
      </c>
      <c r="O174" s="12" t="s">
        <v>1120</v>
      </c>
      <c r="P174" s="12">
        <v>0</v>
      </c>
      <c r="Q174" s="12">
        <v>11</v>
      </c>
      <c r="R174" s="12">
        <v>0</v>
      </c>
      <c r="S174" s="12" t="s">
        <v>640</v>
      </c>
      <c r="T174" s="12" t="s">
        <v>648</v>
      </c>
      <c r="U174" s="12" t="s">
        <v>647</v>
      </c>
      <c r="V174" s="12" t="s">
        <v>646</v>
      </c>
      <c r="W174" s="13" t="s">
        <v>645</v>
      </c>
      <c r="X174" s="14">
        <v>3</v>
      </c>
      <c r="Y174" s="14" t="s">
        <v>1222</v>
      </c>
      <c r="AA174" s="12">
        <v>25</v>
      </c>
    </row>
    <row r="175" spans="1:29" hidden="1" x14ac:dyDescent="0.3">
      <c r="A175" s="12" t="s">
        <v>640</v>
      </c>
      <c r="B175" s="12" t="s">
        <v>1136</v>
      </c>
      <c r="C175" s="12" t="s">
        <v>1135</v>
      </c>
      <c r="D175" s="12" t="s">
        <v>1134</v>
      </c>
      <c r="E175" s="13">
        <v>45082</v>
      </c>
      <c r="F175" s="14">
        <v>0.38611111111111113</v>
      </c>
      <c r="G175" s="12" t="s">
        <v>1120</v>
      </c>
      <c r="H175" s="12" t="s">
        <v>1120</v>
      </c>
      <c r="I175" s="12" t="s">
        <v>1181</v>
      </c>
      <c r="J175" s="12">
        <v>27</v>
      </c>
      <c r="K175" s="12" t="s">
        <v>1085</v>
      </c>
      <c r="L175" s="12">
        <v>2</v>
      </c>
      <c r="M175" s="12">
        <v>0</v>
      </c>
      <c r="N175" s="12">
        <v>0</v>
      </c>
      <c r="O175" s="12" t="s">
        <v>1120</v>
      </c>
      <c r="P175" s="12">
        <v>0</v>
      </c>
      <c r="Q175" s="12">
        <v>11</v>
      </c>
      <c r="R175" s="12">
        <v>0</v>
      </c>
      <c r="S175" s="12" t="s">
        <v>640</v>
      </c>
      <c r="T175" s="12" t="s">
        <v>644</v>
      </c>
      <c r="U175" s="12" t="s">
        <v>643</v>
      </c>
      <c r="V175" s="12" t="s">
        <v>642</v>
      </c>
      <c r="W175" s="13" t="s">
        <v>641</v>
      </c>
      <c r="X175" s="14">
        <v>2</v>
      </c>
      <c r="Y175" s="14" t="s">
        <v>1223</v>
      </c>
      <c r="AA175" s="12">
        <v>15</v>
      </c>
    </row>
    <row r="176" spans="1:29" hidden="1" x14ac:dyDescent="0.3">
      <c r="A176" s="12" t="s">
        <v>640</v>
      </c>
      <c r="B176" s="12" t="s">
        <v>1136</v>
      </c>
      <c r="C176" s="12" t="s">
        <v>1135</v>
      </c>
      <c r="D176" s="12" t="s">
        <v>1134</v>
      </c>
      <c r="E176" s="13">
        <v>45082</v>
      </c>
      <c r="F176" s="14">
        <v>0.38611111111111113</v>
      </c>
      <c r="G176" s="12" t="s">
        <v>1120</v>
      </c>
      <c r="H176" s="12" t="s">
        <v>1120</v>
      </c>
      <c r="I176" s="12" t="s">
        <v>1181</v>
      </c>
      <c r="J176" s="12">
        <v>27</v>
      </c>
      <c r="K176" s="12" t="s">
        <v>1085</v>
      </c>
      <c r="L176" s="12">
        <v>2</v>
      </c>
      <c r="M176" s="12">
        <v>0</v>
      </c>
      <c r="N176" s="12">
        <v>0</v>
      </c>
      <c r="O176" s="12" t="s">
        <v>1120</v>
      </c>
      <c r="P176" s="12">
        <v>0</v>
      </c>
      <c r="Q176" s="12">
        <v>11</v>
      </c>
      <c r="R176" s="12">
        <v>0</v>
      </c>
      <c r="S176" s="12" t="s">
        <v>640</v>
      </c>
      <c r="T176" s="12" t="s">
        <v>639</v>
      </c>
      <c r="U176" s="12" t="s">
        <v>638</v>
      </c>
      <c r="V176" s="12" t="s">
        <v>637</v>
      </c>
      <c r="W176" s="13" t="s">
        <v>498</v>
      </c>
      <c r="X176" s="14">
        <v>1</v>
      </c>
      <c r="Y176" s="14" t="s">
        <v>1224</v>
      </c>
      <c r="AA176" s="12">
        <v>0</v>
      </c>
    </row>
    <row r="177" spans="1:29" hidden="1" x14ac:dyDescent="0.3">
      <c r="A177" s="12" t="s">
        <v>610</v>
      </c>
      <c r="B177" s="12" t="s">
        <v>1133</v>
      </c>
      <c r="C177" s="12" t="s">
        <v>1132</v>
      </c>
      <c r="D177" s="12" t="s">
        <v>1131</v>
      </c>
      <c r="E177" s="13">
        <v>45082</v>
      </c>
      <c r="F177" s="14">
        <v>0.37916666666666665</v>
      </c>
      <c r="G177" s="12" t="s">
        <v>1120</v>
      </c>
      <c r="H177" s="12" t="s">
        <v>1120</v>
      </c>
      <c r="I177" s="12" t="s">
        <v>1182</v>
      </c>
      <c r="J177" s="12">
        <v>28</v>
      </c>
      <c r="K177" s="12" t="s">
        <v>1085</v>
      </c>
      <c r="L177" s="12">
        <v>2</v>
      </c>
      <c r="M177" s="12">
        <v>0</v>
      </c>
      <c r="N177" s="12" t="s">
        <v>1130</v>
      </c>
      <c r="O177" s="12" t="s">
        <v>1120</v>
      </c>
      <c r="P177" s="12">
        <v>0</v>
      </c>
      <c r="Q177" s="12">
        <v>7</v>
      </c>
      <c r="R177" s="12">
        <v>0</v>
      </c>
      <c r="S177" s="12" t="s">
        <v>610</v>
      </c>
      <c r="T177" s="12" t="s">
        <v>636</v>
      </c>
      <c r="U177" s="12" t="s">
        <v>635</v>
      </c>
      <c r="V177" s="12" t="s">
        <v>634</v>
      </c>
      <c r="W177" s="13" t="s">
        <v>633</v>
      </c>
      <c r="X177" s="14" t="s">
        <v>1226</v>
      </c>
      <c r="Y177" s="14" t="s">
        <v>1276</v>
      </c>
      <c r="AA177" s="12">
        <v>60</v>
      </c>
      <c r="AB177" s="12" t="s">
        <v>631</v>
      </c>
      <c r="AC177" s="12" t="s">
        <v>630</v>
      </c>
    </row>
    <row r="178" spans="1:29" hidden="1" x14ac:dyDescent="0.3">
      <c r="A178" s="12" t="s">
        <v>610</v>
      </c>
      <c r="B178" s="12" t="s">
        <v>1133</v>
      </c>
      <c r="C178" s="12" t="s">
        <v>1132</v>
      </c>
      <c r="D178" s="12" t="s">
        <v>1131</v>
      </c>
      <c r="E178" s="13">
        <v>45082</v>
      </c>
      <c r="F178" s="14">
        <v>0.37916666666666665</v>
      </c>
      <c r="G178" s="12" t="s">
        <v>1120</v>
      </c>
      <c r="H178" s="12" t="s">
        <v>1120</v>
      </c>
      <c r="I178" s="12" t="s">
        <v>1182</v>
      </c>
      <c r="J178" s="12">
        <v>28</v>
      </c>
      <c r="K178" s="12" t="s">
        <v>1085</v>
      </c>
      <c r="L178" s="12">
        <v>2</v>
      </c>
      <c r="M178" s="12">
        <v>0</v>
      </c>
      <c r="N178" s="12" t="s">
        <v>1130</v>
      </c>
      <c r="O178" s="12" t="s">
        <v>1120</v>
      </c>
      <c r="P178" s="12">
        <v>0</v>
      </c>
      <c r="Q178" s="12">
        <v>7</v>
      </c>
      <c r="R178" s="12">
        <v>0</v>
      </c>
      <c r="S178" s="12" t="s">
        <v>610</v>
      </c>
      <c r="T178" s="12" t="s">
        <v>629</v>
      </c>
      <c r="U178" s="12" t="s">
        <v>628</v>
      </c>
      <c r="V178" s="12" t="s">
        <v>627</v>
      </c>
      <c r="W178" s="13" t="s">
        <v>626</v>
      </c>
      <c r="X178" s="14" t="s">
        <v>1219</v>
      </c>
      <c r="Y178" s="14" t="s">
        <v>1274</v>
      </c>
      <c r="AA178" s="12">
        <v>95</v>
      </c>
      <c r="AB178" s="12" t="s">
        <v>625</v>
      </c>
    </row>
    <row r="179" spans="1:29" hidden="1" x14ac:dyDescent="0.3">
      <c r="A179" s="12" t="s">
        <v>610</v>
      </c>
      <c r="B179" s="12" t="s">
        <v>1133</v>
      </c>
      <c r="C179" s="12" t="s">
        <v>1132</v>
      </c>
      <c r="D179" s="12" t="s">
        <v>1131</v>
      </c>
      <c r="E179" s="13">
        <v>45082</v>
      </c>
      <c r="F179" s="14">
        <v>0.37916666666666665</v>
      </c>
      <c r="G179" s="12" t="s">
        <v>1120</v>
      </c>
      <c r="H179" s="12" t="s">
        <v>1120</v>
      </c>
      <c r="I179" s="12" t="s">
        <v>1182</v>
      </c>
      <c r="J179" s="12">
        <v>28</v>
      </c>
      <c r="K179" s="12" t="s">
        <v>1085</v>
      </c>
      <c r="L179" s="12">
        <v>2</v>
      </c>
      <c r="M179" s="12">
        <v>0</v>
      </c>
      <c r="N179" s="12" t="s">
        <v>1130</v>
      </c>
      <c r="O179" s="12" t="s">
        <v>1120</v>
      </c>
      <c r="P179" s="12">
        <v>0</v>
      </c>
      <c r="Q179" s="12">
        <v>7</v>
      </c>
      <c r="R179" s="12">
        <v>0</v>
      </c>
      <c r="S179" s="12" t="s">
        <v>610</v>
      </c>
      <c r="T179" s="12" t="s">
        <v>624</v>
      </c>
      <c r="U179" s="12" t="s">
        <v>623</v>
      </c>
      <c r="V179" s="12" t="s">
        <v>622</v>
      </c>
      <c r="W179" s="13" t="s">
        <v>533</v>
      </c>
      <c r="X179" s="14">
        <v>5</v>
      </c>
      <c r="Y179" s="14" t="s">
        <v>1220</v>
      </c>
      <c r="AA179" s="12">
        <v>0</v>
      </c>
      <c r="AB179" s="12" t="s">
        <v>621</v>
      </c>
    </row>
    <row r="180" spans="1:29" hidden="1" x14ac:dyDescent="0.3">
      <c r="A180" s="12" t="s">
        <v>610</v>
      </c>
      <c r="B180" s="12" t="s">
        <v>1133</v>
      </c>
      <c r="C180" s="12" t="s">
        <v>1132</v>
      </c>
      <c r="D180" s="12" t="s">
        <v>1131</v>
      </c>
      <c r="E180" s="13">
        <v>45082</v>
      </c>
      <c r="F180" s="14">
        <v>0.37916666666666665</v>
      </c>
      <c r="G180" s="12" t="s">
        <v>1120</v>
      </c>
      <c r="H180" s="12" t="s">
        <v>1120</v>
      </c>
      <c r="I180" s="12" t="s">
        <v>1182</v>
      </c>
      <c r="J180" s="12">
        <v>28</v>
      </c>
      <c r="K180" s="12" t="s">
        <v>1085</v>
      </c>
      <c r="L180" s="12">
        <v>2</v>
      </c>
      <c r="M180" s="12">
        <v>0</v>
      </c>
      <c r="N180" s="12" t="s">
        <v>1130</v>
      </c>
      <c r="O180" s="12" t="s">
        <v>1120</v>
      </c>
      <c r="P180" s="12">
        <v>0</v>
      </c>
      <c r="Q180" s="12">
        <v>7</v>
      </c>
      <c r="R180" s="12">
        <v>0</v>
      </c>
      <c r="S180" s="12" t="s">
        <v>610</v>
      </c>
      <c r="T180" s="12" t="s">
        <v>620</v>
      </c>
      <c r="U180" s="12" t="s">
        <v>619</v>
      </c>
      <c r="V180" s="12" t="s">
        <v>618</v>
      </c>
      <c r="W180" s="13" t="s">
        <v>527</v>
      </c>
      <c r="X180" s="14">
        <v>4</v>
      </c>
      <c r="Y180" s="14" t="s">
        <v>1221</v>
      </c>
      <c r="AA180" s="12">
        <v>0</v>
      </c>
    </row>
    <row r="181" spans="1:29" hidden="1" x14ac:dyDescent="0.3">
      <c r="A181" s="12" t="s">
        <v>610</v>
      </c>
      <c r="B181" s="12" t="s">
        <v>1133</v>
      </c>
      <c r="C181" s="12" t="s">
        <v>1132</v>
      </c>
      <c r="D181" s="12" t="s">
        <v>1131</v>
      </c>
      <c r="E181" s="13">
        <v>45082</v>
      </c>
      <c r="F181" s="14">
        <v>0.37916666666666665</v>
      </c>
      <c r="G181" s="12" t="s">
        <v>1120</v>
      </c>
      <c r="H181" s="12" t="s">
        <v>1120</v>
      </c>
      <c r="I181" s="12" t="s">
        <v>1182</v>
      </c>
      <c r="J181" s="12">
        <v>28</v>
      </c>
      <c r="K181" s="12" t="s">
        <v>1085</v>
      </c>
      <c r="L181" s="12">
        <v>2</v>
      </c>
      <c r="M181" s="12">
        <v>0</v>
      </c>
      <c r="N181" s="12" t="s">
        <v>1130</v>
      </c>
      <c r="O181" s="12" t="s">
        <v>1120</v>
      </c>
      <c r="P181" s="12">
        <v>0</v>
      </c>
      <c r="Q181" s="12">
        <v>7</v>
      </c>
      <c r="R181" s="12">
        <v>0</v>
      </c>
      <c r="S181" s="12" t="s">
        <v>610</v>
      </c>
      <c r="T181" s="12" t="s">
        <v>617</v>
      </c>
      <c r="U181" s="12" t="s">
        <v>616</v>
      </c>
      <c r="V181" s="12" t="s">
        <v>615</v>
      </c>
      <c r="W181" s="13" t="s">
        <v>522</v>
      </c>
      <c r="X181" s="14">
        <v>3</v>
      </c>
      <c r="Y181" s="14" t="s">
        <v>1222</v>
      </c>
      <c r="AA181" s="12">
        <v>0</v>
      </c>
    </row>
    <row r="182" spans="1:29" hidden="1" x14ac:dyDescent="0.3">
      <c r="A182" s="12" t="s">
        <v>610</v>
      </c>
      <c r="B182" s="12" t="s">
        <v>1133</v>
      </c>
      <c r="C182" s="12" t="s">
        <v>1132</v>
      </c>
      <c r="D182" s="12" t="s">
        <v>1131</v>
      </c>
      <c r="E182" s="13">
        <v>45082</v>
      </c>
      <c r="F182" s="14">
        <v>0.37916666666666665</v>
      </c>
      <c r="G182" s="12" t="s">
        <v>1120</v>
      </c>
      <c r="H182" s="12" t="s">
        <v>1120</v>
      </c>
      <c r="I182" s="12" t="s">
        <v>1182</v>
      </c>
      <c r="J182" s="12">
        <v>28</v>
      </c>
      <c r="K182" s="12" t="s">
        <v>1085</v>
      </c>
      <c r="L182" s="12">
        <v>2</v>
      </c>
      <c r="M182" s="12">
        <v>0</v>
      </c>
      <c r="N182" s="12" t="s">
        <v>1130</v>
      </c>
      <c r="O182" s="12" t="s">
        <v>1120</v>
      </c>
      <c r="P182" s="12">
        <v>0</v>
      </c>
      <c r="Q182" s="12">
        <v>7</v>
      </c>
      <c r="R182" s="12">
        <v>0</v>
      </c>
      <c r="S182" s="12" t="s">
        <v>610</v>
      </c>
      <c r="T182" s="12" t="s">
        <v>614</v>
      </c>
      <c r="U182" s="12" t="s">
        <v>613</v>
      </c>
      <c r="V182" s="12" t="s">
        <v>612</v>
      </c>
      <c r="W182" s="13" t="s">
        <v>611</v>
      </c>
      <c r="X182" s="14">
        <v>2</v>
      </c>
      <c r="Y182" s="14" t="s">
        <v>1223</v>
      </c>
      <c r="AA182" s="12">
        <v>5</v>
      </c>
    </row>
    <row r="183" spans="1:29" hidden="1" x14ac:dyDescent="0.3">
      <c r="A183" s="12" t="s">
        <v>610</v>
      </c>
      <c r="B183" s="12" t="s">
        <v>1133</v>
      </c>
      <c r="C183" s="12" t="s">
        <v>1132</v>
      </c>
      <c r="D183" s="12" t="s">
        <v>1131</v>
      </c>
      <c r="E183" s="13">
        <v>45082</v>
      </c>
      <c r="F183" s="14">
        <v>0.37916666666666665</v>
      </c>
      <c r="G183" s="12" t="s">
        <v>1120</v>
      </c>
      <c r="H183" s="12" t="s">
        <v>1120</v>
      </c>
      <c r="I183" s="12" t="s">
        <v>1182</v>
      </c>
      <c r="J183" s="12">
        <v>28</v>
      </c>
      <c r="K183" s="12" t="s">
        <v>1085</v>
      </c>
      <c r="L183" s="12">
        <v>2</v>
      </c>
      <c r="M183" s="12">
        <v>0</v>
      </c>
      <c r="N183" s="12" t="s">
        <v>1130</v>
      </c>
      <c r="O183" s="12" t="s">
        <v>1120</v>
      </c>
      <c r="P183" s="12">
        <v>0</v>
      </c>
      <c r="Q183" s="12">
        <v>7</v>
      </c>
      <c r="R183" s="12">
        <v>0</v>
      </c>
      <c r="S183" s="12" t="s">
        <v>610</v>
      </c>
      <c r="T183" s="12" t="s">
        <v>609</v>
      </c>
      <c r="U183" s="12" t="s">
        <v>608</v>
      </c>
      <c r="V183" s="12" t="s">
        <v>607</v>
      </c>
      <c r="W183" s="13" t="s">
        <v>606</v>
      </c>
      <c r="X183" s="14">
        <v>1</v>
      </c>
      <c r="Y183" s="14" t="s">
        <v>1224</v>
      </c>
      <c r="Z183" s="12" t="s">
        <v>605</v>
      </c>
      <c r="AA183" s="12">
        <v>50</v>
      </c>
    </row>
    <row r="184" spans="1:29" hidden="1" x14ac:dyDescent="0.3">
      <c r="A184" s="12" t="s">
        <v>576</v>
      </c>
      <c r="B184" s="12" t="s">
        <v>1129</v>
      </c>
      <c r="C184" s="12" t="s">
        <v>1128</v>
      </c>
      <c r="D184" s="12" t="s">
        <v>1127</v>
      </c>
      <c r="E184" s="13">
        <v>45082</v>
      </c>
      <c r="F184" s="14">
        <v>0.36249999999999999</v>
      </c>
      <c r="G184" s="12" t="s">
        <v>1120</v>
      </c>
      <c r="H184" s="12" t="s">
        <v>1120</v>
      </c>
      <c r="I184" s="12" t="s">
        <v>1181</v>
      </c>
      <c r="J184" s="12">
        <v>5</v>
      </c>
      <c r="K184" s="12" t="s">
        <v>1085</v>
      </c>
      <c r="L184" s="12">
        <v>2</v>
      </c>
      <c r="M184" s="12">
        <v>0</v>
      </c>
      <c r="N184" s="12">
        <v>0</v>
      </c>
      <c r="O184" s="12" t="s">
        <v>1120</v>
      </c>
      <c r="P184" s="12">
        <v>0</v>
      </c>
      <c r="Q184" s="12">
        <v>8</v>
      </c>
      <c r="R184" s="12">
        <v>0</v>
      </c>
      <c r="S184" s="12" t="s">
        <v>576</v>
      </c>
      <c r="T184" s="12" t="s">
        <v>604</v>
      </c>
      <c r="U184" s="12" t="s">
        <v>603</v>
      </c>
      <c r="V184" s="12" t="s">
        <v>602</v>
      </c>
      <c r="W184" s="13" t="s">
        <v>564</v>
      </c>
      <c r="X184" s="14" t="s">
        <v>1217</v>
      </c>
      <c r="Y184" s="14" t="s">
        <v>1272</v>
      </c>
      <c r="AA184" s="12">
        <v>3</v>
      </c>
      <c r="AC184" s="12" t="s">
        <v>601</v>
      </c>
    </row>
    <row r="185" spans="1:29" hidden="1" x14ac:dyDescent="0.3">
      <c r="A185" s="12" t="s">
        <v>576</v>
      </c>
      <c r="B185" s="12" t="s">
        <v>1129</v>
      </c>
      <c r="C185" s="12" t="s">
        <v>1128</v>
      </c>
      <c r="D185" s="12" t="s">
        <v>1127</v>
      </c>
      <c r="E185" s="13">
        <v>45082</v>
      </c>
      <c r="F185" s="14">
        <v>0.36249999999999999</v>
      </c>
      <c r="G185" s="12" t="s">
        <v>1120</v>
      </c>
      <c r="H185" s="12" t="s">
        <v>1120</v>
      </c>
      <c r="I185" s="12" t="s">
        <v>1181</v>
      </c>
      <c r="J185" s="12">
        <v>5</v>
      </c>
      <c r="K185" s="12" t="s">
        <v>1085</v>
      </c>
      <c r="L185" s="12">
        <v>2</v>
      </c>
      <c r="M185" s="12">
        <v>0</v>
      </c>
      <c r="N185" s="12">
        <v>0</v>
      </c>
      <c r="O185" s="12" t="s">
        <v>1120</v>
      </c>
      <c r="P185" s="12">
        <v>0</v>
      </c>
      <c r="Q185" s="12">
        <v>8</v>
      </c>
      <c r="R185" s="12">
        <v>0</v>
      </c>
      <c r="S185" s="12" t="s">
        <v>576</v>
      </c>
      <c r="T185" s="12" t="s">
        <v>600</v>
      </c>
      <c r="U185" s="12" t="s">
        <v>599</v>
      </c>
      <c r="V185" s="12" t="s">
        <v>598</v>
      </c>
      <c r="W185" s="13" t="s">
        <v>597</v>
      </c>
      <c r="X185" s="14" t="s">
        <v>1218</v>
      </c>
      <c r="Y185" s="14" t="s">
        <v>1273</v>
      </c>
      <c r="AA185" s="12">
        <v>2</v>
      </c>
    </row>
    <row r="186" spans="1:29" hidden="1" x14ac:dyDescent="0.3">
      <c r="A186" s="12" t="s">
        <v>576</v>
      </c>
      <c r="B186" s="12" t="s">
        <v>1129</v>
      </c>
      <c r="C186" s="12" t="s">
        <v>1128</v>
      </c>
      <c r="D186" s="12" t="s">
        <v>1127</v>
      </c>
      <c r="E186" s="13">
        <v>45082</v>
      </c>
      <c r="F186" s="14">
        <v>0.36249999999999999</v>
      </c>
      <c r="G186" s="12" t="s">
        <v>1120</v>
      </c>
      <c r="H186" s="12" t="s">
        <v>1120</v>
      </c>
      <c r="I186" s="12" t="s">
        <v>1181</v>
      </c>
      <c r="J186" s="12">
        <v>5</v>
      </c>
      <c r="K186" s="12" t="s">
        <v>1085</v>
      </c>
      <c r="L186" s="12">
        <v>2</v>
      </c>
      <c r="M186" s="12">
        <v>0</v>
      </c>
      <c r="N186" s="12">
        <v>0</v>
      </c>
      <c r="O186" s="12" t="s">
        <v>1120</v>
      </c>
      <c r="P186" s="12">
        <v>0</v>
      </c>
      <c r="Q186" s="12">
        <v>8</v>
      </c>
      <c r="R186" s="12">
        <v>0</v>
      </c>
      <c r="S186" s="12" t="s">
        <v>576</v>
      </c>
      <c r="T186" s="12" t="s">
        <v>596</v>
      </c>
      <c r="U186" s="12" t="s">
        <v>595</v>
      </c>
      <c r="V186" s="12" t="s">
        <v>594</v>
      </c>
      <c r="W186" s="13" t="s">
        <v>593</v>
      </c>
      <c r="X186" s="14" t="s">
        <v>1219</v>
      </c>
      <c r="Y186" s="14" t="s">
        <v>1274</v>
      </c>
      <c r="AA186" s="12">
        <v>92</v>
      </c>
      <c r="AB186" s="12" t="s">
        <v>592</v>
      </c>
    </row>
    <row r="187" spans="1:29" hidden="1" x14ac:dyDescent="0.3">
      <c r="A187" s="12" t="s">
        <v>576</v>
      </c>
      <c r="B187" s="12" t="s">
        <v>1129</v>
      </c>
      <c r="C187" s="12" t="s">
        <v>1128</v>
      </c>
      <c r="D187" s="12" t="s">
        <v>1127</v>
      </c>
      <c r="E187" s="13">
        <v>45082</v>
      </c>
      <c r="F187" s="14">
        <v>0.36249999999999999</v>
      </c>
      <c r="G187" s="12" t="s">
        <v>1120</v>
      </c>
      <c r="H187" s="12" t="s">
        <v>1120</v>
      </c>
      <c r="I187" s="12" t="s">
        <v>1181</v>
      </c>
      <c r="J187" s="12">
        <v>5</v>
      </c>
      <c r="K187" s="12" t="s">
        <v>1085</v>
      </c>
      <c r="L187" s="12">
        <v>2</v>
      </c>
      <c r="M187" s="12">
        <v>0</v>
      </c>
      <c r="N187" s="12">
        <v>0</v>
      </c>
      <c r="O187" s="12" t="s">
        <v>1120</v>
      </c>
      <c r="P187" s="12">
        <v>0</v>
      </c>
      <c r="Q187" s="12">
        <v>8</v>
      </c>
      <c r="R187" s="12">
        <v>0</v>
      </c>
      <c r="S187" s="12" t="s">
        <v>576</v>
      </c>
      <c r="T187" s="12" t="s">
        <v>591</v>
      </c>
      <c r="U187" s="12" t="s">
        <v>590</v>
      </c>
      <c r="V187" s="12" t="s">
        <v>589</v>
      </c>
      <c r="W187" s="13" t="s">
        <v>533</v>
      </c>
      <c r="X187" s="14">
        <v>5</v>
      </c>
      <c r="Y187" s="14" t="s">
        <v>1220</v>
      </c>
      <c r="AA187" s="12">
        <v>0</v>
      </c>
    </row>
    <row r="188" spans="1:29" hidden="1" x14ac:dyDescent="0.3">
      <c r="A188" s="12" t="s">
        <v>576</v>
      </c>
      <c r="B188" s="12" t="s">
        <v>1129</v>
      </c>
      <c r="C188" s="12" t="s">
        <v>1128</v>
      </c>
      <c r="D188" s="12" t="s">
        <v>1127</v>
      </c>
      <c r="E188" s="13">
        <v>45082</v>
      </c>
      <c r="F188" s="14">
        <v>0.36249999999999999</v>
      </c>
      <c r="G188" s="12" t="s">
        <v>1120</v>
      </c>
      <c r="H188" s="12" t="s">
        <v>1120</v>
      </c>
      <c r="I188" s="12" t="s">
        <v>1181</v>
      </c>
      <c r="J188" s="12">
        <v>5</v>
      </c>
      <c r="K188" s="12" t="s">
        <v>1085</v>
      </c>
      <c r="L188" s="12">
        <v>2</v>
      </c>
      <c r="M188" s="12">
        <v>0</v>
      </c>
      <c r="N188" s="12">
        <v>0</v>
      </c>
      <c r="O188" s="12" t="s">
        <v>1120</v>
      </c>
      <c r="P188" s="12">
        <v>0</v>
      </c>
      <c r="Q188" s="12">
        <v>8</v>
      </c>
      <c r="R188" s="12">
        <v>0</v>
      </c>
      <c r="S188" s="12" t="s">
        <v>576</v>
      </c>
      <c r="T188" s="12" t="s">
        <v>588</v>
      </c>
      <c r="U188" s="12" t="s">
        <v>587</v>
      </c>
      <c r="V188" s="12" t="s">
        <v>586</v>
      </c>
      <c r="W188" s="13" t="s">
        <v>527</v>
      </c>
      <c r="X188" s="14">
        <v>4</v>
      </c>
      <c r="Y188" s="14" t="s">
        <v>1221</v>
      </c>
      <c r="AA188" s="12">
        <v>0</v>
      </c>
    </row>
    <row r="189" spans="1:29" hidden="1" x14ac:dyDescent="0.3">
      <c r="A189" s="12" t="s">
        <v>576</v>
      </c>
      <c r="B189" s="12" t="s">
        <v>1129</v>
      </c>
      <c r="C189" s="12" t="s">
        <v>1128</v>
      </c>
      <c r="D189" s="12" t="s">
        <v>1127</v>
      </c>
      <c r="E189" s="13">
        <v>45082</v>
      </c>
      <c r="F189" s="14">
        <v>0.36249999999999999</v>
      </c>
      <c r="G189" s="12" t="s">
        <v>1120</v>
      </c>
      <c r="H189" s="12" t="s">
        <v>1120</v>
      </c>
      <c r="I189" s="12" t="s">
        <v>1181</v>
      </c>
      <c r="J189" s="12">
        <v>5</v>
      </c>
      <c r="K189" s="12" t="s">
        <v>1085</v>
      </c>
      <c r="L189" s="12">
        <v>2</v>
      </c>
      <c r="M189" s="12">
        <v>0</v>
      </c>
      <c r="N189" s="12">
        <v>0</v>
      </c>
      <c r="O189" s="12" t="s">
        <v>1120</v>
      </c>
      <c r="P189" s="12">
        <v>0</v>
      </c>
      <c r="Q189" s="12">
        <v>8</v>
      </c>
      <c r="R189" s="12">
        <v>0</v>
      </c>
      <c r="S189" s="12" t="s">
        <v>576</v>
      </c>
      <c r="T189" s="12" t="s">
        <v>585</v>
      </c>
      <c r="U189" s="12" t="s">
        <v>584</v>
      </c>
      <c r="V189" s="12" t="s">
        <v>583</v>
      </c>
      <c r="W189" s="13" t="s">
        <v>522</v>
      </c>
      <c r="X189" s="14">
        <v>3</v>
      </c>
      <c r="Y189" s="14" t="s">
        <v>1222</v>
      </c>
      <c r="AA189" s="12">
        <v>0</v>
      </c>
    </row>
    <row r="190" spans="1:29" hidden="1" x14ac:dyDescent="0.3">
      <c r="A190" s="12" t="s">
        <v>576</v>
      </c>
      <c r="B190" s="12" t="s">
        <v>1129</v>
      </c>
      <c r="C190" s="12" t="s">
        <v>1128</v>
      </c>
      <c r="D190" s="12" t="s">
        <v>1127</v>
      </c>
      <c r="E190" s="13">
        <v>45082</v>
      </c>
      <c r="F190" s="14">
        <v>0.36249999999999999</v>
      </c>
      <c r="G190" s="12" t="s">
        <v>1120</v>
      </c>
      <c r="H190" s="12" t="s">
        <v>1120</v>
      </c>
      <c r="I190" s="12" t="s">
        <v>1181</v>
      </c>
      <c r="J190" s="12">
        <v>5</v>
      </c>
      <c r="K190" s="12" t="s">
        <v>1085</v>
      </c>
      <c r="L190" s="12">
        <v>2</v>
      </c>
      <c r="M190" s="12">
        <v>0</v>
      </c>
      <c r="N190" s="12">
        <v>0</v>
      </c>
      <c r="O190" s="12" t="s">
        <v>1120</v>
      </c>
      <c r="P190" s="12">
        <v>0</v>
      </c>
      <c r="Q190" s="12">
        <v>8</v>
      </c>
      <c r="R190" s="12">
        <v>0</v>
      </c>
      <c r="S190" s="12" t="s">
        <v>576</v>
      </c>
      <c r="T190" s="12" t="s">
        <v>582</v>
      </c>
      <c r="U190" s="12" t="s">
        <v>581</v>
      </c>
      <c r="V190" s="12" t="s">
        <v>580</v>
      </c>
      <c r="W190" s="13" t="s">
        <v>579</v>
      </c>
      <c r="X190" s="14">
        <v>2</v>
      </c>
      <c r="Y190" s="14" t="s">
        <v>1223</v>
      </c>
      <c r="AA190" s="12">
        <v>3</v>
      </c>
      <c r="AB190" s="12" t="s">
        <v>578</v>
      </c>
      <c r="AC190" s="12" t="s">
        <v>577</v>
      </c>
    </row>
    <row r="191" spans="1:29" hidden="1" x14ac:dyDescent="0.3">
      <c r="A191" s="12" t="s">
        <v>576</v>
      </c>
      <c r="B191" s="12" t="s">
        <v>1129</v>
      </c>
      <c r="C191" s="12" t="s">
        <v>1128</v>
      </c>
      <c r="D191" s="12" t="s">
        <v>1127</v>
      </c>
      <c r="E191" s="13">
        <v>45082</v>
      </c>
      <c r="F191" s="14">
        <v>0.36249999999999999</v>
      </c>
      <c r="G191" s="12" t="s">
        <v>1120</v>
      </c>
      <c r="H191" s="12" t="s">
        <v>1120</v>
      </c>
      <c r="I191" s="12" t="s">
        <v>1181</v>
      </c>
      <c r="J191" s="12">
        <v>5</v>
      </c>
      <c r="K191" s="12" t="s">
        <v>1085</v>
      </c>
      <c r="L191" s="12">
        <v>2</v>
      </c>
      <c r="M191" s="12">
        <v>0</v>
      </c>
      <c r="N191" s="12">
        <v>0</v>
      </c>
      <c r="O191" s="12" t="s">
        <v>1120</v>
      </c>
      <c r="P191" s="12">
        <v>0</v>
      </c>
      <c r="Q191" s="12">
        <v>8</v>
      </c>
      <c r="R191" s="12">
        <v>0</v>
      </c>
      <c r="S191" s="12" t="s">
        <v>576</v>
      </c>
      <c r="T191" s="12" t="s">
        <v>575</v>
      </c>
      <c r="U191" s="12" t="s">
        <v>574</v>
      </c>
      <c r="V191" s="12" t="s">
        <v>573</v>
      </c>
      <c r="W191" s="13" t="s">
        <v>498</v>
      </c>
      <c r="X191" s="14">
        <v>1</v>
      </c>
      <c r="Y191" s="14" t="s">
        <v>1224</v>
      </c>
      <c r="AA191" s="12">
        <v>0</v>
      </c>
      <c r="AB191" s="12" t="s">
        <v>572</v>
      </c>
    </row>
    <row r="192" spans="1:29" hidden="1" x14ac:dyDescent="0.3">
      <c r="A192" s="12" t="s">
        <v>516</v>
      </c>
      <c r="B192" s="12" t="s">
        <v>1126</v>
      </c>
      <c r="C192" s="12" t="s">
        <v>1125</v>
      </c>
      <c r="D192" s="12" t="s">
        <v>1122</v>
      </c>
      <c r="E192" s="13">
        <v>45082</v>
      </c>
      <c r="F192" s="14">
        <v>0.33819444444444446</v>
      </c>
      <c r="G192" s="12" t="s">
        <v>1120</v>
      </c>
      <c r="H192" s="12" t="s">
        <v>1120</v>
      </c>
      <c r="I192" s="12" t="s">
        <v>1182</v>
      </c>
      <c r="J192" s="12">
        <v>8</v>
      </c>
      <c r="K192" s="12" t="s">
        <v>1099</v>
      </c>
      <c r="L192" s="12">
        <v>3</v>
      </c>
      <c r="M192" s="12">
        <v>0</v>
      </c>
      <c r="N192" s="12">
        <v>0</v>
      </c>
      <c r="O192" s="12" t="s">
        <v>1120</v>
      </c>
      <c r="P192" s="12">
        <v>0</v>
      </c>
      <c r="Q192" s="12">
        <v>11</v>
      </c>
      <c r="R192" s="12">
        <v>0</v>
      </c>
      <c r="S192" s="12" t="s">
        <v>516</v>
      </c>
      <c r="T192" s="12" t="s">
        <v>571</v>
      </c>
      <c r="U192" s="12" t="s">
        <v>570</v>
      </c>
      <c r="V192" s="12" t="s">
        <v>569</v>
      </c>
      <c r="W192" s="13" t="s">
        <v>509</v>
      </c>
      <c r="X192" s="14" t="s">
        <v>1225</v>
      </c>
      <c r="Y192" s="14" t="s">
        <v>1275</v>
      </c>
      <c r="AA192" s="12">
        <v>0.5</v>
      </c>
      <c r="AB192" s="12" t="s">
        <v>568</v>
      </c>
    </row>
    <row r="193" spans="1:28" hidden="1" x14ac:dyDescent="0.3">
      <c r="A193" s="12" t="s">
        <v>516</v>
      </c>
      <c r="B193" s="12" t="s">
        <v>1126</v>
      </c>
      <c r="C193" s="12" t="s">
        <v>1125</v>
      </c>
      <c r="D193" s="12" t="s">
        <v>1122</v>
      </c>
      <c r="E193" s="13">
        <v>45082</v>
      </c>
      <c r="F193" s="14">
        <v>0.33819444444444446</v>
      </c>
      <c r="G193" s="12" t="s">
        <v>1120</v>
      </c>
      <c r="H193" s="12" t="s">
        <v>1120</v>
      </c>
      <c r="I193" s="12" t="s">
        <v>1182</v>
      </c>
      <c r="J193" s="12">
        <v>8</v>
      </c>
      <c r="K193" s="12" t="s">
        <v>1099</v>
      </c>
      <c r="L193" s="12">
        <v>3</v>
      </c>
      <c r="M193" s="12">
        <v>0</v>
      </c>
      <c r="N193" s="12">
        <v>0</v>
      </c>
      <c r="O193" s="12" t="s">
        <v>1120</v>
      </c>
      <c r="P193" s="12">
        <v>0</v>
      </c>
      <c r="Q193" s="12">
        <v>11</v>
      </c>
      <c r="R193" s="12">
        <v>0</v>
      </c>
      <c r="S193" s="12" t="s">
        <v>516</v>
      </c>
      <c r="T193" s="12" t="s">
        <v>567</v>
      </c>
      <c r="U193" s="12" t="s">
        <v>566</v>
      </c>
      <c r="V193" s="12" t="s">
        <v>565</v>
      </c>
      <c r="W193" s="13" t="s">
        <v>564</v>
      </c>
      <c r="X193" s="14" t="s">
        <v>1217</v>
      </c>
      <c r="Y193" s="14" t="s">
        <v>1272</v>
      </c>
      <c r="AA193" s="12">
        <v>3</v>
      </c>
    </row>
    <row r="194" spans="1:28" hidden="1" x14ac:dyDescent="0.3">
      <c r="A194" s="12" t="s">
        <v>516</v>
      </c>
      <c r="B194" s="12" t="s">
        <v>1126</v>
      </c>
      <c r="C194" s="12" t="s">
        <v>1125</v>
      </c>
      <c r="D194" s="12" t="s">
        <v>1122</v>
      </c>
      <c r="E194" s="13">
        <v>45082</v>
      </c>
      <c r="F194" s="14">
        <v>0.33819444444444446</v>
      </c>
      <c r="G194" s="12" t="s">
        <v>1120</v>
      </c>
      <c r="H194" s="12" t="s">
        <v>1120</v>
      </c>
      <c r="I194" s="12" t="s">
        <v>1182</v>
      </c>
      <c r="J194" s="12">
        <v>8</v>
      </c>
      <c r="K194" s="12" t="s">
        <v>1099</v>
      </c>
      <c r="L194" s="12">
        <v>3</v>
      </c>
      <c r="M194" s="12">
        <v>0</v>
      </c>
      <c r="N194" s="12">
        <v>0</v>
      </c>
      <c r="O194" s="12" t="s">
        <v>1120</v>
      </c>
      <c r="P194" s="12">
        <v>0</v>
      </c>
      <c r="Q194" s="12">
        <v>11</v>
      </c>
      <c r="R194" s="12">
        <v>0</v>
      </c>
      <c r="S194" s="12" t="s">
        <v>516</v>
      </c>
      <c r="T194" s="12" t="s">
        <v>562</v>
      </c>
      <c r="U194" s="12" t="s">
        <v>561</v>
      </c>
      <c r="V194" s="12" t="s">
        <v>560</v>
      </c>
      <c r="W194" s="13" t="s">
        <v>559</v>
      </c>
      <c r="X194" s="14" t="s">
        <v>1215</v>
      </c>
      <c r="Y194" s="14" t="s">
        <v>1270</v>
      </c>
      <c r="Z194" s="12" t="s">
        <v>557</v>
      </c>
      <c r="AA194" s="12">
        <v>5</v>
      </c>
      <c r="AB194" s="12" t="s">
        <v>556</v>
      </c>
    </row>
    <row r="195" spans="1:28" hidden="1" x14ac:dyDescent="0.3">
      <c r="A195" s="12" t="s">
        <v>516</v>
      </c>
      <c r="B195" s="12" t="s">
        <v>1126</v>
      </c>
      <c r="C195" s="12" t="s">
        <v>1125</v>
      </c>
      <c r="D195" s="12" t="s">
        <v>1122</v>
      </c>
      <c r="E195" s="13">
        <v>45082</v>
      </c>
      <c r="F195" s="14">
        <v>0.33819444444444446</v>
      </c>
      <c r="G195" s="12" t="s">
        <v>1120</v>
      </c>
      <c r="H195" s="12" t="s">
        <v>1120</v>
      </c>
      <c r="I195" s="12" t="s">
        <v>1182</v>
      </c>
      <c r="J195" s="12">
        <v>8</v>
      </c>
      <c r="K195" s="12" t="s">
        <v>1099</v>
      </c>
      <c r="L195" s="12">
        <v>3</v>
      </c>
      <c r="M195" s="12">
        <v>0</v>
      </c>
      <c r="N195" s="12">
        <v>0</v>
      </c>
      <c r="O195" s="12" t="s">
        <v>1120</v>
      </c>
      <c r="P195" s="12">
        <v>0</v>
      </c>
      <c r="Q195" s="12">
        <v>11</v>
      </c>
      <c r="R195" s="12">
        <v>0</v>
      </c>
      <c r="S195" s="12" t="s">
        <v>516</v>
      </c>
      <c r="T195" s="12" t="s">
        <v>555</v>
      </c>
      <c r="U195" s="12" t="s">
        <v>554</v>
      </c>
      <c r="V195" s="12" t="s">
        <v>553</v>
      </c>
      <c r="W195" s="13" t="s">
        <v>552</v>
      </c>
      <c r="X195" s="14" t="s">
        <v>1216</v>
      </c>
      <c r="Y195" s="14" t="s">
        <v>1271</v>
      </c>
      <c r="Z195" s="12" t="s">
        <v>550</v>
      </c>
      <c r="AA195" s="12">
        <v>1</v>
      </c>
      <c r="AB195" s="12" t="s">
        <v>549</v>
      </c>
    </row>
    <row r="196" spans="1:28" hidden="1" x14ac:dyDescent="0.3">
      <c r="A196" s="12" t="s">
        <v>516</v>
      </c>
      <c r="B196" s="12" t="s">
        <v>1126</v>
      </c>
      <c r="C196" s="12" t="s">
        <v>1125</v>
      </c>
      <c r="D196" s="12" t="s">
        <v>1122</v>
      </c>
      <c r="E196" s="13">
        <v>45082</v>
      </c>
      <c r="F196" s="14">
        <v>0.33819444444444446</v>
      </c>
      <c r="G196" s="12" t="s">
        <v>1120</v>
      </c>
      <c r="H196" s="12" t="s">
        <v>1120</v>
      </c>
      <c r="I196" s="12" t="s">
        <v>1182</v>
      </c>
      <c r="J196" s="12">
        <v>8</v>
      </c>
      <c r="K196" s="12" t="s">
        <v>1099</v>
      </c>
      <c r="L196" s="12">
        <v>3</v>
      </c>
      <c r="M196" s="12">
        <v>0</v>
      </c>
      <c r="N196" s="12">
        <v>0</v>
      </c>
      <c r="O196" s="12" t="s">
        <v>1120</v>
      </c>
      <c r="P196" s="12">
        <v>0</v>
      </c>
      <c r="Q196" s="12">
        <v>11</v>
      </c>
      <c r="R196" s="12">
        <v>0</v>
      </c>
      <c r="S196" s="12" t="s">
        <v>516</v>
      </c>
      <c r="T196" s="12" t="s">
        <v>548</v>
      </c>
      <c r="U196" s="12" t="s">
        <v>547</v>
      </c>
      <c r="V196" s="12" t="s">
        <v>546</v>
      </c>
      <c r="W196" s="13" t="s">
        <v>545</v>
      </c>
      <c r="X196" s="14" t="s">
        <v>1218</v>
      </c>
      <c r="Y196" s="14" t="s">
        <v>1273</v>
      </c>
      <c r="AA196" s="12">
        <v>10</v>
      </c>
      <c r="AB196" s="12" t="s">
        <v>543</v>
      </c>
    </row>
    <row r="197" spans="1:28" hidden="1" x14ac:dyDescent="0.3">
      <c r="A197" s="12" t="s">
        <v>516</v>
      </c>
      <c r="B197" s="12" t="s">
        <v>1126</v>
      </c>
      <c r="C197" s="12" t="s">
        <v>1125</v>
      </c>
      <c r="D197" s="12" t="s">
        <v>1122</v>
      </c>
      <c r="E197" s="13">
        <v>45082</v>
      </c>
      <c r="F197" s="14">
        <v>0.33819444444444446</v>
      </c>
      <c r="G197" s="12" t="s">
        <v>1120</v>
      </c>
      <c r="H197" s="12" t="s">
        <v>1120</v>
      </c>
      <c r="I197" s="12" t="s">
        <v>1182</v>
      </c>
      <c r="J197" s="12">
        <v>8</v>
      </c>
      <c r="K197" s="12" t="s">
        <v>1099</v>
      </c>
      <c r="L197" s="12">
        <v>3</v>
      </c>
      <c r="M197" s="12">
        <v>0</v>
      </c>
      <c r="N197" s="12">
        <v>0</v>
      </c>
      <c r="O197" s="12" t="s">
        <v>1120</v>
      </c>
      <c r="P197" s="12">
        <v>0</v>
      </c>
      <c r="Q197" s="12">
        <v>11</v>
      </c>
      <c r="R197" s="12">
        <v>0</v>
      </c>
      <c r="S197" s="12" t="s">
        <v>516</v>
      </c>
      <c r="T197" s="12" t="s">
        <v>542</v>
      </c>
      <c r="U197" s="12" t="s">
        <v>541</v>
      </c>
      <c r="V197" s="12" t="s">
        <v>540</v>
      </c>
      <c r="W197" s="13" t="s">
        <v>539</v>
      </c>
      <c r="X197" s="14" t="s">
        <v>1219</v>
      </c>
      <c r="Y197" s="14" t="s">
        <v>1274</v>
      </c>
      <c r="AA197" s="12">
        <v>75</v>
      </c>
      <c r="AB197" s="12" t="s">
        <v>537</v>
      </c>
    </row>
    <row r="198" spans="1:28" hidden="1" x14ac:dyDescent="0.3">
      <c r="A198" s="12" t="s">
        <v>516</v>
      </c>
      <c r="B198" s="12" t="s">
        <v>1126</v>
      </c>
      <c r="C198" s="12" t="s">
        <v>1125</v>
      </c>
      <c r="D198" s="12" t="s">
        <v>1122</v>
      </c>
      <c r="E198" s="13">
        <v>45082</v>
      </c>
      <c r="F198" s="14">
        <v>0.33819444444444446</v>
      </c>
      <c r="G198" s="12" t="s">
        <v>1120</v>
      </c>
      <c r="H198" s="12" t="s">
        <v>1120</v>
      </c>
      <c r="I198" s="12" t="s">
        <v>1182</v>
      </c>
      <c r="J198" s="12">
        <v>8</v>
      </c>
      <c r="K198" s="12" t="s">
        <v>1099</v>
      </c>
      <c r="L198" s="12">
        <v>3</v>
      </c>
      <c r="M198" s="12">
        <v>0</v>
      </c>
      <c r="N198" s="12">
        <v>0</v>
      </c>
      <c r="O198" s="12" t="s">
        <v>1120</v>
      </c>
      <c r="P198" s="12">
        <v>0</v>
      </c>
      <c r="Q198" s="12">
        <v>11</v>
      </c>
      <c r="R198" s="12">
        <v>0</v>
      </c>
      <c r="S198" s="12" t="s">
        <v>516</v>
      </c>
      <c r="T198" s="12" t="s">
        <v>536</v>
      </c>
      <c r="U198" s="12" t="s">
        <v>535</v>
      </c>
      <c r="V198" s="12" t="s">
        <v>534</v>
      </c>
      <c r="W198" s="13" t="s">
        <v>533</v>
      </c>
      <c r="X198" s="14">
        <v>5</v>
      </c>
      <c r="Y198" s="14" t="s">
        <v>1220</v>
      </c>
      <c r="AA198" s="12">
        <v>0</v>
      </c>
      <c r="AB198" s="12" t="s">
        <v>531</v>
      </c>
    </row>
    <row r="199" spans="1:28" hidden="1" x14ac:dyDescent="0.3">
      <c r="A199" s="12" t="s">
        <v>516</v>
      </c>
      <c r="B199" s="12" t="s">
        <v>1126</v>
      </c>
      <c r="C199" s="12" t="s">
        <v>1125</v>
      </c>
      <c r="D199" s="12" t="s">
        <v>1122</v>
      </c>
      <c r="E199" s="13">
        <v>45082</v>
      </c>
      <c r="F199" s="14">
        <v>0.33819444444444446</v>
      </c>
      <c r="G199" s="12" t="s">
        <v>1120</v>
      </c>
      <c r="H199" s="12" t="s">
        <v>1120</v>
      </c>
      <c r="I199" s="12" t="s">
        <v>1182</v>
      </c>
      <c r="J199" s="12">
        <v>8</v>
      </c>
      <c r="K199" s="12" t="s">
        <v>1099</v>
      </c>
      <c r="L199" s="12">
        <v>3</v>
      </c>
      <c r="M199" s="12">
        <v>0</v>
      </c>
      <c r="N199" s="12">
        <v>0</v>
      </c>
      <c r="O199" s="12" t="s">
        <v>1120</v>
      </c>
      <c r="P199" s="12">
        <v>0</v>
      </c>
      <c r="Q199" s="12">
        <v>11</v>
      </c>
      <c r="R199" s="12">
        <v>0</v>
      </c>
      <c r="S199" s="12" t="s">
        <v>516</v>
      </c>
      <c r="T199" s="12" t="s">
        <v>530</v>
      </c>
      <c r="U199" s="12" t="s">
        <v>529</v>
      </c>
      <c r="V199" s="12" t="s">
        <v>528</v>
      </c>
      <c r="W199" s="13" t="s">
        <v>527</v>
      </c>
      <c r="X199" s="14">
        <v>4</v>
      </c>
      <c r="Y199" s="14" t="s">
        <v>1221</v>
      </c>
      <c r="AA199" s="12">
        <v>0</v>
      </c>
    </row>
    <row r="200" spans="1:28" hidden="1" x14ac:dyDescent="0.3">
      <c r="A200" s="12" t="s">
        <v>516</v>
      </c>
      <c r="B200" s="12" t="s">
        <v>1126</v>
      </c>
      <c r="C200" s="12" t="s">
        <v>1125</v>
      </c>
      <c r="D200" s="12" t="s">
        <v>1122</v>
      </c>
      <c r="E200" s="13">
        <v>45082</v>
      </c>
      <c r="F200" s="14">
        <v>0.33819444444444446</v>
      </c>
      <c r="G200" s="12" t="s">
        <v>1120</v>
      </c>
      <c r="H200" s="12" t="s">
        <v>1120</v>
      </c>
      <c r="I200" s="12" t="s">
        <v>1182</v>
      </c>
      <c r="J200" s="12">
        <v>8</v>
      </c>
      <c r="K200" s="12" t="s">
        <v>1099</v>
      </c>
      <c r="L200" s="12">
        <v>3</v>
      </c>
      <c r="M200" s="12">
        <v>0</v>
      </c>
      <c r="N200" s="12">
        <v>0</v>
      </c>
      <c r="O200" s="12" t="s">
        <v>1120</v>
      </c>
      <c r="P200" s="12">
        <v>0</v>
      </c>
      <c r="Q200" s="12">
        <v>11</v>
      </c>
      <c r="R200" s="12">
        <v>0</v>
      </c>
      <c r="S200" s="12" t="s">
        <v>516</v>
      </c>
      <c r="T200" s="12" t="s">
        <v>525</v>
      </c>
      <c r="U200" s="12" t="s">
        <v>524</v>
      </c>
      <c r="V200" s="12" t="s">
        <v>523</v>
      </c>
      <c r="W200" s="13" t="s">
        <v>522</v>
      </c>
      <c r="X200" s="14">
        <v>3</v>
      </c>
      <c r="Y200" s="14" t="s">
        <v>1222</v>
      </c>
      <c r="AA200" s="12">
        <v>0</v>
      </c>
    </row>
    <row r="201" spans="1:28" hidden="1" x14ac:dyDescent="0.3">
      <c r="A201" s="12" t="s">
        <v>516</v>
      </c>
      <c r="B201" s="12" t="s">
        <v>1126</v>
      </c>
      <c r="C201" s="12" t="s">
        <v>1125</v>
      </c>
      <c r="D201" s="12" t="s">
        <v>1122</v>
      </c>
      <c r="E201" s="13">
        <v>45082</v>
      </c>
      <c r="F201" s="14">
        <v>0.33819444444444446</v>
      </c>
      <c r="G201" s="12" t="s">
        <v>1120</v>
      </c>
      <c r="H201" s="12" t="s">
        <v>1120</v>
      </c>
      <c r="I201" s="12" t="s">
        <v>1182</v>
      </c>
      <c r="J201" s="12">
        <v>8</v>
      </c>
      <c r="K201" s="12" t="s">
        <v>1099</v>
      </c>
      <c r="L201" s="12">
        <v>3</v>
      </c>
      <c r="M201" s="12">
        <v>0</v>
      </c>
      <c r="N201" s="12">
        <v>0</v>
      </c>
      <c r="O201" s="12" t="s">
        <v>1120</v>
      </c>
      <c r="P201" s="12">
        <v>0</v>
      </c>
      <c r="Q201" s="12">
        <v>11</v>
      </c>
      <c r="R201" s="12">
        <v>0</v>
      </c>
      <c r="S201" s="12" t="s">
        <v>516</v>
      </c>
      <c r="T201" s="12" t="s">
        <v>520</v>
      </c>
      <c r="U201" s="12" t="s">
        <v>519</v>
      </c>
      <c r="V201" s="12" t="s">
        <v>518</v>
      </c>
      <c r="W201" s="13" t="s">
        <v>517</v>
      </c>
      <c r="X201" s="14">
        <v>2</v>
      </c>
      <c r="Y201" s="14" t="s">
        <v>1223</v>
      </c>
      <c r="AA201" s="12">
        <v>2</v>
      </c>
    </row>
    <row r="202" spans="1:28" hidden="1" x14ac:dyDescent="0.3">
      <c r="A202" s="12" t="s">
        <v>516</v>
      </c>
      <c r="B202" s="12" t="s">
        <v>1126</v>
      </c>
      <c r="C202" s="12" t="s">
        <v>1125</v>
      </c>
      <c r="D202" s="12" t="s">
        <v>1122</v>
      </c>
      <c r="E202" s="13">
        <v>45082</v>
      </c>
      <c r="F202" s="14">
        <v>0.33819444444444446</v>
      </c>
      <c r="G202" s="12" t="s">
        <v>1120</v>
      </c>
      <c r="H202" s="12" t="s">
        <v>1120</v>
      </c>
      <c r="I202" s="12" t="s">
        <v>1182</v>
      </c>
      <c r="J202" s="12">
        <v>8</v>
      </c>
      <c r="K202" s="12" t="s">
        <v>1099</v>
      </c>
      <c r="L202" s="12">
        <v>3</v>
      </c>
      <c r="M202" s="12">
        <v>0</v>
      </c>
      <c r="N202" s="12">
        <v>0</v>
      </c>
      <c r="O202" s="12" t="s">
        <v>1120</v>
      </c>
      <c r="P202" s="12">
        <v>0</v>
      </c>
      <c r="Q202" s="12">
        <v>11</v>
      </c>
      <c r="R202" s="12">
        <v>0</v>
      </c>
      <c r="S202" s="12" t="s">
        <v>516</v>
      </c>
      <c r="T202" s="12" t="s">
        <v>515</v>
      </c>
      <c r="U202" s="12" t="s">
        <v>514</v>
      </c>
      <c r="V202" s="12" t="s">
        <v>513</v>
      </c>
      <c r="W202" s="13" t="s">
        <v>498</v>
      </c>
      <c r="X202" s="14">
        <v>1</v>
      </c>
      <c r="Y202" s="14" t="s">
        <v>1224</v>
      </c>
      <c r="AA202" s="12">
        <v>0</v>
      </c>
    </row>
    <row r="203" spans="1:28" hidden="1" x14ac:dyDescent="0.3">
      <c r="A203" s="12" t="s">
        <v>502</v>
      </c>
      <c r="B203" s="12" t="s">
        <v>1124</v>
      </c>
      <c r="C203" s="12" t="s">
        <v>1123</v>
      </c>
      <c r="D203" s="12" t="s">
        <v>1122</v>
      </c>
      <c r="E203" s="13">
        <v>45082</v>
      </c>
      <c r="F203" s="14">
        <v>5.347222222222222E-2</v>
      </c>
      <c r="G203" s="12" t="s">
        <v>1120</v>
      </c>
      <c r="H203" s="12" t="s">
        <v>1120</v>
      </c>
      <c r="I203" s="12" t="s">
        <v>1182</v>
      </c>
      <c r="J203" s="12">
        <v>8</v>
      </c>
      <c r="K203" s="12" t="s">
        <v>1094</v>
      </c>
      <c r="L203" s="12">
        <v>1</v>
      </c>
      <c r="M203" s="12">
        <v>0</v>
      </c>
      <c r="N203" s="12" t="s">
        <v>1121</v>
      </c>
      <c r="O203" s="12" t="s">
        <v>1120</v>
      </c>
      <c r="P203" s="12">
        <v>0</v>
      </c>
      <c r="Q203" s="12">
        <v>3</v>
      </c>
      <c r="R203" s="12">
        <v>0</v>
      </c>
      <c r="S203" s="12" t="s">
        <v>502</v>
      </c>
      <c r="T203" s="12" t="s">
        <v>512</v>
      </c>
      <c r="U203" s="12" t="s">
        <v>511</v>
      </c>
      <c r="V203" s="12" t="s">
        <v>510</v>
      </c>
      <c r="W203" s="13" t="s">
        <v>509</v>
      </c>
      <c r="X203" s="14" t="s">
        <v>1225</v>
      </c>
      <c r="Y203" s="14" t="s">
        <v>1275</v>
      </c>
      <c r="AA203" s="12">
        <v>0.5</v>
      </c>
    </row>
    <row r="204" spans="1:28" hidden="1" x14ac:dyDescent="0.3">
      <c r="A204" s="12" t="s">
        <v>502</v>
      </c>
      <c r="B204" s="12" t="s">
        <v>1124</v>
      </c>
      <c r="C204" s="12" t="s">
        <v>1123</v>
      </c>
      <c r="D204" s="12" t="s">
        <v>1122</v>
      </c>
      <c r="E204" s="13">
        <v>45082</v>
      </c>
      <c r="F204" s="14">
        <v>5.347222222222222E-2</v>
      </c>
      <c r="G204" s="12" t="s">
        <v>1120</v>
      </c>
      <c r="H204" s="12" t="s">
        <v>1120</v>
      </c>
      <c r="I204" s="12" t="s">
        <v>1182</v>
      </c>
      <c r="J204" s="12">
        <v>8</v>
      </c>
      <c r="K204" s="12" t="s">
        <v>1094</v>
      </c>
      <c r="L204" s="12">
        <v>1</v>
      </c>
      <c r="M204" s="12">
        <v>0</v>
      </c>
      <c r="N204" s="12" t="s">
        <v>1121</v>
      </c>
      <c r="O204" s="12" t="s">
        <v>1120</v>
      </c>
      <c r="P204" s="12">
        <v>0</v>
      </c>
      <c r="Q204" s="12">
        <v>3</v>
      </c>
      <c r="R204" s="12">
        <v>0</v>
      </c>
      <c r="S204" s="12" t="s">
        <v>502</v>
      </c>
      <c r="T204" s="12" t="s">
        <v>507</v>
      </c>
      <c r="U204" s="12" t="s">
        <v>506</v>
      </c>
      <c r="V204" s="12" t="s">
        <v>505</v>
      </c>
      <c r="W204" s="13" t="s">
        <v>504</v>
      </c>
      <c r="X204" s="14">
        <v>2</v>
      </c>
      <c r="Y204" s="14" t="s">
        <v>1223</v>
      </c>
      <c r="AA204" s="12">
        <v>50</v>
      </c>
    </row>
    <row r="205" spans="1:28" hidden="1" x14ac:dyDescent="0.3">
      <c r="A205" s="12" t="s">
        <v>502</v>
      </c>
      <c r="B205" s="12" t="s">
        <v>1124</v>
      </c>
      <c r="C205" s="12" t="s">
        <v>1123</v>
      </c>
      <c r="D205" s="12" t="s">
        <v>1122</v>
      </c>
      <c r="E205" s="13">
        <v>45082</v>
      </c>
      <c r="F205" s="14">
        <v>5.347222222222222E-2</v>
      </c>
      <c r="G205" s="12" t="s">
        <v>1120</v>
      </c>
      <c r="H205" s="12" t="s">
        <v>1120</v>
      </c>
      <c r="I205" s="12" t="s">
        <v>1182</v>
      </c>
      <c r="J205" s="12">
        <v>8</v>
      </c>
      <c r="K205" s="12" t="s">
        <v>1094</v>
      </c>
      <c r="L205" s="12">
        <v>1</v>
      </c>
      <c r="M205" s="12">
        <v>0</v>
      </c>
      <c r="N205" s="12" t="s">
        <v>1121</v>
      </c>
      <c r="O205" s="12" t="s">
        <v>1120</v>
      </c>
      <c r="P205" s="12">
        <v>0</v>
      </c>
      <c r="Q205" s="12">
        <v>3</v>
      </c>
      <c r="R205" s="12">
        <v>0</v>
      </c>
      <c r="S205" s="12" t="s">
        <v>502</v>
      </c>
      <c r="T205" s="12" t="s">
        <v>501</v>
      </c>
      <c r="U205" s="12" t="s">
        <v>500</v>
      </c>
      <c r="V205" s="12" t="s">
        <v>499</v>
      </c>
      <c r="W205" s="13" t="s">
        <v>498</v>
      </c>
      <c r="X205" s="14">
        <v>1</v>
      </c>
      <c r="Y205" s="14" t="s">
        <v>1224</v>
      </c>
      <c r="AA205" s="12">
        <v>0</v>
      </c>
    </row>
    <row r="206" spans="1:28" x14ac:dyDescent="0.3">
      <c r="A206" s="12" t="s">
        <v>1034</v>
      </c>
      <c r="B206" s="12" t="s">
        <v>1167</v>
      </c>
      <c r="C206" s="12" t="s">
        <v>1166</v>
      </c>
      <c r="D206" s="12" t="s">
        <v>1165</v>
      </c>
      <c r="E206" s="13">
        <v>45098</v>
      </c>
      <c r="F206" s="14">
        <v>0.60416666666666663</v>
      </c>
      <c r="G206" s="12" t="s">
        <v>1143</v>
      </c>
      <c r="H206" s="12" t="s">
        <v>1143</v>
      </c>
      <c r="I206" s="12" t="s">
        <v>1182</v>
      </c>
      <c r="J206" s="12">
        <v>1</v>
      </c>
      <c r="K206" s="12" t="s">
        <v>1094</v>
      </c>
      <c r="L206" s="12">
        <v>1</v>
      </c>
      <c r="M206" s="12" t="s">
        <v>1164</v>
      </c>
      <c r="N206" s="12">
        <v>0</v>
      </c>
      <c r="O206" s="12" t="s">
        <v>1143</v>
      </c>
      <c r="P206" s="12">
        <v>0</v>
      </c>
      <c r="Q206" s="12">
        <v>0</v>
      </c>
      <c r="R206" s="12">
        <v>11</v>
      </c>
      <c r="S206" s="12" t="s">
        <v>1034</v>
      </c>
      <c r="T206" s="12" t="s">
        <v>1069</v>
      </c>
      <c r="U206" s="12" t="s">
        <v>1068</v>
      </c>
      <c r="V206" s="12" t="s">
        <v>1067</v>
      </c>
      <c r="W206" s="13" t="s">
        <v>860</v>
      </c>
      <c r="X206" s="14" t="s">
        <v>781</v>
      </c>
      <c r="Z206" s="12" t="s">
        <v>984</v>
      </c>
      <c r="AA206" s="12">
        <v>1</v>
      </c>
      <c r="AB206" s="12" t="s">
        <v>1066</v>
      </c>
    </row>
    <row r="207" spans="1:28" x14ac:dyDescent="0.3">
      <c r="A207" s="12" t="s">
        <v>1034</v>
      </c>
      <c r="B207" s="12" t="s">
        <v>1167</v>
      </c>
      <c r="C207" s="12" t="s">
        <v>1166</v>
      </c>
      <c r="D207" s="12" t="s">
        <v>1165</v>
      </c>
      <c r="E207" s="13">
        <v>45098</v>
      </c>
      <c r="F207" s="14">
        <v>0.60416666666666663</v>
      </c>
      <c r="G207" s="12" t="s">
        <v>1143</v>
      </c>
      <c r="H207" s="12" t="s">
        <v>1143</v>
      </c>
      <c r="I207" s="12" t="s">
        <v>1182</v>
      </c>
      <c r="J207" s="12">
        <v>1</v>
      </c>
      <c r="K207" s="12" t="s">
        <v>1094</v>
      </c>
      <c r="L207" s="12">
        <v>1</v>
      </c>
      <c r="M207" s="12" t="s">
        <v>1164</v>
      </c>
      <c r="N207" s="12">
        <v>0</v>
      </c>
      <c r="O207" s="12" t="s">
        <v>1143</v>
      </c>
      <c r="P207" s="12">
        <v>0</v>
      </c>
      <c r="Q207" s="12">
        <v>0</v>
      </c>
      <c r="R207" s="12">
        <v>11</v>
      </c>
      <c r="S207" s="12" t="s">
        <v>1034</v>
      </c>
      <c r="T207" s="12" t="s">
        <v>1046</v>
      </c>
      <c r="U207" s="12" t="s">
        <v>1045</v>
      </c>
      <c r="V207" s="12" t="s">
        <v>1044</v>
      </c>
      <c r="W207" s="13" t="s">
        <v>782</v>
      </c>
      <c r="X207" s="14" t="s">
        <v>781</v>
      </c>
      <c r="Z207" s="12" t="s">
        <v>799</v>
      </c>
      <c r="AA207" s="12">
        <v>0</v>
      </c>
    </row>
    <row r="208" spans="1:28" x14ac:dyDescent="0.3">
      <c r="A208" s="12" t="s">
        <v>1034</v>
      </c>
      <c r="B208" s="12" t="s">
        <v>1167</v>
      </c>
      <c r="C208" s="12" t="s">
        <v>1166</v>
      </c>
      <c r="D208" s="12" t="s">
        <v>1165</v>
      </c>
      <c r="E208" s="13">
        <v>45098</v>
      </c>
      <c r="F208" s="14">
        <v>0.60416666666666663</v>
      </c>
      <c r="G208" s="12" t="s">
        <v>1143</v>
      </c>
      <c r="H208" s="12" t="s">
        <v>1143</v>
      </c>
      <c r="I208" s="12" t="s">
        <v>1182</v>
      </c>
      <c r="J208" s="12">
        <v>1</v>
      </c>
      <c r="K208" s="12" t="s">
        <v>1094</v>
      </c>
      <c r="L208" s="12">
        <v>1</v>
      </c>
      <c r="M208" s="12" t="s">
        <v>1164</v>
      </c>
      <c r="N208" s="12">
        <v>0</v>
      </c>
      <c r="O208" s="12" t="s">
        <v>1143</v>
      </c>
      <c r="P208" s="12">
        <v>0</v>
      </c>
      <c r="Q208" s="12">
        <v>0</v>
      </c>
      <c r="R208" s="12">
        <v>11</v>
      </c>
      <c r="S208" s="12" t="s">
        <v>1034</v>
      </c>
      <c r="T208" s="12" t="s">
        <v>1043</v>
      </c>
      <c r="U208" s="12" t="s">
        <v>1042</v>
      </c>
      <c r="V208" s="12" t="s">
        <v>1041</v>
      </c>
      <c r="W208" s="13" t="s">
        <v>855</v>
      </c>
      <c r="X208" s="14" t="s">
        <v>781</v>
      </c>
      <c r="Z208" s="12" t="s">
        <v>794</v>
      </c>
      <c r="AA208" s="12">
        <v>3</v>
      </c>
    </row>
    <row r="209" spans="1:28" x14ac:dyDescent="0.3">
      <c r="A209" s="12" t="s">
        <v>1034</v>
      </c>
      <c r="B209" s="12" t="s">
        <v>1167</v>
      </c>
      <c r="C209" s="12" t="s">
        <v>1166</v>
      </c>
      <c r="D209" s="12" t="s">
        <v>1165</v>
      </c>
      <c r="E209" s="13">
        <v>45098</v>
      </c>
      <c r="F209" s="14">
        <v>0.60416666666666663</v>
      </c>
      <c r="G209" s="12" t="s">
        <v>1143</v>
      </c>
      <c r="H209" s="12" t="s">
        <v>1143</v>
      </c>
      <c r="I209" s="12" t="s">
        <v>1182</v>
      </c>
      <c r="J209" s="12">
        <v>1</v>
      </c>
      <c r="K209" s="12" t="s">
        <v>1094</v>
      </c>
      <c r="L209" s="12">
        <v>1</v>
      </c>
      <c r="M209" s="12" t="s">
        <v>1164</v>
      </c>
      <c r="N209" s="12">
        <v>0</v>
      </c>
      <c r="O209" s="12" t="s">
        <v>1143</v>
      </c>
      <c r="P209" s="12">
        <v>0</v>
      </c>
      <c r="Q209" s="12">
        <v>0</v>
      </c>
      <c r="R209" s="12">
        <v>11</v>
      </c>
      <c r="S209" s="12" t="s">
        <v>1034</v>
      </c>
      <c r="T209" s="12" t="s">
        <v>1040</v>
      </c>
      <c r="U209" s="12" t="s">
        <v>1039</v>
      </c>
      <c r="V209" s="12" t="s">
        <v>1038</v>
      </c>
      <c r="W209" s="13" t="s">
        <v>782</v>
      </c>
      <c r="X209" s="14" t="s">
        <v>781</v>
      </c>
      <c r="Z209" s="12" t="s">
        <v>790</v>
      </c>
      <c r="AA209" s="12">
        <v>0</v>
      </c>
    </row>
    <row r="210" spans="1:28" x14ac:dyDescent="0.3">
      <c r="A210" s="12" t="s">
        <v>1034</v>
      </c>
      <c r="B210" s="12" t="s">
        <v>1167</v>
      </c>
      <c r="C210" s="12" t="s">
        <v>1166</v>
      </c>
      <c r="D210" s="12" t="s">
        <v>1165</v>
      </c>
      <c r="E210" s="13">
        <v>45098</v>
      </c>
      <c r="F210" s="14">
        <v>0.60416666666666663</v>
      </c>
      <c r="G210" s="12" t="s">
        <v>1143</v>
      </c>
      <c r="H210" s="12" t="s">
        <v>1143</v>
      </c>
      <c r="I210" s="12" t="s">
        <v>1182</v>
      </c>
      <c r="J210" s="12">
        <v>1</v>
      </c>
      <c r="K210" s="12" t="s">
        <v>1094</v>
      </c>
      <c r="L210" s="12">
        <v>1</v>
      </c>
      <c r="M210" s="12" t="s">
        <v>1164</v>
      </c>
      <c r="N210" s="12">
        <v>0</v>
      </c>
      <c r="O210" s="12" t="s">
        <v>1143</v>
      </c>
      <c r="P210" s="12">
        <v>0</v>
      </c>
      <c r="Q210" s="12">
        <v>0</v>
      </c>
      <c r="R210" s="12">
        <v>11</v>
      </c>
      <c r="S210" s="12" t="s">
        <v>1034</v>
      </c>
      <c r="T210" s="12" t="s">
        <v>1037</v>
      </c>
      <c r="U210" s="12" t="s">
        <v>1036</v>
      </c>
      <c r="V210" s="12" t="s">
        <v>1035</v>
      </c>
      <c r="W210" s="13" t="s">
        <v>782</v>
      </c>
      <c r="X210" s="14" t="s">
        <v>781</v>
      </c>
      <c r="Z210" s="12" t="s">
        <v>786</v>
      </c>
      <c r="AA210" s="12">
        <v>0</v>
      </c>
    </row>
    <row r="211" spans="1:28" x14ac:dyDescent="0.3">
      <c r="A211" s="12" t="s">
        <v>1034</v>
      </c>
      <c r="B211" s="12" t="s">
        <v>1167</v>
      </c>
      <c r="C211" s="12" t="s">
        <v>1166</v>
      </c>
      <c r="D211" s="12" t="s">
        <v>1165</v>
      </c>
      <c r="E211" s="13">
        <v>45098</v>
      </c>
      <c r="F211" s="14">
        <v>0.60416666666666663</v>
      </c>
      <c r="G211" s="12" t="s">
        <v>1143</v>
      </c>
      <c r="H211" s="12" t="s">
        <v>1143</v>
      </c>
      <c r="I211" s="12" t="s">
        <v>1182</v>
      </c>
      <c r="J211" s="12">
        <v>1</v>
      </c>
      <c r="K211" s="12" t="s">
        <v>1094</v>
      </c>
      <c r="L211" s="12">
        <v>1</v>
      </c>
      <c r="M211" s="12" t="s">
        <v>1164</v>
      </c>
      <c r="N211" s="12">
        <v>0</v>
      </c>
      <c r="O211" s="12" t="s">
        <v>1143</v>
      </c>
      <c r="P211" s="12">
        <v>0</v>
      </c>
      <c r="Q211" s="12">
        <v>0</v>
      </c>
      <c r="R211" s="12">
        <v>11</v>
      </c>
      <c r="S211" s="12" t="s">
        <v>1034</v>
      </c>
      <c r="T211" s="12" t="s">
        <v>1033</v>
      </c>
      <c r="U211" s="12" t="s">
        <v>1032</v>
      </c>
      <c r="V211" s="12" t="s">
        <v>1031</v>
      </c>
      <c r="W211" s="13" t="s">
        <v>782</v>
      </c>
      <c r="X211" s="14" t="s">
        <v>781</v>
      </c>
      <c r="Z211" s="12" t="s">
        <v>780</v>
      </c>
      <c r="AA211" s="12">
        <v>0</v>
      </c>
    </row>
    <row r="212" spans="1:28" x14ac:dyDescent="0.3">
      <c r="A212" s="12" t="s">
        <v>991</v>
      </c>
      <c r="B212" s="12" t="s">
        <v>1163</v>
      </c>
      <c r="C212" s="12" t="s">
        <v>1162</v>
      </c>
      <c r="D212" s="12" t="s">
        <v>1161</v>
      </c>
      <c r="E212" s="13">
        <v>45098</v>
      </c>
      <c r="F212" s="14">
        <v>0.58124999999999993</v>
      </c>
      <c r="G212" s="12" t="s">
        <v>1143</v>
      </c>
      <c r="H212" s="12" t="s">
        <v>1143</v>
      </c>
      <c r="I212" s="12" t="s">
        <v>1181</v>
      </c>
      <c r="J212" s="12">
        <v>8</v>
      </c>
      <c r="K212" s="12" t="s">
        <v>1085</v>
      </c>
      <c r="L212" s="12">
        <v>2</v>
      </c>
      <c r="M212" s="12" t="s">
        <v>1160</v>
      </c>
      <c r="N212" s="12">
        <v>0</v>
      </c>
      <c r="O212" s="12" t="s">
        <v>1143</v>
      </c>
      <c r="P212" s="12">
        <v>0</v>
      </c>
      <c r="Q212" s="12">
        <v>0</v>
      </c>
      <c r="R212" s="12">
        <v>11</v>
      </c>
      <c r="S212" s="12" t="s">
        <v>991</v>
      </c>
      <c r="T212" s="12" t="s">
        <v>1025</v>
      </c>
      <c r="U212" s="12" t="s">
        <v>1024</v>
      </c>
      <c r="V212" s="12" t="s">
        <v>1023</v>
      </c>
      <c r="W212" s="13" t="s">
        <v>1022</v>
      </c>
      <c r="X212" s="14" t="s">
        <v>781</v>
      </c>
      <c r="Z212" s="12" t="s">
        <v>1021</v>
      </c>
      <c r="AA212" s="12">
        <v>4</v>
      </c>
      <c r="AB212" s="12" t="s">
        <v>1020</v>
      </c>
    </row>
    <row r="213" spans="1:28" x14ac:dyDescent="0.3">
      <c r="A213" s="12" t="s">
        <v>991</v>
      </c>
      <c r="B213" s="12" t="s">
        <v>1163</v>
      </c>
      <c r="C213" s="12" t="s">
        <v>1162</v>
      </c>
      <c r="D213" s="12" t="s">
        <v>1161</v>
      </c>
      <c r="E213" s="13">
        <v>45098</v>
      </c>
      <c r="F213" s="14">
        <v>0.58124999999999993</v>
      </c>
      <c r="G213" s="12" t="s">
        <v>1143</v>
      </c>
      <c r="H213" s="12" t="s">
        <v>1143</v>
      </c>
      <c r="I213" s="12" t="s">
        <v>1181</v>
      </c>
      <c r="J213" s="12">
        <v>8</v>
      </c>
      <c r="K213" s="12" t="s">
        <v>1085</v>
      </c>
      <c r="L213" s="12">
        <v>2</v>
      </c>
      <c r="M213" s="12" t="s">
        <v>1160</v>
      </c>
      <c r="N213" s="12">
        <v>0</v>
      </c>
      <c r="O213" s="12" t="s">
        <v>1143</v>
      </c>
      <c r="P213" s="12">
        <v>0</v>
      </c>
      <c r="Q213" s="12">
        <v>0</v>
      </c>
      <c r="R213" s="12">
        <v>11</v>
      </c>
      <c r="S213" s="12" t="s">
        <v>991</v>
      </c>
      <c r="T213" s="12" t="s">
        <v>1019</v>
      </c>
      <c r="U213" s="12" t="s">
        <v>1018</v>
      </c>
      <c r="V213" s="12" t="s">
        <v>1017</v>
      </c>
      <c r="W213" s="13" t="s">
        <v>860</v>
      </c>
      <c r="X213" s="14" t="s">
        <v>781</v>
      </c>
      <c r="Z213" s="12" t="s">
        <v>1016</v>
      </c>
      <c r="AA213" s="12">
        <v>1</v>
      </c>
      <c r="AB213" s="12" t="s">
        <v>1015</v>
      </c>
    </row>
    <row r="214" spans="1:28" x14ac:dyDescent="0.3">
      <c r="A214" s="12" t="s">
        <v>991</v>
      </c>
      <c r="B214" s="12" t="s">
        <v>1163</v>
      </c>
      <c r="C214" s="12" t="s">
        <v>1162</v>
      </c>
      <c r="D214" s="12" t="s">
        <v>1161</v>
      </c>
      <c r="E214" s="13">
        <v>45098</v>
      </c>
      <c r="F214" s="14">
        <v>0.58124999999999993</v>
      </c>
      <c r="G214" s="12" t="s">
        <v>1143</v>
      </c>
      <c r="H214" s="12" t="s">
        <v>1143</v>
      </c>
      <c r="I214" s="12" t="s">
        <v>1181</v>
      </c>
      <c r="J214" s="12">
        <v>8</v>
      </c>
      <c r="K214" s="12" t="s">
        <v>1085</v>
      </c>
      <c r="L214" s="12">
        <v>2</v>
      </c>
      <c r="M214" s="12" t="s">
        <v>1160</v>
      </c>
      <c r="N214" s="12">
        <v>0</v>
      </c>
      <c r="O214" s="12" t="s">
        <v>1143</v>
      </c>
      <c r="P214" s="12">
        <v>0</v>
      </c>
      <c r="Q214" s="12">
        <v>0</v>
      </c>
      <c r="R214" s="12">
        <v>11</v>
      </c>
      <c r="S214" s="12" t="s">
        <v>991</v>
      </c>
      <c r="T214" s="12" t="s">
        <v>1014</v>
      </c>
      <c r="U214" s="12" t="s">
        <v>1013</v>
      </c>
      <c r="V214" s="12" t="s">
        <v>1012</v>
      </c>
      <c r="W214" s="13" t="s">
        <v>818</v>
      </c>
      <c r="X214" s="14" t="s">
        <v>781</v>
      </c>
      <c r="Z214" s="12" t="s">
        <v>984</v>
      </c>
      <c r="AA214" s="12">
        <v>2</v>
      </c>
    </row>
    <row r="215" spans="1:28" x14ac:dyDescent="0.3">
      <c r="A215" s="12" t="s">
        <v>991</v>
      </c>
      <c r="B215" s="12" t="s">
        <v>1163</v>
      </c>
      <c r="C215" s="12" t="s">
        <v>1162</v>
      </c>
      <c r="D215" s="12" t="s">
        <v>1161</v>
      </c>
      <c r="E215" s="13">
        <v>45098</v>
      </c>
      <c r="F215" s="14">
        <v>0.58124999999999993</v>
      </c>
      <c r="G215" s="12" t="s">
        <v>1143</v>
      </c>
      <c r="H215" s="12" t="s">
        <v>1143</v>
      </c>
      <c r="I215" s="12" t="s">
        <v>1181</v>
      </c>
      <c r="J215" s="12">
        <v>8</v>
      </c>
      <c r="K215" s="12" t="s">
        <v>1085</v>
      </c>
      <c r="L215" s="12">
        <v>2</v>
      </c>
      <c r="M215" s="12" t="s">
        <v>1160</v>
      </c>
      <c r="N215" s="12">
        <v>0</v>
      </c>
      <c r="O215" s="12" t="s">
        <v>1143</v>
      </c>
      <c r="P215" s="12">
        <v>0</v>
      </c>
      <c r="Q215" s="12">
        <v>0</v>
      </c>
      <c r="R215" s="12">
        <v>11</v>
      </c>
      <c r="S215" s="12" t="s">
        <v>991</v>
      </c>
      <c r="T215" s="12" t="s">
        <v>1003</v>
      </c>
      <c r="U215" s="12" t="s">
        <v>1002</v>
      </c>
      <c r="V215" s="12" t="s">
        <v>1001</v>
      </c>
      <c r="W215" s="13" t="s">
        <v>782</v>
      </c>
      <c r="X215" s="14" t="s">
        <v>781</v>
      </c>
      <c r="Z215" s="12" t="s">
        <v>799</v>
      </c>
      <c r="AA215" s="12">
        <v>0</v>
      </c>
    </row>
    <row r="216" spans="1:28" x14ac:dyDescent="0.3">
      <c r="A216" s="12" t="s">
        <v>991</v>
      </c>
      <c r="B216" s="12" t="s">
        <v>1163</v>
      </c>
      <c r="C216" s="12" t="s">
        <v>1162</v>
      </c>
      <c r="D216" s="12" t="s">
        <v>1161</v>
      </c>
      <c r="E216" s="13">
        <v>45098</v>
      </c>
      <c r="F216" s="14">
        <v>0.58124999999999993</v>
      </c>
      <c r="G216" s="12" t="s">
        <v>1143</v>
      </c>
      <c r="H216" s="12" t="s">
        <v>1143</v>
      </c>
      <c r="I216" s="12" t="s">
        <v>1181</v>
      </c>
      <c r="J216" s="12">
        <v>8</v>
      </c>
      <c r="K216" s="12" t="s">
        <v>1085</v>
      </c>
      <c r="L216" s="12">
        <v>2</v>
      </c>
      <c r="M216" s="12" t="s">
        <v>1160</v>
      </c>
      <c r="N216" s="12">
        <v>0</v>
      </c>
      <c r="O216" s="12" t="s">
        <v>1143</v>
      </c>
      <c r="P216" s="12">
        <v>0</v>
      </c>
      <c r="Q216" s="12">
        <v>0</v>
      </c>
      <c r="R216" s="12">
        <v>11</v>
      </c>
      <c r="S216" s="12" t="s">
        <v>991</v>
      </c>
      <c r="T216" s="12" t="s">
        <v>1000</v>
      </c>
      <c r="U216" s="12" t="s">
        <v>999</v>
      </c>
      <c r="V216" s="12" t="s">
        <v>998</v>
      </c>
      <c r="W216" s="13" t="s">
        <v>805</v>
      </c>
      <c r="X216" s="14" t="s">
        <v>781</v>
      </c>
      <c r="Z216" s="12" t="s">
        <v>794</v>
      </c>
      <c r="AA216" s="12">
        <v>5</v>
      </c>
    </row>
    <row r="217" spans="1:28" x14ac:dyDescent="0.3">
      <c r="A217" s="12" t="s">
        <v>991</v>
      </c>
      <c r="B217" s="12" t="s">
        <v>1163</v>
      </c>
      <c r="C217" s="12" t="s">
        <v>1162</v>
      </c>
      <c r="D217" s="12" t="s">
        <v>1161</v>
      </c>
      <c r="E217" s="13">
        <v>45098</v>
      </c>
      <c r="F217" s="14">
        <v>0.58124999999999993</v>
      </c>
      <c r="G217" s="12" t="s">
        <v>1143</v>
      </c>
      <c r="H217" s="12" t="s">
        <v>1143</v>
      </c>
      <c r="I217" s="12" t="s">
        <v>1181</v>
      </c>
      <c r="J217" s="12">
        <v>8</v>
      </c>
      <c r="K217" s="12" t="s">
        <v>1085</v>
      </c>
      <c r="L217" s="12">
        <v>2</v>
      </c>
      <c r="M217" s="12" t="s">
        <v>1160</v>
      </c>
      <c r="N217" s="12">
        <v>0</v>
      </c>
      <c r="O217" s="12" t="s">
        <v>1143</v>
      </c>
      <c r="P217" s="12">
        <v>0</v>
      </c>
      <c r="Q217" s="12">
        <v>0</v>
      </c>
      <c r="R217" s="12">
        <v>11</v>
      </c>
      <c r="S217" s="12" t="s">
        <v>991</v>
      </c>
      <c r="T217" s="12" t="s">
        <v>997</v>
      </c>
      <c r="U217" s="12" t="s">
        <v>996</v>
      </c>
      <c r="V217" s="12" t="s">
        <v>995</v>
      </c>
      <c r="W217" s="13" t="s">
        <v>782</v>
      </c>
      <c r="X217" s="14" t="s">
        <v>781</v>
      </c>
      <c r="Z217" s="12" t="s">
        <v>790</v>
      </c>
      <c r="AA217" s="12">
        <v>0</v>
      </c>
    </row>
    <row r="218" spans="1:28" x14ac:dyDescent="0.3">
      <c r="A218" s="12" t="s">
        <v>991</v>
      </c>
      <c r="B218" s="12" t="s">
        <v>1163</v>
      </c>
      <c r="C218" s="12" t="s">
        <v>1162</v>
      </c>
      <c r="D218" s="12" t="s">
        <v>1161</v>
      </c>
      <c r="E218" s="13">
        <v>45098</v>
      </c>
      <c r="F218" s="14">
        <v>0.58124999999999993</v>
      </c>
      <c r="G218" s="12" t="s">
        <v>1143</v>
      </c>
      <c r="H218" s="12" t="s">
        <v>1143</v>
      </c>
      <c r="I218" s="12" t="s">
        <v>1181</v>
      </c>
      <c r="J218" s="12">
        <v>8</v>
      </c>
      <c r="K218" s="12" t="s">
        <v>1085</v>
      </c>
      <c r="L218" s="12">
        <v>2</v>
      </c>
      <c r="M218" s="12" t="s">
        <v>1160</v>
      </c>
      <c r="N218" s="12">
        <v>0</v>
      </c>
      <c r="O218" s="12" t="s">
        <v>1143</v>
      </c>
      <c r="P218" s="12">
        <v>0</v>
      </c>
      <c r="Q218" s="12">
        <v>0</v>
      </c>
      <c r="R218" s="12">
        <v>11</v>
      </c>
      <c r="S218" s="12" t="s">
        <v>991</v>
      </c>
      <c r="T218" s="12" t="s">
        <v>994</v>
      </c>
      <c r="U218" s="12" t="s">
        <v>993</v>
      </c>
      <c r="V218" s="12" t="s">
        <v>992</v>
      </c>
      <c r="W218" s="13" t="s">
        <v>782</v>
      </c>
      <c r="X218" s="14" t="s">
        <v>781</v>
      </c>
      <c r="Z218" s="12" t="s">
        <v>786</v>
      </c>
      <c r="AA218" s="12">
        <v>0</v>
      </c>
    </row>
    <row r="219" spans="1:28" x14ac:dyDescent="0.3">
      <c r="A219" s="12" t="s">
        <v>991</v>
      </c>
      <c r="B219" s="12" t="s">
        <v>1163</v>
      </c>
      <c r="C219" s="12" t="s">
        <v>1162</v>
      </c>
      <c r="D219" s="12" t="s">
        <v>1161</v>
      </c>
      <c r="E219" s="13">
        <v>45098</v>
      </c>
      <c r="F219" s="14">
        <v>0.58124999999999993</v>
      </c>
      <c r="G219" s="12" t="s">
        <v>1143</v>
      </c>
      <c r="H219" s="12" t="s">
        <v>1143</v>
      </c>
      <c r="I219" s="12" t="s">
        <v>1181</v>
      </c>
      <c r="J219" s="12">
        <v>8</v>
      </c>
      <c r="K219" s="12" t="s">
        <v>1085</v>
      </c>
      <c r="L219" s="12">
        <v>2</v>
      </c>
      <c r="M219" s="12" t="s">
        <v>1160</v>
      </c>
      <c r="N219" s="12">
        <v>0</v>
      </c>
      <c r="O219" s="12" t="s">
        <v>1143</v>
      </c>
      <c r="P219" s="12">
        <v>0</v>
      </c>
      <c r="Q219" s="12">
        <v>0</v>
      </c>
      <c r="R219" s="12">
        <v>11</v>
      </c>
      <c r="S219" s="12" t="s">
        <v>991</v>
      </c>
      <c r="T219" s="12" t="s">
        <v>990</v>
      </c>
      <c r="U219" s="12" t="s">
        <v>989</v>
      </c>
      <c r="V219" s="12" t="s">
        <v>988</v>
      </c>
      <c r="W219" s="13" t="s">
        <v>782</v>
      </c>
      <c r="X219" s="14" t="s">
        <v>781</v>
      </c>
      <c r="Z219" s="12" t="s">
        <v>780</v>
      </c>
      <c r="AA219" s="12">
        <v>0</v>
      </c>
    </row>
    <row r="220" spans="1:28" x14ac:dyDescent="0.3">
      <c r="A220" s="12" t="s">
        <v>931</v>
      </c>
      <c r="B220" s="12" t="s">
        <v>1159</v>
      </c>
      <c r="C220" s="12" t="s">
        <v>1158</v>
      </c>
      <c r="D220" s="12" t="s">
        <v>1157</v>
      </c>
      <c r="E220" s="13">
        <v>45098</v>
      </c>
      <c r="F220" s="14">
        <v>0.55902777777777779</v>
      </c>
      <c r="G220" s="12" t="s">
        <v>1143</v>
      </c>
      <c r="H220" s="12" t="s">
        <v>1143</v>
      </c>
      <c r="I220" s="12" t="s">
        <v>1181</v>
      </c>
      <c r="J220" s="12">
        <v>18</v>
      </c>
      <c r="K220" s="12" t="s">
        <v>1099</v>
      </c>
      <c r="L220" s="12">
        <v>3</v>
      </c>
      <c r="M220" s="12" t="s">
        <v>1156</v>
      </c>
      <c r="N220" s="12">
        <v>0</v>
      </c>
      <c r="O220" s="12" t="s">
        <v>1143</v>
      </c>
      <c r="P220" s="12">
        <v>0</v>
      </c>
      <c r="Q220" s="12">
        <v>0</v>
      </c>
      <c r="R220" s="12">
        <v>14</v>
      </c>
      <c r="S220" s="12" t="s">
        <v>931</v>
      </c>
      <c r="T220" s="12" t="s">
        <v>987</v>
      </c>
      <c r="U220" s="12" t="s">
        <v>986</v>
      </c>
      <c r="V220" s="12" t="s">
        <v>985</v>
      </c>
      <c r="W220" s="13" t="s">
        <v>860</v>
      </c>
      <c r="X220" s="14" t="s">
        <v>781</v>
      </c>
      <c r="Z220" s="12" t="s">
        <v>984</v>
      </c>
      <c r="AA220" s="12">
        <v>1</v>
      </c>
      <c r="AB220" s="12" t="s">
        <v>983</v>
      </c>
    </row>
    <row r="221" spans="1:28" x14ac:dyDescent="0.3">
      <c r="A221" s="12" t="s">
        <v>931</v>
      </c>
      <c r="B221" s="12" t="s">
        <v>1159</v>
      </c>
      <c r="C221" s="12" t="s">
        <v>1158</v>
      </c>
      <c r="D221" s="12" t="s">
        <v>1157</v>
      </c>
      <c r="E221" s="13">
        <v>45098</v>
      </c>
      <c r="F221" s="14">
        <v>0.55902777777777779</v>
      </c>
      <c r="G221" s="12" t="s">
        <v>1143</v>
      </c>
      <c r="H221" s="12" t="s">
        <v>1143</v>
      </c>
      <c r="I221" s="12" t="s">
        <v>1181</v>
      </c>
      <c r="J221" s="12">
        <v>18</v>
      </c>
      <c r="K221" s="12" t="s">
        <v>1099</v>
      </c>
      <c r="L221" s="12">
        <v>3</v>
      </c>
      <c r="M221" s="12" t="s">
        <v>1156</v>
      </c>
      <c r="N221" s="12">
        <v>0</v>
      </c>
      <c r="O221" s="12" t="s">
        <v>1143</v>
      </c>
      <c r="P221" s="12">
        <v>0</v>
      </c>
      <c r="Q221" s="12">
        <v>0</v>
      </c>
      <c r="R221" s="12">
        <v>14</v>
      </c>
      <c r="S221" s="12" t="s">
        <v>931</v>
      </c>
      <c r="T221" s="12" t="s">
        <v>972</v>
      </c>
      <c r="U221" s="12" t="s">
        <v>971</v>
      </c>
      <c r="V221" s="12" t="s">
        <v>970</v>
      </c>
      <c r="W221" s="13" t="s">
        <v>860</v>
      </c>
      <c r="X221" s="14" t="s">
        <v>781</v>
      </c>
      <c r="Z221" s="12" t="s">
        <v>969</v>
      </c>
      <c r="AA221" s="12">
        <v>1</v>
      </c>
      <c r="AB221" s="12" t="s">
        <v>968</v>
      </c>
    </row>
    <row r="222" spans="1:28" x14ac:dyDescent="0.3">
      <c r="A222" s="12" t="s">
        <v>931</v>
      </c>
      <c r="B222" s="12" t="s">
        <v>1159</v>
      </c>
      <c r="C222" s="12" t="s">
        <v>1158</v>
      </c>
      <c r="D222" s="12" t="s">
        <v>1157</v>
      </c>
      <c r="E222" s="13">
        <v>45098</v>
      </c>
      <c r="F222" s="14">
        <v>0.55902777777777779</v>
      </c>
      <c r="G222" s="12" t="s">
        <v>1143</v>
      </c>
      <c r="H222" s="12" t="s">
        <v>1143</v>
      </c>
      <c r="I222" s="12" t="s">
        <v>1181</v>
      </c>
      <c r="J222" s="12">
        <v>18</v>
      </c>
      <c r="K222" s="12" t="s">
        <v>1099</v>
      </c>
      <c r="L222" s="12">
        <v>3</v>
      </c>
      <c r="M222" s="12" t="s">
        <v>1156</v>
      </c>
      <c r="N222" s="12">
        <v>0</v>
      </c>
      <c r="O222" s="12" t="s">
        <v>1143</v>
      </c>
      <c r="P222" s="12">
        <v>0</v>
      </c>
      <c r="Q222" s="12">
        <v>0</v>
      </c>
      <c r="R222" s="12">
        <v>14</v>
      </c>
      <c r="S222" s="12" t="s">
        <v>931</v>
      </c>
      <c r="T222" s="12" t="s">
        <v>962</v>
      </c>
      <c r="U222" s="12" t="s">
        <v>961</v>
      </c>
      <c r="V222" s="12" t="s">
        <v>960</v>
      </c>
      <c r="W222" s="13" t="s">
        <v>824</v>
      </c>
      <c r="X222" s="14" t="s">
        <v>781</v>
      </c>
      <c r="Z222" s="12" t="s">
        <v>959</v>
      </c>
      <c r="AA222" s="12">
        <v>0.5</v>
      </c>
      <c r="AB222" s="12" t="s">
        <v>958</v>
      </c>
    </row>
    <row r="223" spans="1:28" x14ac:dyDescent="0.3">
      <c r="A223" s="12" t="s">
        <v>931</v>
      </c>
      <c r="B223" s="12" t="s">
        <v>1159</v>
      </c>
      <c r="C223" s="12" t="s">
        <v>1158</v>
      </c>
      <c r="D223" s="12" t="s">
        <v>1157</v>
      </c>
      <c r="E223" s="13">
        <v>45098</v>
      </c>
      <c r="F223" s="14">
        <v>0.55902777777777779</v>
      </c>
      <c r="G223" s="12" t="s">
        <v>1143</v>
      </c>
      <c r="H223" s="12" t="s">
        <v>1143</v>
      </c>
      <c r="I223" s="12" t="s">
        <v>1181</v>
      </c>
      <c r="J223" s="12">
        <v>18</v>
      </c>
      <c r="K223" s="12" t="s">
        <v>1099</v>
      </c>
      <c r="L223" s="12">
        <v>3</v>
      </c>
      <c r="M223" s="12" t="s">
        <v>1156</v>
      </c>
      <c r="N223" s="12">
        <v>0</v>
      </c>
      <c r="O223" s="12" t="s">
        <v>1143</v>
      </c>
      <c r="P223" s="12">
        <v>0</v>
      </c>
      <c r="Q223" s="12">
        <v>0</v>
      </c>
      <c r="R223" s="12">
        <v>14</v>
      </c>
      <c r="S223" s="12" t="s">
        <v>931</v>
      </c>
      <c r="T223" s="12" t="s">
        <v>944</v>
      </c>
      <c r="U223" s="12" t="s">
        <v>943</v>
      </c>
      <c r="V223" s="12" t="s">
        <v>942</v>
      </c>
      <c r="W223" s="13" t="s">
        <v>782</v>
      </c>
      <c r="X223" s="14" t="s">
        <v>781</v>
      </c>
      <c r="Z223" s="12" t="s">
        <v>799</v>
      </c>
      <c r="AA223" s="12">
        <v>0</v>
      </c>
    </row>
    <row r="224" spans="1:28" x14ac:dyDescent="0.3">
      <c r="A224" s="12" t="s">
        <v>931</v>
      </c>
      <c r="B224" s="12" t="s">
        <v>1159</v>
      </c>
      <c r="C224" s="12" t="s">
        <v>1158</v>
      </c>
      <c r="D224" s="12" t="s">
        <v>1157</v>
      </c>
      <c r="E224" s="13">
        <v>45098</v>
      </c>
      <c r="F224" s="14">
        <v>0.55902777777777779</v>
      </c>
      <c r="G224" s="12" t="s">
        <v>1143</v>
      </c>
      <c r="H224" s="12" t="s">
        <v>1143</v>
      </c>
      <c r="I224" s="12" t="s">
        <v>1181</v>
      </c>
      <c r="J224" s="12">
        <v>18</v>
      </c>
      <c r="K224" s="12" t="s">
        <v>1099</v>
      </c>
      <c r="L224" s="12">
        <v>3</v>
      </c>
      <c r="M224" s="12" t="s">
        <v>1156</v>
      </c>
      <c r="N224" s="12">
        <v>0</v>
      </c>
      <c r="O224" s="12" t="s">
        <v>1143</v>
      </c>
      <c r="P224" s="12">
        <v>0</v>
      </c>
      <c r="Q224" s="12">
        <v>0</v>
      </c>
      <c r="R224" s="12">
        <v>14</v>
      </c>
      <c r="S224" s="12" t="s">
        <v>931</v>
      </c>
      <c r="T224" s="12" t="s">
        <v>941</v>
      </c>
      <c r="U224" s="12" t="s">
        <v>940</v>
      </c>
      <c r="V224" s="12" t="s">
        <v>939</v>
      </c>
      <c r="W224" s="13" t="s">
        <v>938</v>
      </c>
      <c r="X224" s="14" t="s">
        <v>781</v>
      </c>
      <c r="Z224" s="12" t="s">
        <v>794</v>
      </c>
      <c r="AA224" s="12">
        <v>42</v>
      </c>
    </row>
    <row r="225" spans="1:28" x14ac:dyDescent="0.3">
      <c r="A225" s="12" t="s">
        <v>931</v>
      </c>
      <c r="B225" s="12" t="s">
        <v>1159</v>
      </c>
      <c r="C225" s="12" t="s">
        <v>1158</v>
      </c>
      <c r="D225" s="12" t="s">
        <v>1157</v>
      </c>
      <c r="E225" s="13">
        <v>45098</v>
      </c>
      <c r="F225" s="14">
        <v>0.55902777777777779</v>
      </c>
      <c r="G225" s="12" t="s">
        <v>1143</v>
      </c>
      <c r="H225" s="12" t="s">
        <v>1143</v>
      </c>
      <c r="I225" s="12" t="s">
        <v>1181</v>
      </c>
      <c r="J225" s="12">
        <v>18</v>
      </c>
      <c r="K225" s="12" t="s">
        <v>1099</v>
      </c>
      <c r="L225" s="12">
        <v>3</v>
      </c>
      <c r="M225" s="12" t="s">
        <v>1156</v>
      </c>
      <c r="N225" s="12">
        <v>0</v>
      </c>
      <c r="O225" s="12" t="s">
        <v>1143</v>
      </c>
      <c r="P225" s="12">
        <v>0</v>
      </c>
      <c r="Q225" s="12">
        <v>0</v>
      </c>
      <c r="R225" s="12">
        <v>14</v>
      </c>
      <c r="S225" s="12" t="s">
        <v>931</v>
      </c>
      <c r="T225" s="12" t="s">
        <v>937</v>
      </c>
      <c r="U225" s="12" t="s">
        <v>936</v>
      </c>
      <c r="V225" s="12" t="s">
        <v>935</v>
      </c>
      <c r="W225" s="13" t="s">
        <v>860</v>
      </c>
      <c r="X225" s="14" t="s">
        <v>781</v>
      </c>
      <c r="Z225" s="12" t="s">
        <v>790</v>
      </c>
      <c r="AA225" s="12">
        <v>1</v>
      </c>
    </row>
    <row r="226" spans="1:28" x14ac:dyDescent="0.3">
      <c r="A226" s="12" t="s">
        <v>931</v>
      </c>
      <c r="B226" s="12" t="s">
        <v>1159</v>
      </c>
      <c r="C226" s="12" t="s">
        <v>1158</v>
      </c>
      <c r="D226" s="12" t="s">
        <v>1157</v>
      </c>
      <c r="E226" s="13">
        <v>45098</v>
      </c>
      <c r="F226" s="14">
        <v>0.55902777777777779</v>
      </c>
      <c r="G226" s="12" t="s">
        <v>1143</v>
      </c>
      <c r="H226" s="12" t="s">
        <v>1143</v>
      </c>
      <c r="I226" s="12" t="s">
        <v>1181</v>
      </c>
      <c r="J226" s="12">
        <v>18</v>
      </c>
      <c r="K226" s="12" t="s">
        <v>1099</v>
      </c>
      <c r="L226" s="12">
        <v>3</v>
      </c>
      <c r="M226" s="12" t="s">
        <v>1156</v>
      </c>
      <c r="N226" s="12">
        <v>0</v>
      </c>
      <c r="O226" s="12" t="s">
        <v>1143</v>
      </c>
      <c r="P226" s="12">
        <v>0</v>
      </c>
      <c r="Q226" s="12">
        <v>0</v>
      </c>
      <c r="R226" s="12">
        <v>14</v>
      </c>
      <c r="S226" s="12" t="s">
        <v>931</v>
      </c>
      <c r="T226" s="12" t="s">
        <v>934</v>
      </c>
      <c r="U226" s="12" t="s">
        <v>933</v>
      </c>
      <c r="V226" s="12" t="s">
        <v>932</v>
      </c>
      <c r="W226" s="13" t="s">
        <v>782</v>
      </c>
      <c r="X226" s="14" t="s">
        <v>781</v>
      </c>
      <c r="Z226" s="12" t="s">
        <v>786</v>
      </c>
      <c r="AA226" s="12">
        <v>0</v>
      </c>
    </row>
    <row r="227" spans="1:28" x14ac:dyDescent="0.3">
      <c r="A227" s="12" t="s">
        <v>931</v>
      </c>
      <c r="B227" s="12" t="s">
        <v>1159</v>
      </c>
      <c r="C227" s="12" t="s">
        <v>1158</v>
      </c>
      <c r="D227" s="12" t="s">
        <v>1157</v>
      </c>
      <c r="E227" s="13">
        <v>45098</v>
      </c>
      <c r="F227" s="14">
        <v>0.55902777777777779</v>
      </c>
      <c r="G227" s="12" t="s">
        <v>1143</v>
      </c>
      <c r="H227" s="12" t="s">
        <v>1143</v>
      </c>
      <c r="I227" s="12" t="s">
        <v>1181</v>
      </c>
      <c r="J227" s="12">
        <v>18</v>
      </c>
      <c r="K227" s="12" t="s">
        <v>1099</v>
      </c>
      <c r="L227" s="12">
        <v>3</v>
      </c>
      <c r="M227" s="12" t="s">
        <v>1156</v>
      </c>
      <c r="N227" s="12">
        <v>0</v>
      </c>
      <c r="O227" s="12" t="s">
        <v>1143</v>
      </c>
      <c r="P227" s="12">
        <v>0</v>
      </c>
      <c r="Q227" s="12">
        <v>0</v>
      </c>
      <c r="R227" s="12">
        <v>14</v>
      </c>
      <c r="S227" s="12" t="s">
        <v>931</v>
      </c>
      <c r="T227" s="12" t="s">
        <v>930</v>
      </c>
      <c r="U227" s="12" t="s">
        <v>929</v>
      </c>
      <c r="V227" s="12" t="s">
        <v>928</v>
      </c>
      <c r="W227" s="13" t="s">
        <v>782</v>
      </c>
      <c r="X227" s="14" t="s">
        <v>781</v>
      </c>
      <c r="Z227" s="12" t="s">
        <v>780</v>
      </c>
      <c r="AA227" s="12">
        <v>0</v>
      </c>
    </row>
    <row r="228" spans="1:28" x14ac:dyDescent="0.3">
      <c r="A228" s="12" t="s">
        <v>887</v>
      </c>
      <c r="B228" s="12" t="s">
        <v>1155</v>
      </c>
      <c r="C228" s="12" t="s">
        <v>1154</v>
      </c>
      <c r="D228" s="12" t="s">
        <v>1153</v>
      </c>
      <c r="E228" s="13">
        <v>45098</v>
      </c>
      <c r="F228" s="14">
        <v>0.53402777777777777</v>
      </c>
      <c r="G228" s="12" t="s">
        <v>1143</v>
      </c>
      <c r="H228" s="12" t="s">
        <v>1143</v>
      </c>
      <c r="I228" s="12" t="s">
        <v>1182</v>
      </c>
      <c r="J228" s="12">
        <v>11</v>
      </c>
      <c r="K228" s="12" t="s">
        <v>1085</v>
      </c>
      <c r="L228" s="12">
        <v>2</v>
      </c>
      <c r="M228" s="12" t="s">
        <v>1152</v>
      </c>
      <c r="N228" s="12">
        <v>0</v>
      </c>
      <c r="O228" s="12" t="s">
        <v>1143</v>
      </c>
      <c r="P228" s="12">
        <v>0</v>
      </c>
      <c r="Q228" s="12">
        <v>0</v>
      </c>
      <c r="R228" s="12">
        <v>11</v>
      </c>
      <c r="S228" s="12" t="s">
        <v>887</v>
      </c>
      <c r="T228" s="12" t="s">
        <v>923</v>
      </c>
      <c r="U228" s="12" t="s">
        <v>922</v>
      </c>
      <c r="V228" s="12" t="s">
        <v>921</v>
      </c>
      <c r="W228" s="13" t="s">
        <v>818</v>
      </c>
      <c r="X228" s="14" t="s">
        <v>781</v>
      </c>
      <c r="Z228" s="12" t="s">
        <v>920</v>
      </c>
      <c r="AA228" s="12">
        <v>2</v>
      </c>
      <c r="AB228" s="12" t="s">
        <v>919</v>
      </c>
    </row>
    <row r="229" spans="1:28" x14ac:dyDescent="0.3">
      <c r="A229" s="12" t="s">
        <v>887</v>
      </c>
      <c r="B229" s="12" t="s">
        <v>1155</v>
      </c>
      <c r="C229" s="12" t="s">
        <v>1154</v>
      </c>
      <c r="D229" s="12" t="s">
        <v>1153</v>
      </c>
      <c r="E229" s="13">
        <v>45098</v>
      </c>
      <c r="F229" s="14">
        <v>0.53402777777777777</v>
      </c>
      <c r="G229" s="12" t="s">
        <v>1143</v>
      </c>
      <c r="H229" s="12" t="s">
        <v>1143</v>
      </c>
      <c r="I229" s="12" t="s">
        <v>1182</v>
      </c>
      <c r="J229" s="12">
        <v>11</v>
      </c>
      <c r="K229" s="12" t="s">
        <v>1085</v>
      </c>
      <c r="L229" s="12">
        <v>2</v>
      </c>
      <c r="M229" s="12" t="s">
        <v>1152</v>
      </c>
      <c r="N229" s="12">
        <v>0</v>
      </c>
      <c r="O229" s="12" t="s">
        <v>1143</v>
      </c>
      <c r="P229" s="12">
        <v>0</v>
      </c>
      <c r="Q229" s="12">
        <v>0</v>
      </c>
      <c r="R229" s="12">
        <v>11</v>
      </c>
      <c r="S229" s="12" t="s">
        <v>887</v>
      </c>
      <c r="T229" s="12" t="s">
        <v>918</v>
      </c>
      <c r="U229" s="12" t="s">
        <v>917</v>
      </c>
      <c r="V229" s="12" t="s">
        <v>916</v>
      </c>
      <c r="W229" s="13" t="s">
        <v>818</v>
      </c>
      <c r="X229" s="14" t="s">
        <v>781</v>
      </c>
      <c r="Z229" s="12" t="s">
        <v>915</v>
      </c>
      <c r="AA229" s="12">
        <v>2</v>
      </c>
      <c r="AB229" s="12" t="s">
        <v>914</v>
      </c>
    </row>
    <row r="230" spans="1:28" x14ac:dyDescent="0.3">
      <c r="A230" s="12" t="s">
        <v>887</v>
      </c>
      <c r="B230" s="12" t="s">
        <v>1155</v>
      </c>
      <c r="C230" s="12" t="s">
        <v>1154</v>
      </c>
      <c r="D230" s="12" t="s">
        <v>1153</v>
      </c>
      <c r="E230" s="13">
        <v>45098</v>
      </c>
      <c r="F230" s="14">
        <v>0.53402777777777777</v>
      </c>
      <c r="G230" s="12" t="s">
        <v>1143</v>
      </c>
      <c r="H230" s="12" t="s">
        <v>1143</v>
      </c>
      <c r="I230" s="12" t="s">
        <v>1182</v>
      </c>
      <c r="J230" s="12">
        <v>11</v>
      </c>
      <c r="K230" s="12" t="s">
        <v>1085</v>
      </c>
      <c r="L230" s="12">
        <v>2</v>
      </c>
      <c r="M230" s="12" t="s">
        <v>1152</v>
      </c>
      <c r="N230" s="12">
        <v>0</v>
      </c>
      <c r="O230" s="12" t="s">
        <v>1143</v>
      </c>
      <c r="P230" s="12">
        <v>0</v>
      </c>
      <c r="Q230" s="12">
        <v>0</v>
      </c>
      <c r="R230" s="12">
        <v>11</v>
      </c>
      <c r="S230" s="12" t="s">
        <v>887</v>
      </c>
      <c r="T230" s="12" t="s">
        <v>901</v>
      </c>
      <c r="U230" s="12" t="s">
        <v>900</v>
      </c>
      <c r="V230" s="12" t="s">
        <v>899</v>
      </c>
      <c r="W230" s="13" t="s">
        <v>782</v>
      </c>
      <c r="X230" s="14" t="s">
        <v>781</v>
      </c>
      <c r="Z230" s="12" t="s">
        <v>799</v>
      </c>
      <c r="AA230" s="12">
        <v>0</v>
      </c>
    </row>
    <row r="231" spans="1:28" x14ac:dyDescent="0.3">
      <c r="A231" s="12" t="s">
        <v>887</v>
      </c>
      <c r="B231" s="12" t="s">
        <v>1155</v>
      </c>
      <c r="C231" s="12" t="s">
        <v>1154</v>
      </c>
      <c r="D231" s="12" t="s">
        <v>1153</v>
      </c>
      <c r="E231" s="13">
        <v>45098</v>
      </c>
      <c r="F231" s="14">
        <v>0.53402777777777777</v>
      </c>
      <c r="G231" s="12" t="s">
        <v>1143</v>
      </c>
      <c r="H231" s="12" t="s">
        <v>1143</v>
      </c>
      <c r="I231" s="12" t="s">
        <v>1182</v>
      </c>
      <c r="J231" s="12">
        <v>11</v>
      </c>
      <c r="K231" s="12" t="s">
        <v>1085</v>
      </c>
      <c r="L231" s="12">
        <v>2</v>
      </c>
      <c r="M231" s="12" t="s">
        <v>1152</v>
      </c>
      <c r="N231" s="12">
        <v>0</v>
      </c>
      <c r="O231" s="12" t="s">
        <v>1143</v>
      </c>
      <c r="P231" s="12">
        <v>0</v>
      </c>
      <c r="Q231" s="12">
        <v>0</v>
      </c>
      <c r="R231" s="12">
        <v>11</v>
      </c>
      <c r="S231" s="12" t="s">
        <v>887</v>
      </c>
      <c r="T231" s="12" t="s">
        <v>898</v>
      </c>
      <c r="U231" s="12" t="s">
        <v>897</v>
      </c>
      <c r="V231" s="12" t="s">
        <v>896</v>
      </c>
      <c r="W231" s="13" t="s">
        <v>895</v>
      </c>
      <c r="X231" s="14" t="s">
        <v>781</v>
      </c>
      <c r="Z231" s="12" t="s">
        <v>794</v>
      </c>
      <c r="AA231" s="12">
        <v>40</v>
      </c>
    </row>
    <row r="232" spans="1:28" x14ac:dyDescent="0.3">
      <c r="A232" s="12" t="s">
        <v>887</v>
      </c>
      <c r="B232" s="12" t="s">
        <v>1155</v>
      </c>
      <c r="C232" s="12" t="s">
        <v>1154</v>
      </c>
      <c r="D232" s="12" t="s">
        <v>1153</v>
      </c>
      <c r="E232" s="13">
        <v>45098</v>
      </c>
      <c r="F232" s="14">
        <v>0.53402777777777777</v>
      </c>
      <c r="G232" s="12" t="s">
        <v>1143</v>
      </c>
      <c r="H232" s="12" t="s">
        <v>1143</v>
      </c>
      <c r="I232" s="12" t="s">
        <v>1182</v>
      </c>
      <c r="J232" s="12">
        <v>11</v>
      </c>
      <c r="K232" s="12" t="s">
        <v>1085</v>
      </c>
      <c r="L232" s="12">
        <v>2</v>
      </c>
      <c r="M232" s="12" t="s">
        <v>1152</v>
      </c>
      <c r="N232" s="12">
        <v>0</v>
      </c>
      <c r="O232" s="12" t="s">
        <v>1143</v>
      </c>
      <c r="P232" s="12">
        <v>0</v>
      </c>
      <c r="Q232" s="12">
        <v>0</v>
      </c>
      <c r="R232" s="12">
        <v>11</v>
      </c>
      <c r="S232" s="12" t="s">
        <v>887</v>
      </c>
      <c r="T232" s="12" t="s">
        <v>894</v>
      </c>
      <c r="U232" s="12" t="s">
        <v>893</v>
      </c>
      <c r="V232" s="12" t="s">
        <v>892</v>
      </c>
      <c r="W232" s="13" t="s">
        <v>860</v>
      </c>
      <c r="X232" s="14" t="s">
        <v>781</v>
      </c>
      <c r="Z232" s="12" t="s">
        <v>790</v>
      </c>
      <c r="AA232" s="12">
        <v>1</v>
      </c>
      <c r="AB232" s="12" t="s">
        <v>891</v>
      </c>
    </row>
    <row r="233" spans="1:28" x14ac:dyDescent="0.3">
      <c r="A233" s="12" t="s">
        <v>887</v>
      </c>
      <c r="B233" s="12" t="s">
        <v>1155</v>
      </c>
      <c r="C233" s="12" t="s">
        <v>1154</v>
      </c>
      <c r="D233" s="12" t="s">
        <v>1153</v>
      </c>
      <c r="E233" s="13">
        <v>45098</v>
      </c>
      <c r="F233" s="14">
        <v>0.53402777777777777</v>
      </c>
      <c r="G233" s="12" t="s">
        <v>1143</v>
      </c>
      <c r="H233" s="12" t="s">
        <v>1143</v>
      </c>
      <c r="I233" s="12" t="s">
        <v>1182</v>
      </c>
      <c r="J233" s="12">
        <v>11</v>
      </c>
      <c r="K233" s="12" t="s">
        <v>1085</v>
      </c>
      <c r="L233" s="12">
        <v>2</v>
      </c>
      <c r="M233" s="12" t="s">
        <v>1152</v>
      </c>
      <c r="N233" s="12">
        <v>0</v>
      </c>
      <c r="O233" s="12" t="s">
        <v>1143</v>
      </c>
      <c r="P233" s="12">
        <v>0</v>
      </c>
      <c r="Q233" s="12">
        <v>0</v>
      </c>
      <c r="R233" s="12">
        <v>11</v>
      </c>
      <c r="S233" s="12" t="s">
        <v>887</v>
      </c>
      <c r="T233" s="12" t="s">
        <v>890</v>
      </c>
      <c r="U233" s="12" t="s">
        <v>889</v>
      </c>
      <c r="V233" s="12" t="s">
        <v>888</v>
      </c>
      <c r="W233" s="13" t="s">
        <v>782</v>
      </c>
      <c r="X233" s="14" t="s">
        <v>781</v>
      </c>
      <c r="Z233" s="12" t="s">
        <v>786</v>
      </c>
      <c r="AA233" s="12">
        <v>0</v>
      </c>
    </row>
    <row r="234" spans="1:28" x14ac:dyDescent="0.3">
      <c r="A234" s="12" t="s">
        <v>887</v>
      </c>
      <c r="B234" s="12" t="s">
        <v>1155</v>
      </c>
      <c r="C234" s="12" t="s">
        <v>1154</v>
      </c>
      <c r="D234" s="12" t="s">
        <v>1153</v>
      </c>
      <c r="E234" s="13">
        <v>45098</v>
      </c>
      <c r="F234" s="14">
        <v>0.53402777777777777</v>
      </c>
      <c r="G234" s="12" t="s">
        <v>1143</v>
      </c>
      <c r="H234" s="12" t="s">
        <v>1143</v>
      </c>
      <c r="I234" s="12" t="s">
        <v>1182</v>
      </c>
      <c r="J234" s="12">
        <v>11</v>
      </c>
      <c r="K234" s="12" t="s">
        <v>1085</v>
      </c>
      <c r="L234" s="12">
        <v>2</v>
      </c>
      <c r="M234" s="12" t="s">
        <v>1152</v>
      </c>
      <c r="N234" s="12">
        <v>0</v>
      </c>
      <c r="O234" s="12" t="s">
        <v>1143</v>
      </c>
      <c r="P234" s="12">
        <v>0</v>
      </c>
      <c r="Q234" s="12">
        <v>0</v>
      </c>
      <c r="R234" s="12">
        <v>11</v>
      </c>
      <c r="S234" s="12" t="s">
        <v>887</v>
      </c>
      <c r="T234" s="12" t="s">
        <v>886</v>
      </c>
      <c r="U234" s="12" t="s">
        <v>885</v>
      </c>
      <c r="V234" s="12" t="s">
        <v>884</v>
      </c>
      <c r="W234" s="13" t="s">
        <v>782</v>
      </c>
      <c r="X234" s="14" t="s">
        <v>781</v>
      </c>
      <c r="Z234" s="12" t="s">
        <v>883</v>
      </c>
      <c r="AA234" s="12">
        <v>0</v>
      </c>
    </row>
    <row r="235" spans="1:28" x14ac:dyDescent="0.3">
      <c r="A235" s="12" t="s">
        <v>831</v>
      </c>
      <c r="B235" s="12" t="s">
        <v>1151</v>
      </c>
      <c r="C235" s="12" t="s">
        <v>1150</v>
      </c>
      <c r="D235" s="12" t="s">
        <v>1149</v>
      </c>
      <c r="E235" s="13">
        <v>45098</v>
      </c>
      <c r="F235" s="14">
        <v>0.46736111111111112</v>
      </c>
      <c r="G235" s="12" t="s">
        <v>1143</v>
      </c>
      <c r="H235" s="12" t="s">
        <v>1143</v>
      </c>
      <c r="I235" s="12" t="s">
        <v>1181</v>
      </c>
      <c r="J235" s="12">
        <v>28</v>
      </c>
      <c r="K235" s="12" t="s">
        <v>1094</v>
      </c>
      <c r="L235" s="12">
        <v>1</v>
      </c>
      <c r="M235" s="12" t="s">
        <v>1148</v>
      </c>
      <c r="N235" s="12">
        <v>0</v>
      </c>
      <c r="O235" s="12" t="s">
        <v>1143</v>
      </c>
      <c r="P235" s="12">
        <v>0</v>
      </c>
      <c r="Q235" s="12">
        <v>0</v>
      </c>
      <c r="R235" s="12">
        <v>12</v>
      </c>
      <c r="S235" s="12" t="s">
        <v>831</v>
      </c>
      <c r="T235" s="12" t="s">
        <v>868</v>
      </c>
      <c r="U235" s="12" t="s">
        <v>867</v>
      </c>
      <c r="V235" s="12" t="s">
        <v>866</v>
      </c>
      <c r="W235" s="13" t="s">
        <v>860</v>
      </c>
      <c r="X235" s="14" t="s">
        <v>781</v>
      </c>
      <c r="Z235" s="12" t="s">
        <v>865</v>
      </c>
      <c r="AA235" s="12">
        <v>1</v>
      </c>
      <c r="AB235" s="12" t="s">
        <v>864</v>
      </c>
    </row>
    <row r="236" spans="1:28" x14ac:dyDescent="0.3">
      <c r="A236" s="12" t="s">
        <v>831</v>
      </c>
      <c r="B236" s="12" t="s">
        <v>1151</v>
      </c>
      <c r="C236" s="12" t="s">
        <v>1150</v>
      </c>
      <c r="D236" s="12" t="s">
        <v>1149</v>
      </c>
      <c r="E236" s="13">
        <v>45098</v>
      </c>
      <c r="F236" s="14">
        <v>0.46736111111111112</v>
      </c>
      <c r="G236" s="12" t="s">
        <v>1143</v>
      </c>
      <c r="H236" s="12" t="s">
        <v>1143</v>
      </c>
      <c r="I236" s="12" t="s">
        <v>1181</v>
      </c>
      <c r="J236" s="12">
        <v>28</v>
      </c>
      <c r="K236" s="12" t="s">
        <v>1094</v>
      </c>
      <c r="L236" s="12">
        <v>1</v>
      </c>
      <c r="M236" s="12" t="s">
        <v>1148</v>
      </c>
      <c r="N236" s="12">
        <v>0</v>
      </c>
      <c r="O236" s="12" t="s">
        <v>1143</v>
      </c>
      <c r="P236" s="12">
        <v>0</v>
      </c>
      <c r="Q236" s="12">
        <v>0</v>
      </c>
      <c r="R236" s="12">
        <v>12</v>
      </c>
      <c r="S236" s="12" t="s">
        <v>831</v>
      </c>
      <c r="T236" s="12" t="s">
        <v>863</v>
      </c>
      <c r="U236" s="12" t="s">
        <v>862</v>
      </c>
      <c r="V236" s="12" t="s">
        <v>861</v>
      </c>
      <c r="W236" s="13" t="s">
        <v>860</v>
      </c>
      <c r="X236" s="14" t="s">
        <v>781</v>
      </c>
      <c r="Z236" s="12" t="s">
        <v>810</v>
      </c>
      <c r="AA236" s="12">
        <v>1</v>
      </c>
      <c r="AB236" s="12" t="s">
        <v>859</v>
      </c>
    </row>
    <row r="237" spans="1:28" x14ac:dyDescent="0.3">
      <c r="A237" s="12" t="s">
        <v>831</v>
      </c>
      <c r="B237" s="12" t="s">
        <v>1151</v>
      </c>
      <c r="C237" s="12" t="s">
        <v>1150</v>
      </c>
      <c r="D237" s="12" t="s">
        <v>1149</v>
      </c>
      <c r="E237" s="13">
        <v>45098</v>
      </c>
      <c r="F237" s="14">
        <v>0.46736111111111112</v>
      </c>
      <c r="G237" s="12" t="s">
        <v>1143</v>
      </c>
      <c r="H237" s="12" t="s">
        <v>1143</v>
      </c>
      <c r="I237" s="12" t="s">
        <v>1181</v>
      </c>
      <c r="J237" s="12">
        <v>28</v>
      </c>
      <c r="K237" s="12" t="s">
        <v>1094</v>
      </c>
      <c r="L237" s="12">
        <v>1</v>
      </c>
      <c r="M237" s="12" t="s">
        <v>1148</v>
      </c>
      <c r="N237" s="12">
        <v>0</v>
      </c>
      <c r="O237" s="12" t="s">
        <v>1143</v>
      </c>
      <c r="P237" s="12">
        <v>0</v>
      </c>
      <c r="Q237" s="12">
        <v>0</v>
      </c>
      <c r="R237" s="12">
        <v>12</v>
      </c>
      <c r="S237" s="12" t="s">
        <v>831</v>
      </c>
      <c r="T237" s="12" t="s">
        <v>858</v>
      </c>
      <c r="U237" s="12" t="s">
        <v>857</v>
      </c>
      <c r="V237" s="12" t="s">
        <v>856</v>
      </c>
      <c r="W237" s="13" t="s">
        <v>855</v>
      </c>
      <c r="X237" s="14" t="s">
        <v>781</v>
      </c>
      <c r="Z237" s="12" t="s">
        <v>854</v>
      </c>
      <c r="AA237" s="12">
        <v>3</v>
      </c>
      <c r="AB237" s="12" t="s">
        <v>853</v>
      </c>
    </row>
    <row r="238" spans="1:28" x14ac:dyDescent="0.3">
      <c r="A238" s="12" t="s">
        <v>831</v>
      </c>
      <c r="B238" s="12" t="s">
        <v>1151</v>
      </c>
      <c r="C238" s="12" t="s">
        <v>1150</v>
      </c>
      <c r="D238" s="12" t="s">
        <v>1149</v>
      </c>
      <c r="E238" s="13">
        <v>45098</v>
      </c>
      <c r="F238" s="14">
        <v>0.46736111111111112</v>
      </c>
      <c r="G238" s="12" t="s">
        <v>1143</v>
      </c>
      <c r="H238" s="12" t="s">
        <v>1143</v>
      </c>
      <c r="I238" s="12" t="s">
        <v>1181</v>
      </c>
      <c r="J238" s="12">
        <v>28</v>
      </c>
      <c r="K238" s="12" t="s">
        <v>1094</v>
      </c>
      <c r="L238" s="12">
        <v>1</v>
      </c>
      <c r="M238" s="12" t="s">
        <v>1148</v>
      </c>
      <c r="N238" s="12">
        <v>0</v>
      </c>
      <c r="O238" s="12" t="s">
        <v>1143</v>
      </c>
      <c r="P238" s="12">
        <v>0</v>
      </c>
      <c r="Q238" s="12">
        <v>0</v>
      </c>
      <c r="R238" s="12">
        <v>12</v>
      </c>
      <c r="S238" s="12" t="s">
        <v>831</v>
      </c>
      <c r="T238" s="12" t="s">
        <v>844</v>
      </c>
      <c r="U238" s="12" t="s">
        <v>843</v>
      </c>
      <c r="V238" s="12" t="s">
        <v>842</v>
      </c>
      <c r="W238" s="13" t="s">
        <v>782</v>
      </c>
      <c r="X238" s="14" t="s">
        <v>781</v>
      </c>
      <c r="Z238" s="12" t="s">
        <v>799</v>
      </c>
      <c r="AA238" s="12">
        <v>0</v>
      </c>
    </row>
    <row r="239" spans="1:28" x14ac:dyDescent="0.3">
      <c r="A239" s="12" t="s">
        <v>831</v>
      </c>
      <c r="B239" s="12" t="s">
        <v>1151</v>
      </c>
      <c r="C239" s="12" t="s">
        <v>1150</v>
      </c>
      <c r="D239" s="12" t="s">
        <v>1149</v>
      </c>
      <c r="E239" s="13">
        <v>45098</v>
      </c>
      <c r="F239" s="14">
        <v>0.46736111111111112</v>
      </c>
      <c r="G239" s="12" t="s">
        <v>1143</v>
      </c>
      <c r="H239" s="12" t="s">
        <v>1143</v>
      </c>
      <c r="I239" s="12" t="s">
        <v>1181</v>
      </c>
      <c r="J239" s="12">
        <v>28</v>
      </c>
      <c r="K239" s="12" t="s">
        <v>1094</v>
      </c>
      <c r="L239" s="12">
        <v>1</v>
      </c>
      <c r="M239" s="12" t="s">
        <v>1148</v>
      </c>
      <c r="N239" s="12">
        <v>0</v>
      </c>
      <c r="O239" s="12" t="s">
        <v>1143</v>
      </c>
      <c r="P239" s="12">
        <v>0</v>
      </c>
      <c r="Q239" s="12">
        <v>0</v>
      </c>
      <c r="R239" s="12">
        <v>12</v>
      </c>
      <c r="S239" s="12" t="s">
        <v>831</v>
      </c>
      <c r="T239" s="12" t="s">
        <v>841</v>
      </c>
      <c r="U239" s="12" t="s">
        <v>840</v>
      </c>
      <c r="V239" s="12" t="s">
        <v>839</v>
      </c>
      <c r="W239" s="13" t="s">
        <v>838</v>
      </c>
      <c r="X239" s="14" t="s">
        <v>781</v>
      </c>
      <c r="Z239" s="12" t="s">
        <v>794</v>
      </c>
      <c r="AA239" s="12">
        <v>18</v>
      </c>
    </row>
    <row r="240" spans="1:28" x14ac:dyDescent="0.3">
      <c r="A240" s="12" t="s">
        <v>831</v>
      </c>
      <c r="B240" s="12" t="s">
        <v>1151</v>
      </c>
      <c r="C240" s="12" t="s">
        <v>1150</v>
      </c>
      <c r="D240" s="12" t="s">
        <v>1149</v>
      </c>
      <c r="E240" s="13">
        <v>45098</v>
      </c>
      <c r="F240" s="14">
        <v>0.46736111111111112</v>
      </c>
      <c r="G240" s="12" t="s">
        <v>1143</v>
      </c>
      <c r="H240" s="12" t="s">
        <v>1143</v>
      </c>
      <c r="I240" s="12" t="s">
        <v>1181</v>
      </c>
      <c r="J240" s="12">
        <v>28</v>
      </c>
      <c r="K240" s="12" t="s">
        <v>1094</v>
      </c>
      <c r="L240" s="12">
        <v>1</v>
      </c>
      <c r="M240" s="12" t="s">
        <v>1148</v>
      </c>
      <c r="N240" s="12">
        <v>0</v>
      </c>
      <c r="O240" s="12" t="s">
        <v>1143</v>
      </c>
      <c r="P240" s="12">
        <v>0</v>
      </c>
      <c r="Q240" s="12">
        <v>0</v>
      </c>
      <c r="R240" s="12">
        <v>12</v>
      </c>
      <c r="S240" s="12" t="s">
        <v>831</v>
      </c>
      <c r="T240" s="12" t="s">
        <v>837</v>
      </c>
      <c r="U240" s="12" t="s">
        <v>836</v>
      </c>
      <c r="V240" s="12" t="s">
        <v>835</v>
      </c>
      <c r="W240" s="13" t="s">
        <v>782</v>
      </c>
      <c r="X240" s="14" t="s">
        <v>781</v>
      </c>
      <c r="Z240" s="12" t="s">
        <v>790</v>
      </c>
      <c r="AA240" s="12">
        <v>0</v>
      </c>
    </row>
    <row r="241" spans="1:28" x14ac:dyDescent="0.3">
      <c r="A241" s="12" t="s">
        <v>831</v>
      </c>
      <c r="B241" s="12" t="s">
        <v>1151</v>
      </c>
      <c r="C241" s="12" t="s">
        <v>1150</v>
      </c>
      <c r="D241" s="12" t="s">
        <v>1149</v>
      </c>
      <c r="E241" s="13">
        <v>45098</v>
      </c>
      <c r="F241" s="14">
        <v>0.46736111111111112</v>
      </c>
      <c r="G241" s="12" t="s">
        <v>1143</v>
      </c>
      <c r="H241" s="12" t="s">
        <v>1143</v>
      </c>
      <c r="I241" s="12" t="s">
        <v>1181</v>
      </c>
      <c r="J241" s="12">
        <v>28</v>
      </c>
      <c r="K241" s="12" t="s">
        <v>1094</v>
      </c>
      <c r="L241" s="12">
        <v>1</v>
      </c>
      <c r="M241" s="12" t="s">
        <v>1148</v>
      </c>
      <c r="N241" s="12">
        <v>0</v>
      </c>
      <c r="O241" s="12" t="s">
        <v>1143</v>
      </c>
      <c r="P241" s="12">
        <v>0</v>
      </c>
      <c r="Q241" s="12">
        <v>0</v>
      </c>
      <c r="R241" s="12">
        <v>12</v>
      </c>
      <c r="S241" s="12" t="s">
        <v>831</v>
      </c>
      <c r="T241" s="12" t="s">
        <v>834</v>
      </c>
      <c r="U241" s="12" t="s">
        <v>833</v>
      </c>
      <c r="V241" s="12" t="s">
        <v>832</v>
      </c>
      <c r="W241" s="13" t="s">
        <v>782</v>
      </c>
      <c r="X241" s="14" t="s">
        <v>781</v>
      </c>
      <c r="Z241" s="12" t="s">
        <v>786</v>
      </c>
      <c r="AA241" s="12">
        <v>0</v>
      </c>
    </row>
    <row r="242" spans="1:28" x14ac:dyDescent="0.3">
      <c r="A242" s="12" t="s">
        <v>831</v>
      </c>
      <c r="B242" s="12" t="s">
        <v>1151</v>
      </c>
      <c r="C242" s="12" t="s">
        <v>1150</v>
      </c>
      <c r="D242" s="12" t="s">
        <v>1149</v>
      </c>
      <c r="E242" s="13">
        <v>45098</v>
      </c>
      <c r="F242" s="14">
        <v>0.46736111111111112</v>
      </c>
      <c r="G242" s="12" t="s">
        <v>1143</v>
      </c>
      <c r="H242" s="12" t="s">
        <v>1143</v>
      </c>
      <c r="I242" s="12" t="s">
        <v>1181</v>
      </c>
      <c r="J242" s="12">
        <v>28</v>
      </c>
      <c r="K242" s="12" t="s">
        <v>1094</v>
      </c>
      <c r="L242" s="12">
        <v>1</v>
      </c>
      <c r="M242" s="12" t="s">
        <v>1148</v>
      </c>
      <c r="N242" s="12">
        <v>0</v>
      </c>
      <c r="O242" s="12" t="s">
        <v>1143</v>
      </c>
      <c r="P242" s="12">
        <v>0</v>
      </c>
      <c r="Q242" s="12">
        <v>0</v>
      </c>
      <c r="R242" s="12">
        <v>12</v>
      </c>
      <c r="S242" s="12" t="s">
        <v>831</v>
      </c>
      <c r="T242" s="12" t="s">
        <v>830</v>
      </c>
      <c r="U242" s="12" t="s">
        <v>829</v>
      </c>
      <c r="V242" s="12" t="s">
        <v>828</v>
      </c>
      <c r="W242" s="13" t="s">
        <v>782</v>
      </c>
      <c r="X242" s="14" t="s">
        <v>781</v>
      </c>
      <c r="Z242" s="12" t="s">
        <v>780</v>
      </c>
      <c r="AA242" s="12">
        <v>0</v>
      </c>
    </row>
    <row r="243" spans="1:28" x14ac:dyDescent="0.3">
      <c r="A243" s="12" t="s">
        <v>765</v>
      </c>
      <c r="B243" s="12" t="s">
        <v>1147</v>
      </c>
      <c r="C243" s="12" t="s">
        <v>1146</v>
      </c>
      <c r="D243" s="12" t="s">
        <v>1145</v>
      </c>
      <c r="E243" s="13">
        <v>45098</v>
      </c>
      <c r="F243" s="14">
        <v>0.39652777777777781</v>
      </c>
      <c r="G243" s="12" t="s">
        <v>1143</v>
      </c>
      <c r="H243" s="12" t="s">
        <v>1143</v>
      </c>
      <c r="I243" s="12" t="s">
        <v>1182</v>
      </c>
      <c r="J243" s="12">
        <v>21</v>
      </c>
      <c r="K243" s="12" t="s">
        <v>1085</v>
      </c>
      <c r="L243" s="12">
        <v>2</v>
      </c>
      <c r="M243" s="12" t="s">
        <v>1144</v>
      </c>
      <c r="N243" s="12">
        <v>0</v>
      </c>
      <c r="O243" s="12" t="s">
        <v>1143</v>
      </c>
      <c r="P243" s="12">
        <v>0</v>
      </c>
      <c r="Q243" s="12">
        <v>0</v>
      </c>
      <c r="R243" s="12">
        <v>12</v>
      </c>
      <c r="S243" s="12" t="s">
        <v>765</v>
      </c>
      <c r="T243" s="12" t="s">
        <v>827</v>
      </c>
      <c r="U243" s="12" t="s">
        <v>826</v>
      </c>
      <c r="V243" s="12" t="s">
        <v>825</v>
      </c>
      <c r="W243" s="13" t="s">
        <v>824</v>
      </c>
      <c r="X243" s="14" t="s">
        <v>781</v>
      </c>
      <c r="Z243" s="12" t="s">
        <v>823</v>
      </c>
      <c r="AA243" s="12">
        <v>0.5</v>
      </c>
      <c r="AB243" s="12" t="s">
        <v>822</v>
      </c>
    </row>
    <row r="244" spans="1:28" x14ac:dyDescent="0.3">
      <c r="A244" s="12" t="s">
        <v>765</v>
      </c>
      <c r="B244" s="12" t="s">
        <v>1147</v>
      </c>
      <c r="C244" s="12" t="s">
        <v>1146</v>
      </c>
      <c r="D244" s="12" t="s">
        <v>1145</v>
      </c>
      <c r="E244" s="13">
        <v>45098</v>
      </c>
      <c r="F244" s="14">
        <v>0.39652777777777781</v>
      </c>
      <c r="G244" s="12" t="s">
        <v>1143</v>
      </c>
      <c r="H244" s="12" t="s">
        <v>1143</v>
      </c>
      <c r="I244" s="12" t="s">
        <v>1182</v>
      </c>
      <c r="J244" s="12">
        <v>21</v>
      </c>
      <c r="K244" s="12" t="s">
        <v>1085</v>
      </c>
      <c r="L244" s="12">
        <v>2</v>
      </c>
      <c r="M244" s="12" t="s">
        <v>1144</v>
      </c>
      <c r="N244" s="12">
        <v>0</v>
      </c>
      <c r="O244" s="12" t="s">
        <v>1143</v>
      </c>
      <c r="P244" s="12">
        <v>0</v>
      </c>
      <c r="Q244" s="12">
        <v>0</v>
      </c>
      <c r="R244" s="12">
        <v>12</v>
      </c>
      <c r="S244" s="12" t="s">
        <v>765</v>
      </c>
      <c r="T244" s="12" t="s">
        <v>821</v>
      </c>
      <c r="U244" s="12" t="s">
        <v>820</v>
      </c>
      <c r="V244" s="12" t="s">
        <v>819</v>
      </c>
      <c r="W244" s="13" t="s">
        <v>818</v>
      </c>
      <c r="X244" s="14" t="s">
        <v>781</v>
      </c>
      <c r="Z244" s="12" t="s">
        <v>817</v>
      </c>
      <c r="AA244" s="12">
        <v>2</v>
      </c>
      <c r="AB244" s="12" t="s">
        <v>816</v>
      </c>
    </row>
    <row r="245" spans="1:28" x14ac:dyDescent="0.3">
      <c r="A245" s="12" t="s">
        <v>765</v>
      </c>
      <c r="B245" s="12" t="s">
        <v>1147</v>
      </c>
      <c r="C245" s="12" t="s">
        <v>1146</v>
      </c>
      <c r="D245" s="12" t="s">
        <v>1145</v>
      </c>
      <c r="E245" s="13">
        <v>45098</v>
      </c>
      <c r="F245" s="14">
        <v>0.39652777777777781</v>
      </c>
      <c r="G245" s="12" t="s">
        <v>1143</v>
      </c>
      <c r="H245" s="12" t="s">
        <v>1143</v>
      </c>
      <c r="I245" s="12" t="s">
        <v>1182</v>
      </c>
      <c r="J245" s="12">
        <v>21</v>
      </c>
      <c r="K245" s="12" t="s">
        <v>1085</v>
      </c>
      <c r="L245" s="12">
        <v>2</v>
      </c>
      <c r="M245" s="12" t="s">
        <v>1144</v>
      </c>
      <c r="N245" s="12">
        <v>0</v>
      </c>
      <c r="O245" s="12" t="s">
        <v>1143</v>
      </c>
      <c r="P245" s="12">
        <v>0</v>
      </c>
      <c r="Q245" s="12">
        <v>0</v>
      </c>
      <c r="R245" s="12">
        <v>12</v>
      </c>
      <c r="S245" s="12" t="s">
        <v>765</v>
      </c>
      <c r="T245" s="12" t="s">
        <v>808</v>
      </c>
      <c r="U245" s="12" t="s">
        <v>807</v>
      </c>
      <c r="V245" s="12" t="s">
        <v>806</v>
      </c>
      <c r="W245" s="13" t="s">
        <v>805</v>
      </c>
      <c r="X245" s="14" t="s">
        <v>781</v>
      </c>
      <c r="Z245" s="12" t="s">
        <v>804</v>
      </c>
      <c r="AA245" s="12">
        <v>5</v>
      </c>
      <c r="AB245" s="12" t="s">
        <v>803</v>
      </c>
    </row>
    <row r="246" spans="1:28" x14ac:dyDescent="0.3">
      <c r="A246" s="12" t="s">
        <v>765</v>
      </c>
      <c r="B246" s="12" t="s">
        <v>1147</v>
      </c>
      <c r="C246" s="12" t="s">
        <v>1146</v>
      </c>
      <c r="D246" s="12" t="s">
        <v>1145</v>
      </c>
      <c r="E246" s="13">
        <v>45098</v>
      </c>
      <c r="F246" s="14">
        <v>0.39652777777777781</v>
      </c>
      <c r="G246" s="12" t="s">
        <v>1143</v>
      </c>
      <c r="H246" s="12" t="s">
        <v>1143</v>
      </c>
      <c r="I246" s="12" t="s">
        <v>1182</v>
      </c>
      <c r="J246" s="12">
        <v>21</v>
      </c>
      <c r="K246" s="12" t="s">
        <v>1085</v>
      </c>
      <c r="L246" s="12">
        <v>2</v>
      </c>
      <c r="M246" s="12" t="s">
        <v>1144</v>
      </c>
      <c r="N246" s="12">
        <v>0</v>
      </c>
      <c r="O246" s="12" t="s">
        <v>1143</v>
      </c>
      <c r="P246" s="12">
        <v>0</v>
      </c>
      <c r="Q246" s="12">
        <v>0</v>
      </c>
      <c r="R246" s="12">
        <v>12</v>
      </c>
      <c r="S246" s="12" t="s">
        <v>765</v>
      </c>
      <c r="T246" s="12" t="s">
        <v>802</v>
      </c>
      <c r="U246" s="12" t="s">
        <v>801</v>
      </c>
      <c r="V246" s="12" t="s">
        <v>800</v>
      </c>
      <c r="W246" s="13" t="s">
        <v>782</v>
      </c>
      <c r="X246" s="14" t="s">
        <v>781</v>
      </c>
      <c r="Z246" s="12" t="s">
        <v>799</v>
      </c>
      <c r="AA246" s="12">
        <v>0</v>
      </c>
    </row>
    <row r="247" spans="1:28" x14ac:dyDescent="0.3">
      <c r="A247" s="12" t="s">
        <v>765</v>
      </c>
      <c r="B247" s="12" t="s">
        <v>1147</v>
      </c>
      <c r="C247" s="12" t="s">
        <v>1146</v>
      </c>
      <c r="D247" s="12" t="s">
        <v>1145</v>
      </c>
      <c r="E247" s="13">
        <v>45098</v>
      </c>
      <c r="F247" s="14">
        <v>0.39652777777777781</v>
      </c>
      <c r="G247" s="12" t="s">
        <v>1143</v>
      </c>
      <c r="H247" s="12" t="s">
        <v>1143</v>
      </c>
      <c r="I247" s="12" t="s">
        <v>1182</v>
      </c>
      <c r="J247" s="12">
        <v>21</v>
      </c>
      <c r="K247" s="12" t="s">
        <v>1085</v>
      </c>
      <c r="L247" s="12">
        <v>2</v>
      </c>
      <c r="M247" s="12" t="s">
        <v>1144</v>
      </c>
      <c r="N247" s="12">
        <v>0</v>
      </c>
      <c r="O247" s="12" t="s">
        <v>1143</v>
      </c>
      <c r="P247" s="12">
        <v>0</v>
      </c>
      <c r="Q247" s="12">
        <v>0</v>
      </c>
      <c r="R247" s="12">
        <v>12</v>
      </c>
      <c r="S247" s="12" t="s">
        <v>765</v>
      </c>
      <c r="T247" s="12" t="s">
        <v>798</v>
      </c>
      <c r="U247" s="12" t="s">
        <v>797</v>
      </c>
      <c r="V247" s="12" t="s">
        <v>796</v>
      </c>
      <c r="W247" s="13" t="s">
        <v>795</v>
      </c>
      <c r="X247" s="14" t="s">
        <v>781</v>
      </c>
      <c r="Z247" s="12" t="s">
        <v>794</v>
      </c>
      <c r="AA247" s="12">
        <v>15</v>
      </c>
    </row>
    <row r="248" spans="1:28" x14ac:dyDescent="0.3">
      <c r="A248" s="12" t="s">
        <v>765</v>
      </c>
      <c r="B248" s="12" t="s">
        <v>1147</v>
      </c>
      <c r="C248" s="12" t="s">
        <v>1146</v>
      </c>
      <c r="D248" s="12" t="s">
        <v>1145</v>
      </c>
      <c r="E248" s="13">
        <v>45098</v>
      </c>
      <c r="F248" s="14">
        <v>0.39652777777777781</v>
      </c>
      <c r="G248" s="12" t="s">
        <v>1143</v>
      </c>
      <c r="H248" s="12" t="s">
        <v>1143</v>
      </c>
      <c r="I248" s="12" t="s">
        <v>1182</v>
      </c>
      <c r="J248" s="12">
        <v>21</v>
      </c>
      <c r="K248" s="12" t="s">
        <v>1085</v>
      </c>
      <c r="L248" s="12">
        <v>2</v>
      </c>
      <c r="M248" s="12" t="s">
        <v>1144</v>
      </c>
      <c r="N248" s="12">
        <v>0</v>
      </c>
      <c r="O248" s="12" t="s">
        <v>1143</v>
      </c>
      <c r="P248" s="12">
        <v>0</v>
      </c>
      <c r="Q248" s="12">
        <v>0</v>
      </c>
      <c r="R248" s="12">
        <v>12</v>
      </c>
      <c r="S248" s="12" t="s">
        <v>765</v>
      </c>
      <c r="T248" s="12" t="s">
        <v>793</v>
      </c>
      <c r="U248" s="12" t="s">
        <v>792</v>
      </c>
      <c r="V248" s="12" t="s">
        <v>791</v>
      </c>
      <c r="W248" s="13" t="s">
        <v>782</v>
      </c>
      <c r="X248" s="14" t="s">
        <v>781</v>
      </c>
      <c r="Z248" s="12" t="s">
        <v>790</v>
      </c>
      <c r="AA248" s="12">
        <v>0</v>
      </c>
    </row>
    <row r="249" spans="1:28" x14ac:dyDescent="0.3">
      <c r="A249" s="12" t="s">
        <v>765</v>
      </c>
      <c r="B249" s="12" t="s">
        <v>1147</v>
      </c>
      <c r="C249" s="12" t="s">
        <v>1146</v>
      </c>
      <c r="D249" s="12" t="s">
        <v>1145</v>
      </c>
      <c r="E249" s="13">
        <v>45098</v>
      </c>
      <c r="F249" s="14">
        <v>0.39652777777777781</v>
      </c>
      <c r="G249" s="12" t="s">
        <v>1143</v>
      </c>
      <c r="H249" s="12" t="s">
        <v>1143</v>
      </c>
      <c r="I249" s="12" t="s">
        <v>1182</v>
      </c>
      <c r="J249" s="12">
        <v>21</v>
      </c>
      <c r="K249" s="12" t="s">
        <v>1085</v>
      </c>
      <c r="L249" s="12">
        <v>2</v>
      </c>
      <c r="M249" s="12" t="s">
        <v>1144</v>
      </c>
      <c r="N249" s="12">
        <v>0</v>
      </c>
      <c r="O249" s="12" t="s">
        <v>1143</v>
      </c>
      <c r="P249" s="12">
        <v>0</v>
      </c>
      <c r="Q249" s="12">
        <v>0</v>
      </c>
      <c r="R249" s="12">
        <v>12</v>
      </c>
      <c r="S249" s="12" t="s">
        <v>765</v>
      </c>
      <c r="T249" s="12" t="s">
        <v>789</v>
      </c>
      <c r="U249" s="12" t="s">
        <v>788</v>
      </c>
      <c r="V249" s="12" t="s">
        <v>787</v>
      </c>
      <c r="W249" s="13" t="s">
        <v>782</v>
      </c>
      <c r="X249" s="14" t="s">
        <v>781</v>
      </c>
      <c r="Z249" s="12" t="s">
        <v>786</v>
      </c>
      <c r="AA249" s="12">
        <v>0</v>
      </c>
    </row>
    <row r="250" spans="1:28" x14ac:dyDescent="0.3">
      <c r="A250" s="12" t="s">
        <v>765</v>
      </c>
      <c r="B250" s="12" t="s">
        <v>1147</v>
      </c>
      <c r="C250" s="12" t="s">
        <v>1146</v>
      </c>
      <c r="D250" s="12" t="s">
        <v>1145</v>
      </c>
      <c r="E250" s="13">
        <v>45098</v>
      </c>
      <c r="F250" s="14">
        <v>0.39652777777777781</v>
      </c>
      <c r="G250" s="12" t="s">
        <v>1143</v>
      </c>
      <c r="H250" s="12" t="s">
        <v>1143</v>
      </c>
      <c r="I250" s="12" t="s">
        <v>1182</v>
      </c>
      <c r="J250" s="12">
        <v>21</v>
      </c>
      <c r="K250" s="12" t="s">
        <v>1085</v>
      </c>
      <c r="L250" s="12">
        <v>2</v>
      </c>
      <c r="M250" s="12" t="s">
        <v>1144</v>
      </c>
      <c r="N250" s="12">
        <v>0</v>
      </c>
      <c r="O250" s="12" t="s">
        <v>1143</v>
      </c>
      <c r="P250" s="12">
        <v>0</v>
      </c>
      <c r="Q250" s="12">
        <v>0</v>
      </c>
      <c r="R250" s="12">
        <v>12</v>
      </c>
      <c r="S250" s="12" t="s">
        <v>765</v>
      </c>
      <c r="T250" s="12" t="s">
        <v>785</v>
      </c>
      <c r="U250" s="12" t="s">
        <v>784</v>
      </c>
      <c r="V250" s="12" t="s">
        <v>783</v>
      </c>
      <c r="W250" s="13" t="s">
        <v>782</v>
      </c>
      <c r="X250" s="14" t="s">
        <v>781</v>
      </c>
      <c r="Z250" s="12" t="s">
        <v>780</v>
      </c>
      <c r="AA250" s="12">
        <v>0</v>
      </c>
    </row>
    <row r="251" spans="1:28" x14ac:dyDescent="0.3">
      <c r="A251" s="12" t="s">
        <v>1034</v>
      </c>
      <c r="B251" s="12" t="s">
        <v>1167</v>
      </c>
      <c r="C251" s="12" t="s">
        <v>1166</v>
      </c>
      <c r="D251" s="12" t="s">
        <v>1165</v>
      </c>
      <c r="E251" s="13">
        <v>45098</v>
      </c>
      <c r="F251" s="14">
        <v>0.60416666666666663</v>
      </c>
      <c r="G251" s="12" t="s">
        <v>1143</v>
      </c>
      <c r="H251" s="12" t="s">
        <v>1143</v>
      </c>
      <c r="I251" s="12" t="s">
        <v>1182</v>
      </c>
      <c r="J251" s="12">
        <v>1</v>
      </c>
      <c r="K251" s="12" t="s">
        <v>1094</v>
      </c>
      <c r="L251" s="12">
        <v>1</v>
      </c>
      <c r="M251" s="12" t="s">
        <v>1164</v>
      </c>
      <c r="N251" s="12">
        <v>0</v>
      </c>
      <c r="O251" s="12" t="s">
        <v>1143</v>
      </c>
      <c r="P251" s="12">
        <v>0</v>
      </c>
      <c r="Q251" s="12">
        <v>0</v>
      </c>
      <c r="R251" s="12">
        <v>11</v>
      </c>
      <c r="S251" s="12" t="s">
        <v>1034</v>
      </c>
      <c r="T251" s="12" t="s">
        <v>1050</v>
      </c>
      <c r="U251" s="12" t="s">
        <v>1049</v>
      </c>
      <c r="V251" s="12" t="s">
        <v>1048</v>
      </c>
      <c r="W251" s="13" t="s">
        <v>1047</v>
      </c>
      <c r="X251" s="14" t="s">
        <v>1231</v>
      </c>
      <c r="Y251" s="14" t="s">
        <v>1281</v>
      </c>
      <c r="AA251" s="12">
        <v>20</v>
      </c>
    </row>
    <row r="252" spans="1:28" x14ac:dyDescent="0.3">
      <c r="A252" s="12" t="s">
        <v>991</v>
      </c>
      <c r="B252" s="12" t="s">
        <v>1163</v>
      </c>
      <c r="C252" s="12" t="s">
        <v>1162</v>
      </c>
      <c r="D252" s="12" t="s">
        <v>1161</v>
      </c>
      <c r="E252" s="13">
        <v>45098</v>
      </c>
      <c r="F252" s="14">
        <v>0.58124999999999993</v>
      </c>
      <c r="G252" s="12" t="s">
        <v>1143</v>
      </c>
      <c r="H252" s="12" t="s">
        <v>1143</v>
      </c>
      <c r="I252" s="12" t="s">
        <v>1181</v>
      </c>
      <c r="J252" s="12">
        <v>8</v>
      </c>
      <c r="K252" s="12" t="s">
        <v>1085</v>
      </c>
      <c r="L252" s="12">
        <v>2</v>
      </c>
      <c r="M252" s="12" t="s">
        <v>1160</v>
      </c>
      <c r="N252" s="12">
        <v>0</v>
      </c>
      <c r="O252" s="12" t="s">
        <v>1143</v>
      </c>
      <c r="P252" s="12">
        <v>0</v>
      </c>
      <c r="Q252" s="12">
        <v>0</v>
      </c>
      <c r="R252" s="12">
        <v>11</v>
      </c>
      <c r="S252" s="12" t="s">
        <v>991</v>
      </c>
      <c r="T252" s="12" t="s">
        <v>1007</v>
      </c>
      <c r="U252" s="12" t="s">
        <v>1006</v>
      </c>
      <c r="V252" s="12" t="s">
        <v>1005</v>
      </c>
      <c r="W252" s="13" t="s">
        <v>1004</v>
      </c>
      <c r="X252" s="14" t="s">
        <v>1231</v>
      </c>
      <c r="Y252" s="14" t="s">
        <v>1281</v>
      </c>
      <c r="AA252" s="12">
        <v>28</v>
      </c>
    </row>
    <row r="253" spans="1:28" x14ac:dyDescent="0.3">
      <c r="A253" s="12" t="s">
        <v>931</v>
      </c>
      <c r="B253" s="12" t="s">
        <v>1159</v>
      </c>
      <c r="C253" s="12" t="s">
        <v>1158</v>
      </c>
      <c r="D253" s="12" t="s">
        <v>1157</v>
      </c>
      <c r="E253" s="13">
        <v>45098</v>
      </c>
      <c r="F253" s="14">
        <v>0.55902777777777779</v>
      </c>
      <c r="G253" s="12" t="s">
        <v>1143</v>
      </c>
      <c r="H253" s="12" t="s">
        <v>1143</v>
      </c>
      <c r="I253" s="12" t="s">
        <v>1181</v>
      </c>
      <c r="J253" s="12">
        <v>18</v>
      </c>
      <c r="K253" s="12" t="s">
        <v>1099</v>
      </c>
      <c r="L253" s="12">
        <v>3</v>
      </c>
      <c r="M253" s="12" t="s">
        <v>1156</v>
      </c>
      <c r="N253" s="12">
        <v>0</v>
      </c>
      <c r="O253" s="12" t="s">
        <v>1143</v>
      </c>
      <c r="P253" s="12">
        <v>0</v>
      </c>
      <c r="Q253" s="12">
        <v>0</v>
      </c>
      <c r="R253" s="12">
        <v>14</v>
      </c>
      <c r="S253" s="12" t="s">
        <v>931</v>
      </c>
      <c r="T253" s="12" t="s">
        <v>947</v>
      </c>
      <c r="U253" s="12" t="s">
        <v>946</v>
      </c>
      <c r="V253" s="12" t="s">
        <v>945</v>
      </c>
      <c r="W253" s="13" t="s">
        <v>845</v>
      </c>
      <c r="X253" s="14" t="s">
        <v>1231</v>
      </c>
      <c r="Y253" s="14" t="s">
        <v>1281</v>
      </c>
      <c r="AA253" s="12">
        <v>5</v>
      </c>
    </row>
    <row r="254" spans="1:28" x14ac:dyDescent="0.3">
      <c r="A254" s="12" t="s">
        <v>887</v>
      </c>
      <c r="B254" s="12" t="s">
        <v>1155</v>
      </c>
      <c r="C254" s="12" t="s">
        <v>1154</v>
      </c>
      <c r="D254" s="12" t="s">
        <v>1153</v>
      </c>
      <c r="E254" s="13">
        <v>45098</v>
      </c>
      <c r="F254" s="14">
        <v>0.53402777777777777</v>
      </c>
      <c r="G254" s="12" t="s">
        <v>1143</v>
      </c>
      <c r="H254" s="12" t="s">
        <v>1143</v>
      </c>
      <c r="I254" s="12" t="s">
        <v>1182</v>
      </c>
      <c r="J254" s="12">
        <v>11</v>
      </c>
      <c r="K254" s="12" t="s">
        <v>1085</v>
      </c>
      <c r="L254" s="12">
        <v>2</v>
      </c>
      <c r="M254" s="12" t="s">
        <v>1152</v>
      </c>
      <c r="N254" s="12">
        <v>0</v>
      </c>
      <c r="O254" s="12" t="s">
        <v>1143</v>
      </c>
      <c r="P254" s="12">
        <v>0</v>
      </c>
      <c r="Q254" s="12">
        <v>0</v>
      </c>
      <c r="R254" s="12">
        <v>11</v>
      </c>
      <c r="S254" s="12" t="s">
        <v>887</v>
      </c>
      <c r="T254" s="12" t="s">
        <v>905</v>
      </c>
      <c r="U254" s="12" t="s">
        <v>904</v>
      </c>
      <c r="V254" s="12" t="s">
        <v>903</v>
      </c>
      <c r="W254" s="13" t="s">
        <v>902</v>
      </c>
      <c r="X254" s="14" t="s">
        <v>1231</v>
      </c>
      <c r="Y254" s="14" t="s">
        <v>1281</v>
      </c>
      <c r="AA254" s="12">
        <v>10</v>
      </c>
    </row>
    <row r="255" spans="1:28" x14ac:dyDescent="0.3">
      <c r="A255" s="12" t="s">
        <v>831</v>
      </c>
      <c r="B255" s="12" t="s">
        <v>1151</v>
      </c>
      <c r="C255" s="12" t="s">
        <v>1150</v>
      </c>
      <c r="D255" s="12" t="s">
        <v>1149</v>
      </c>
      <c r="E255" s="13">
        <v>45098</v>
      </c>
      <c r="F255" s="14">
        <v>0.46736111111111112</v>
      </c>
      <c r="G255" s="12" t="s">
        <v>1143</v>
      </c>
      <c r="H255" s="12" t="s">
        <v>1143</v>
      </c>
      <c r="I255" s="12" t="s">
        <v>1181</v>
      </c>
      <c r="J255" s="12">
        <v>28</v>
      </c>
      <c r="K255" s="12" t="s">
        <v>1094</v>
      </c>
      <c r="L255" s="12">
        <v>1</v>
      </c>
      <c r="M255" s="12" t="s">
        <v>1148</v>
      </c>
      <c r="N255" s="12">
        <v>0</v>
      </c>
      <c r="O255" s="12" t="s">
        <v>1143</v>
      </c>
      <c r="P255" s="12">
        <v>0</v>
      </c>
      <c r="Q255" s="12">
        <v>0</v>
      </c>
      <c r="R255" s="12">
        <v>12</v>
      </c>
      <c r="S255" s="12" t="s">
        <v>831</v>
      </c>
      <c r="T255" s="12" t="s">
        <v>848</v>
      </c>
      <c r="U255" s="12" t="s">
        <v>847</v>
      </c>
      <c r="V255" s="12" t="s">
        <v>846</v>
      </c>
      <c r="W255" s="13" t="s">
        <v>845</v>
      </c>
      <c r="X255" s="14" t="s">
        <v>1231</v>
      </c>
      <c r="Y255" s="14" t="s">
        <v>1281</v>
      </c>
      <c r="AA255" s="12">
        <v>5</v>
      </c>
    </row>
    <row r="256" spans="1:28" x14ac:dyDescent="0.3">
      <c r="A256" s="12" t="s">
        <v>765</v>
      </c>
      <c r="B256" s="12" t="s">
        <v>1147</v>
      </c>
      <c r="C256" s="12" t="s">
        <v>1146</v>
      </c>
      <c r="D256" s="12" t="s">
        <v>1145</v>
      </c>
      <c r="E256" s="13">
        <v>45098</v>
      </c>
      <c r="F256" s="14">
        <v>0.39652777777777781</v>
      </c>
      <c r="G256" s="12" t="s">
        <v>1143</v>
      </c>
      <c r="H256" s="12" t="s">
        <v>1143</v>
      </c>
      <c r="I256" s="12" t="s">
        <v>1182</v>
      </c>
      <c r="J256" s="12">
        <v>21</v>
      </c>
      <c r="K256" s="12" t="s">
        <v>1085</v>
      </c>
      <c r="L256" s="12">
        <v>2</v>
      </c>
      <c r="M256" s="12" t="s">
        <v>1144</v>
      </c>
      <c r="N256" s="12">
        <v>0</v>
      </c>
      <c r="O256" s="12" t="s">
        <v>1143</v>
      </c>
      <c r="P256" s="12">
        <v>0</v>
      </c>
      <c r="Q256" s="12">
        <v>0</v>
      </c>
      <c r="R256" s="12">
        <v>12</v>
      </c>
      <c r="S256" s="12" t="s">
        <v>765</v>
      </c>
      <c r="T256" s="12" t="s">
        <v>764</v>
      </c>
      <c r="U256" s="12" t="s">
        <v>763</v>
      </c>
      <c r="V256" s="12" t="s">
        <v>762</v>
      </c>
      <c r="W256" s="13" t="s">
        <v>761</v>
      </c>
      <c r="X256" s="14" t="s">
        <v>1231</v>
      </c>
      <c r="Y256" s="14" t="s">
        <v>1281</v>
      </c>
      <c r="Z256" s="12" t="s">
        <v>759</v>
      </c>
      <c r="AA256" s="12">
        <v>15</v>
      </c>
      <c r="AB256" s="12" t="s">
        <v>758</v>
      </c>
    </row>
    <row r="257" spans="1:29" x14ac:dyDescent="0.3">
      <c r="A257" s="12" t="s">
        <v>1034</v>
      </c>
      <c r="B257" s="12" t="s">
        <v>1167</v>
      </c>
      <c r="C257" s="12" t="s">
        <v>1166</v>
      </c>
      <c r="D257" s="12" t="s">
        <v>1165</v>
      </c>
      <c r="E257" s="13">
        <v>45098</v>
      </c>
      <c r="F257" s="14">
        <v>0.60416666666666663</v>
      </c>
      <c r="G257" s="12" t="s">
        <v>1143</v>
      </c>
      <c r="H257" s="12" t="s">
        <v>1143</v>
      </c>
      <c r="I257" s="12" t="s">
        <v>1182</v>
      </c>
      <c r="J257" s="12">
        <v>1</v>
      </c>
      <c r="K257" s="12" t="s">
        <v>1094</v>
      </c>
      <c r="L257" s="12">
        <v>1</v>
      </c>
      <c r="M257" s="12" t="s">
        <v>1164</v>
      </c>
      <c r="N257" s="12">
        <v>0</v>
      </c>
      <c r="O257" s="12" t="s">
        <v>1143</v>
      </c>
      <c r="P257" s="12">
        <v>0</v>
      </c>
      <c r="Q257" s="12">
        <v>0</v>
      </c>
      <c r="R257" s="12">
        <v>11</v>
      </c>
      <c r="S257" s="12" t="s">
        <v>1034</v>
      </c>
      <c r="T257" s="12" t="s">
        <v>1061</v>
      </c>
      <c r="U257" s="12" t="s">
        <v>1060</v>
      </c>
      <c r="V257" s="12" t="s">
        <v>1059</v>
      </c>
      <c r="W257" s="13" t="s">
        <v>1058</v>
      </c>
      <c r="X257" s="14" t="s">
        <v>1229</v>
      </c>
      <c r="Y257" s="14" t="s">
        <v>1279</v>
      </c>
      <c r="Z257" s="12" t="s">
        <v>1056</v>
      </c>
      <c r="AA257" s="12">
        <v>1</v>
      </c>
      <c r="AB257" s="12" t="s">
        <v>1055</v>
      </c>
    </row>
    <row r="258" spans="1:29" x14ac:dyDescent="0.3">
      <c r="A258" s="12" t="s">
        <v>931</v>
      </c>
      <c r="B258" s="12" t="s">
        <v>1159</v>
      </c>
      <c r="C258" s="12" t="s">
        <v>1158</v>
      </c>
      <c r="D258" s="12" t="s">
        <v>1157</v>
      </c>
      <c r="E258" s="13">
        <v>45098</v>
      </c>
      <c r="F258" s="14">
        <v>0.55902777777777779</v>
      </c>
      <c r="G258" s="12" t="s">
        <v>1143</v>
      </c>
      <c r="H258" s="12" t="s">
        <v>1143</v>
      </c>
      <c r="I258" s="12" t="s">
        <v>1181</v>
      </c>
      <c r="J258" s="12">
        <v>18</v>
      </c>
      <c r="K258" s="12" t="s">
        <v>1099</v>
      </c>
      <c r="L258" s="12">
        <v>3</v>
      </c>
      <c r="M258" s="12" t="s">
        <v>1156</v>
      </c>
      <c r="N258" s="12">
        <v>0</v>
      </c>
      <c r="O258" s="12" t="s">
        <v>1143</v>
      </c>
      <c r="P258" s="12">
        <v>0</v>
      </c>
      <c r="Q258" s="12">
        <v>0</v>
      </c>
      <c r="R258" s="12">
        <v>14</v>
      </c>
      <c r="S258" s="12" t="s">
        <v>931</v>
      </c>
      <c r="T258" s="12" t="s">
        <v>982</v>
      </c>
      <c r="U258" s="12" t="s">
        <v>981</v>
      </c>
      <c r="V258" s="12" t="s">
        <v>980</v>
      </c>
      <c r="W258" s="13" t="s">
        <v>979</v>
      </c>
      <c r="X258" s="14" t="s">
        <v>1233</v>
      </c>
      <c r="Y258" s="14" t="s">
        <v>1283</v>
      </c>
      <c r="AA258" s="12">
        <v>14</v>
      </c>
      <c r="AB258" s="12" t="s">
        <v>977</v>
      </c>
    </row>
    <row r="259" spans="1:29" x14ac:dyDescent="0.3">
      <c r="A259" s="12" t="s">
        <v>831</v>
      </c>
      <c r="B259" s="12" t="s">
        <v>1151</v>
      </c>
      <c r="C259" s="12" t="s">
        <v>1150</v>
      </c>
      <c r="D259" s="12" t="s">
        <v>1149</v>
      </c>
      <c r="E259" s="13">
        <v>45098</v>
      </c>
      <c r="F259" s="14">
        <v>0.46736111111111112</v>
      </c>
      <c r="G259" s="12" t="s">
        <v>1143</v>
      </c>
      <c r="H259" s="12" t="s">
        <v>1143</v>
      </c>
      <c r="I259" s="12" t="s">
        <v>1181</v>
      </c>
      <c r="J259" s="12">
        <v>28</v>
      </c>
      <c r="K259" s="12" t="s">
        <v>1094</v>
      </c>
      <c r="L259" s="12">
        <v>1</v>
      </c>
      <c r="M259" s="12" t="s">
        <v>1148</v>
      </c>
      <c r="N259" s="12">
        <v>0</v>
      </c>
      <c r="O259" s="12" t="s">
        <v>1143</v>
      </c>
      <c r="P259" s="12">
        <v>0</v>
      </c>
      <c r="Q259" s="12">
        <v>0</v>
      </c>
      <c r="R259" s="12">
        <v>12</v>
      </c>
      <c r="S259" s="12" t="s">
        <v>831</v>
      </c>
      <c r="T259" s="12" t="s">
        <v>882</v>
      </c>
      <c r="U259" s="12" t="s">
        <v>881</v>
      </c>
      <c r="V259" s="12" t="s">
        <v>880</v>
      </c>
      <c r="W259" s="13" t="s">
        <v>879</v>
      </c>
      <c r="X259" s="14" t="s">
        <v>1234</v>
      </c>
      <c r="Y259" s="14" t="s">
        <v>1284</v>
      </c>
      <c r="Z259" s="12" t="s">
        <v>877</v>
      </c>
      <c r="AA259" s="12">
        <v>0.5</v>
      </c>
      <c r="AB259" s="12" t="s">
        <v>876</v>
      </c>
    </row>
    <row r="260" spans="1:29" x14ac:dyDescent="0.3">
      <c r="A260" s="12" t="s">
        <v>991</v>
      </c>
      <c r="B260" s="12" t="s">
        <v>1163</v>
      </c>
      <c r="C260" s="12" t="s">
        <v>1162</v>
      </c>
      <c r="D260" s="12" t="s">
        <v>1161</v>
      </c>
      <c r="E260" s="13">
        <v>45098</v>
      </c>
      <c r="F260" s="14">
        <v>0.58124999999999993</v>
      </c>
      <c r="G260" s="12" t="s">
        <v>1143</v>
      </c>
      <c r="H260" s="12" t="s">
        <v>1143</v>
      </c>
      <c r="I260" s="12" t="s">
        <v>1181</v>
      </c>
      <c r="J260" s="12">
        <v>8</v>
      </c>
      <c r="K260" s="12" t="s">
        <v>1085</v>
      </c>
      <c r="L260" s="12">
        <v>2</v>
      </c>
      <c r="M260" s="12" t="s">
        <v>1160</v>
      </c>
      <c r="N260" s="12">
        <v>0</v>
      </c>
      <c r="O260" s="12" t="s">
        <v>1143</v>
      </c>
      <c r="P260" s="12">
        <v>0</v>
      </c>
      <c r="Q260" s="12">
        <v>0</v>
      </c>
      <c r="R260" s="12">
        <v>11</v>
      </c>
      <c r="S260" s="12" t="s">
        <v>991</v>
      </c>
      <c r="T260" s="12" t="s">
        <v>1030</v>
      </c>
      <c r="U260" s="12" t="s">
        <v>1029</v>
      </c>
      <c r="V260" s="12" t="s">
        <v>1028</v>
      </c>
      <c r="W260" s="13" t="s">
        <v>1027</v>
      </c>
      <c r="X260" s="14" t="s">
        <v>1232</v>
      </c>
      <c r="Y260" s="14" t="s">
        <v>1282</v>
      </c>
      <c r="AA260" s="12">
        <v>8</v>
      </c>
      <c r="AB260" s="12" t="s">
        <v>1026</v>
      </c>
    </row>
    <row r="261" spans="1:29" x14ac:dyDescent="0.3">
      <c r="A261" s="12" t="s">
        <v>931</v>
      </c>
      <c r="B261" s="12" t="s">
        <v>1159</v>
      </c>
      <c r="C261" s="12" t="s">
        <v>1158</v>
      </c>
      <c r="D261" s="12" t="s">
        <v>1157</v>
      </c>
      <c r="E261" s="13">
        <v>45098</v>
      </c>
      <c r="F261" s="14">
        <v>0.55902777777777779</v>
      </c>
      <c r="G261" s="12" t="s">
        <v>1143</v>
      </c>
      <c r="H261" s="12" t="s">
        <v>1143</v>
      </c>
      <c r="I261" s="12" t="s">
        <v>1181</v>
      </c>
      <c r="J261" s="12">
        <v>18</v>
      </c>
      <c r="K261" s="12" t="s">
        <v>1099</v>
      </c>
      <c r="L261" s="12">
        <v>3</v>
      </c>
      <c r="M261" s="12" t="s">
        <v>1156</v>
      </c>
      <c r="N261" s="12">
        <v>0</v>
      </c>
      <c r="O261" s="12" t="s">
        <v>1143</v>
      </c>
      <c r="P261" s="12">
        <v>0</v>
      </c>
      <c r="Q261" s="12">
        <v>0</v>
      </c>
      <c r="R261" s="12">
        <v>14</v>
      </c>
      <c r="S261" s="12" t="s">
        <v>931</v>
      </c>
      <c r="T261" s="12" t="s">
        <v>967</v>
      </c>
      <c r="U261" s="12" t="s">
        <v>966</v>
      </c>
      <c r="V261" s="12" t="s">
        <v>965</v>
      </c>
      <c r="W261" s="13" t="s">
        <v>964</v>
      </c>
      <c r="X261" s="14" t="s">
        <v>1232</v>
      </c>
      <c r="Y261" s="14" t="s">
        <v>1282</v>
      </c>
      <c r="AA261" s="12">
        <v>3</v>
      </c>
      <c r="AB261" s="12" t="s">
        <v>963</v>
      </c>
    </row>
    <row r="262" spans="1:29" x14ac:dyDescent="0.3">
      <c r="A262" s="12" t="s">
        <v>887</v>
      </c>
      <c r="B262" s="12" t="s">
        <v>1155</v>
      </c>
      <c r="C262" s="12" t="s">
        <v>1154</v>
      </c>
      <c r="D262" s="12" t="s">
        <v>1153</v>
      </c>
      <c r="E262" s="13">
        <v>45098</v>
      </c>
      <c r="F262" s="14">
        <v>0.53402777777777777</v>
      </c>
      <c r="G262" s="12" t="s">
        <v>1143</v>
      </c>
      <c r="H262" s="12" t="s">
        <v>1143</v>
      </c>
      <c r="I262" s="12" t="s">
        <v>1182</v>
      </c>
      <c r="J262" s="12">
        <v>11</v>
      </c>
      <c r="K262" s="12" t="s">
        <v>1085</v>
      </c>
      <c r="L262" s="12">
        <v>2</v>
      </c>
      <c r="M262" s="12" t="s">
        <v>1152</v>
      </c>
      <c r="N262" s="12">
        <v>0</v>
      </c>
      <c r="O262" s="12" t="s">
        <v>1143</v>
      </c>
      <c r="P262" s="12">
        <v>0</v>
      </c>
      <c r="Q262" s="12">
        <v>0</v>
      </c>
      <c r="R262" s="12">
        <v>11</v>
      </c>
      <c r="S262" s="12" t="s">
        <v>887</v>
      </c>
      <c r="T262" s="12" t="s">
        <v>927</v>
      </c>
      <c r="U262" s="12" t="s">
        <v>926</v>
      </c>
      <c r="V262" s="12" t="s">
        <v>925</v>
      </c>
      <c r="W262" s="13" t="s">
        <v>924</v>
      </c>
      <c r="X262" s="14" t="s">
        <v>1232</v>
      </c>
      <c r="Y262" s="14" t="s">
        <v>1282</v>
      </c>
      <c r="Z262" s="12" t="s">
        <v>870</v>
      </c>
      <c r="AA262" s="12">
        <v>1</v>
      </c>
    </row>
    <row r="263" spans="1:29" x14ac:dyDescent="0.3">
      <c r="A263" s="12" t="s">
        <v>831</v>
      </c>
      <c r="B263" s="12" t="s">
        <v>1151</v>
      </c>
      <c r="C263" s="12" t="s">
        <v>1150</v>
      </c>
      <c r="D263" s="12" t="s">
        <v>1149</v>
      </c>
      <c r="E263" s="13">
        <v>45098</v>
      </c>
      <c r="F263" s="14">
        <v>0.46736111111111112</v>
      </c>
      <c r="G263" s="12" t="s">
        <v>1143</v>
      </c>
      <c r="H263" s="12" t="s">
        <v>1143</v>
      </c>
      <c r="I263" s="12" t="s">
        <v>1181</v>
      </c>
      <c r="J263" s="12">
        <v>28</v>
      </c>
      <c r="K263" s="12" t="s">
        <v>1094</v>
      </c>
      <c r="L263" s="12">
        <v>1</v>
      </c>
      <c r="M263" s="12" t="s">
        <v>1148</v>
      </c>
      <c r="N263" s="12">
        <v>0</v>
      </c>
      <c r="O263" s="12" t="s">
        <v>1143</v>
      </c>
      <c r="P263" s="12">
        <v>0</v>
      </c>
      <c r="Q263" s="12">
        <v>0</v>
      </c>
      <c r="R263" s="12">
        <v>12</v>
      </c>
      <c r="S263" s="12" t="s">
        <v>831</v>
      </c>
      <c r="T263" s="12" t="s">
        <v>875</v>
      </c>
      <c r="U263" s="12" t="s">
        <v>874</v>
      </c>
      <c r="V263" s="12" t="s">
        <v>873</v>
      </c>
      <c r="W263" s="13" t="s">
        <v>872</v>
      </c>
      <c r="X263" s="14" t="s">
        <v>1232</v>
      </c>
      <c r="Y263" s="14" t="s">
        <v>1282</v>
      </c>
      <c r="AA263" s="12">
        <v>5</v>
      </c>
      <c r="AB263" s="12" t="s">
        <v>869</v>
      </c>
    </row>
    <row r="264" spans="1:29" x14ac:dyDescent="0.3">
      <c r="A264" s="12" t="s">
        <v>765</v>
      </c>
      <c r="B264" s="12" t="s">
        <v>1147</v>
      </c>
      <c r="C264" s="12" t="s">
        <v>1146</v>
      </c>
      <c r="D264" s="12" t="s">
        <v>1145</v>
      </c>
      <c r="E264" s="13">
        <v>45098</v>
      </c>
      <c r="F264" s="14">
        <v>0.39652777777777781</v>
      </c>
      <c r="G264" s="12" t="s">
        <v>1143</v>
      </c>
      <c r="H264" s="12" t="s">
        <v>1143</v>
      </c>
      <c r="I264" s="12" t="s">
        <v>1182</v>
      </c>
      <c r="J264" s="12">
        <v>21</v>
      </c>
      <c r="K264" s="12" t="s">
        <v>1085</v>
      </c>
      <c r="L264" s="12">
        <v>2</v>
      </c>
      <c r="M264" s="12" t="s">
        <v>1144</v>
      </c>
      <c r="N264" s="12">
        <v>0</v>
      </c>
      <c r="O264" s="12" t="s">
        <v>1143</v>
      </c>
      <c r="P264" s="12">
        <v>0</v>
      </c>
      <c r="Q264" s="12">
        <v>0</v>
      </c>
      <c r="R264" s="12">
        <v>12</v>
      </c>
      <c r="S264" s="12" t="s">
        <v>765</v>
      </c>
      <c r="T264" s="12" t="s">
        <v>815</v>
      </c>
      <c r="U264" s="12" t="s">
        <v>814</v>
      </c>
      <c r="V264" s="12" t="s">
        <v>813</v>
      </c>
      <c r="W264" s="13" t="s">
        <v>812</v>
      </c>
      <c r="X264" s="14" t="s">
        <v>1235</v>
      </c>
      <c r="Y264" s="14" t="s">
        <v>1285</v>
      </c>
      <c r="Z264" s="12" t="s">
        <v>810</v>
      </c>
      <c r="AA264" s="12">
        <v>3</v>
      </c>
      <c r="AB264" s="12" t="s">
        <v>809</v>
      </c>
    </row>
    <row r="265" spans="1:29" x14ac:dyDescent="0.3">
      <c r="A265" s="12" t="s">
        <v>1034</v>
      </c>
      <c r="B265" s="12" t="s">
        <v>1167</v>
      </c>
      <c r="C265" s="12" t="s">
        <v>1166</v>
      </c>
      <c r="D265" s="12" t="s">
        <v>1165</v>
      </c>
      <c r="E265" s="13">
        <v>45098</v>
      </c>
      <c r="F265" s="14">
        <v>0.60416666666666663</v>
      </c>
      <c r="G265" s="12" t="s">
        <v>1143</v>
      </c>
      <c r="H265" s="12" t="s">
        <v>1143</v>
      </c>
      <c r="I265" s="12" t="s">
        <v>1182</v>
      </c>
      <c r="J265" s="12">
        <v>1</v>
      </c>
      <c r="K265" s="12" t="s">
        <v>1094</v>
      </c>
      <c r="L265" s="12">
        <v>1</v>
      </c>
      <c r="M265" s="12" t="s">
        <v>1164</v>
      </c>
      <c r="N265" s="12">
        <v>0</v>
      </c>
      <c r="O265" s="12" t="s">
        <v>1143</v>
      </c>
      <c r="P265" s="12">
        <v>0</v>
      </c>
      <c r="Q265" s="12">
        <v>0</v>
      </c>
      <c r="R265" s="12">
        <v>11</v>
      </c>
      <c r="S265" s="12" t="s">
        <v>1034</v>
      </c>
      <c r="T265" s="12" t="s">
        <v>1074</v>
      </c>
      <c r="U265" s="12" t="s">
        <v>1073</v>
      </c>
      <c r="V265" s="12" t="s">
        <v>1072</v>
      </c>
      <c r="W265" s="13" t="s">
        <v>1071</v>
      </c>
      <c r="X265" s="14" t="s">
        <v>1227</v>
      </c>
      <c r="Y265" s="14" t="s">
        <v>1277</v>
      </c>
      <c r="AA265" s="12">
        <v>2</v>
      </c>
      <c r="AB265" s="12" t="s">
        <v>1070</v>
      </c>
    </row>
    <row r="266" spans="1:29" x14ac:dyDescent="0.3">
      <c r="A266" s="12" t="s">
        <v>931</v>
      </c>
      <c r="B266" s="12" t="s">
        <v>1159</v>
      </c>
      <c r="C266" s="12" t="s">
        <v>1158</v>
      </c>
      <c r="D266" s="12" t="s">
        <v>1157</v>
      </c>
      <c r="E266" s="13">
        <v>45098</v>
      </c>
      <c r="F266" s="14">
        <v>0.55902777777777779</v>
      </c>
      <c r="G266" s="12" t="s">
        <v>1143</v>
      </c>
      <c r="H266" s="12" t="s">
        <v>1143</v>
      </c>
      <c r="I266" s="12" t="s">
        <v>1181</v>
      </c>
      <c r="J266" s="12">
        <v>18</v>
      </c>
      <c r="K266" s="12" t="s">
        <v>1099</v>
      </c>
      <c r="L266" s="12">
        <v>3</v>
      </c>
      <c r="M266" s="12" t="s">
        <v>1156</v>
      </c>
      <c r="N266" s="12">
        <v>0</v>
      </c>
      <c r="O266" s="12" t="s">
        <v>1143</v>
      </c>
      <c r="P266" s="12">
        <v>0</v>
      </c>
      <c r="Q266" s="12">
        <v>0</v>
      </c>
      <c r="R266" s="12">
        <v>14</v>
      </c>
      <c r="S266" s="12" t="s">
        <v>931</v>
      </c>
      <c r="T266" s="12" t="s">
        <v>957</v>
      </c>
      <c r="U266" s="12" t="s">
        <v>956</v>
      </c>
      <c r="V266" s="12" t="s">
        <v>955</v>
      </c>
      <c r="W266" s="13" t="s">
        <v>954</v>
      </c>
      <c r="X266" s="14" t="s">
        <v>1227</v>
      </c>
      <c r="Y266" s="14" t="s">
        <v>1277</v>
      </c>
      <c r="AA266" s="12">
        <v>5</v>
      </c>
      <c r="AB266" s="12" t="s">
        <v>952</v>
      </c>
    </row>
    <row r="267" spans="1:29" x14ac:dyDescent="0.3">
      <c r="A267" s="12" t="s">
        <v>1034</v>
      </c>
      <c r="B267" s="12" t="s">
        <v>1167</v>
      </c>
      <c r="C267" s="12" t="s">
        <v>1166</v>
      </c>
      <c r="D267" s="12" t="s">
        <v>1165</v>
      </c>
      <c r="E267" s="13">
        <v>45098</v>
      </c>
      <c r="F267" s="14">
        <v>0.60416666666666663</v>
      </c>
      <c r="G267" s="12" t="s">
        <v>1143</v>
      </c>
      <c r="H267" s="12" t="s">
        <v>1143</v>
      </c>
      <c r="I267" s="12" t="s">
        <v>1182</v>
      </c>
      <c r="J267" s="12">
        <v>1</v>
      </c>
      <c r="K267" s="12" t="s">
        <v>1094</v>
      </c>
      <c r="L267" s="12">
        <v>1</v>
      </c>
      <c r="M267" s="12" t="s">
        <v>1164</v>
      </c>
      <c r="N267" s="12">
        <v>0</v>
      </c>
      <c r="O267" s="12" t="s">
        <v>1143</v>
      </c>
      <c r="P267" s="12">
        <v>0</v>
      </c>
      <c r="Q267" s="12">
        <v>0</v>
      </c>
      <c r="R267" s="12">
        <v>11</v>
      </c>
      <c r="S267" s="12" t="s">
        <v>1034</v>
      </c>
      <c r="T267" s="12" t="s">
        <v>1065</v>
      </c>
      <c r="U267" s="12" t="s">
        <v>1064</v>
      </c>
      <c r="V267" s="12" t="s">
        <v>1063</v>
      </c>
      <c r="W267" s="13" t="s">
        <v>1062</v>
      </c>
      <c r="X267" s="14" t="s">
        <v>1228</v>
      </c>
      <c r="Y267" s="14" t="s">
        <v>1278</v>
      </c>
      <c r="AA267" s="12">
        <v>4</v>
      </c>
    </row>
    <row r="268" spans="1:29" x14ac:dyDescent="0.3">
      <c r="A268" s="12" t="s">
        <v>931</v>
      </c>
      <c r="B268" s="12" t="s">
        <v>1159</v>
      </c>
      <c r="C268" s="12" t="s">
        <v>1158</v>
      </c>
      <c r="D268" s="12" t="s">
        <v>1157</v>
      </c>
      <c r="E268" s="13">
        <v>45098</v>
      </c>
      <c r="F268" s="14">
        <v>0.55902777777777779</v>
      </c>
      <c r="G268" s="12" t="s">
        <v>1143</v>
      </c>
      <c r="H268" s="12" t="s">
        <v>1143</v>
      </c>
      <c r="I268" s="12" t="s">
        <v>1181</v>
      </c>
      <c r="J268" s="12">
        <v>18</v>
      </c>
      <c r="K268" s="12" t="s">
        <v>1099</v>
      </c>
      <c r="L268" s="12">
        <v>3</v>
      </c>
      <c r="M268" s="12" t="s">
        <v>1156</v>
      </c>
      <c r="N268" s="12">
        <v>0</v>
      </c>
      <c r="O268" s="12" t="s">
        <v>1143</v>
      </c>
      <c r="P268" s="12">
        <v>0</v>
      </c>
      <c r="Q268" s="12">
        <v>0</v>
      </c>
      <c r="R268" s="12">
        <v>14</v>
      </c>
      <c r="S268" s="12" t="s">
        <v>931</v>
      </c>
      <c r="T268" s="12" t="s">
        <v>951</v>
      </c>
      <c r="U268" s="12" t="s">
        <v>950</v>
      </c>
      <c r="V268" s="12" t="s">
        <v>949</v>
      </c>
      <c r="W268" s="13" t="s">
        <v>948</v>
      </c>
      <c r="X268" s="14" t="s">
        <v>1228</v>
      </c>
      <c r="Y268" s="14" t="s">
        <v>1278</v>
      </c>
      <c r="AA268" s="12">
        <v>5</v>
      </c>
    </row>
    <row r="269" spans="1:29" x14ac:dyDescent="0.3">
      <c r="A269" s="12" t="s">
        <v>887</v>
      </c>
      <c r="B269" s="12" t="s">
        <v>1155</v>
      </c>
      <c r="C269" s="12" t="s">
        <v>1154</v>
      </c>
      <c r="D269" s="12" t="s">
        <v>1153</v>
      </c>
      <c r="E269" s="13">
        <v>45098</v>
      </c>
      <c r="F269" s="14">
        <v>0.53402777777777777</v>
      </c>
      <c r="G269" s="12" t="s">
        <v>1143</v>
      </c>
      <c r="H269" s="12" t="s">
        <v>1143</v>
      </c>
      <c r="I269" s="12" t="s">
        <v>1182</v>
      </c>
      <c r="J269" s="12">
        <v>11</v>
      </c>
      <c r="K269" s="12" t="s">
        <v>1085</v>
      </c>
      <c r="L269" s="12">
        <v>2</v>
      </c>
      <c r="M269" s="12" t="s">
        <v>1152</v>
      </c>
      <c r="N269" s="12">
        <v>0</v>
      </c>
      <c r="O269" s="12" t="s">
        <v>1143</v>
      </c>
      <c r="P269" s="12">
        <v>0</v>
      </c>
      <c r="Q269" s="12">
        <v>0</v>
      </c>
      <c r="R269" s="12">
        <v>11</v>
      </c>
      <c r="S269" s="12" t="s">
        <v>887</v>
      </c>
      <c r="T269" s="12" t="s">
        <v>909</v>
      </c>
      <c r="U269" s="12" t="s">
        <v>908</v>
      </c>
      <c r="V269" s="12" t="s">
        <v>907</v>
      </c>
      <c r="W269" s="13" t="s">
        <v>906</v>
      </c>
      <c r="X269" s="14" t="s">
        <v>1228</v>
      </c>
      <c r="Y269" s="14" t="s">
        <v>1278</v>
      </c>
      <c r="AA269" s="12">
        <v>24</v>
      </c>
    </row>
    <row r="270" spans="1:29" x14ac:dyDescent="0.3">
      <c r="A270" s="12" t="s">
        <v>765</v>
      </c>
      <c r="B270" s="12" t="s">
        <v>1147</v>
      </c>
      <c r="C270" s="12" t="s">
        <v>1146</v>
      </c>
      <c r="D270" s="12" t="s">
        <v>1145</v>
      </c>
      <c r="E270" s="13">
        <v>45098</v>
      </c>
      <c r="F270" s="14">
        <v>0.39652777777777781</v>
      </c>
      <c r="G270" s="12" t="s">
        <v>1143</v>
      </c>
      <c r="H270" s="12" t="s">
        <v>1143</v>
      </c>
      <c r="I270" s="12" t="s">
        <v>1182</v>
      </c>
      <c r="J270" s="12">
        <v>21</v>
      </c>
      <c r="K270" s="12" t="s">
        <v>1085</v>
      </c>
      <c r="L270" s="12">
        <v>2</v>
      </c>
      <c r="M270" s="12" t="s">
        <v>1144</v>
      </c>
      <c r="N270" s="12">
        <v>0</v>
      </c>
      <c r="O270" s="12" t="s">
        <v>1143</v>
      </c>
      <c r="P270" s="12">
        <v>0</v>
      </c>
      <c r="Q270" s="12">
        <v>0</v>
      </c>
      <c r="R270" s="12">
        <v>12</v>
      </c>
      <c r="S270" s="12" t="s">
        <v>765</v>
      </c>
      <c r="T270" s="12" t="s">
        <v>779</v>
      </c>
      <c r="U270" s="12" t="s">
        <v>778</v>
      </c>
      <c r="V270" s="12" t="s">
        <v>777</v>
      </c>
      <c r="W270" s="13" t="s">
        <v>776</v>
      </c>
      <c r="X270" s="14" t="s">
        <v>1228</v>
      </c>
      <c r="Y270" s="14" t="s">
        <v>1278</v>
      </c>
      <c r="AA270" s="12">
        <v>8</v>
      </c>
      <c r="AB270" s="12" t="s">
        <v>774</v>
      </c>
      <c r="AC270" s="12" t="s">
        <v>773</v>
      </c>
    </row>
    <row r="271" spans="1:29" x14ac:dyDescent="0.3">
      <c r="A271" s="12" t="s">
        <v>1034</v>
      </c>
      <c r="B271" s="12" t="s">
        <v>1167</v>
      </c>
      <c r="C271" s="12" t="s">
        <v>1166</v>
      </c>
      <c r="D271" s="12" t="s">
        <v>1165</v>
      </c>
      <c r="E271" s="13">
        <v>45098</v>
      </c>
      <c r="F271" s="14">
        <v>0.60416666666666663</v>
      </c>
      <c r="G271" s="12" t="s">
        <v>1143</v>
      </c>
      <c r="H271" s="12" t="s">
        <v>1143</v>
      </c>
      <c r="I271" s="12" t="s">
        <v>1182</v>
      </c>
      <c r="J271" s="12">
        <v>1</v>
      </c>
      <c r="K271" s="12" t="s">
        <v>1094</v>
      </c>
      <c r="L271" s="12">
        <v>1</v>
      </c>
      <c r="M271" s="12" t="s">
        <v>1164</v>
      </c>
      <c r="N271" s="12">
        <v>0</v>
      </c>
      <c r="O271" s="12" t="s">
        <v>1143</v>
      </c>
      <c r="P271" s="12">
        <v>0</v>
      </c>
      <c r="Q271" s="12">
        <v>0</v>
      </c>
      <c r="R271" s="12">
        <v>11</v>
      </c>
      <c r="S271" s="12" t="s">
        <v>1034</v>
      </c>
      <c r="T271" s="12" t="s">
        <v>1054</v>
      </c>
      <c r="U271" s="12" t="s">
        <v>1053</v>
      </c>
      <c r="V271" s="12" t="s">
        <v>1052</v>
      </c>
      <c r="W271" s="13" t="s">
        <v>1051</v>
      </c>
      <c r="X271" s="14" t="s">
        <v>1230</v>
      </c>
      <c r="Y271" s="14" t="s">
        <v>1280</v>
      </c>
      <c r="AA271" s="12">
        <v>83</v>
      </c>
    </row>
    <row r="272" spans="1:29" x14ac:dyDescent="0.3">
      <c r="A272" s="12" t="s">
        <v>991</v>
      </c>
      <c r="B272" s="12" t="s">
        <v>1163</v>
      </c>
      <c r="C272" s="12" t="s">
        <v>1162</v>
      </c>
      <c r="D272" s="12" t="s">
        <v>1161</v>
      </c>
      <c r="E272" s="13">
        <v>45098</v>
      </c>
      <c r="F272" s="14">
        <v>0.58124999999999993</v>
      </c>
      <c r="G272" s="12" t="s">
        <v>1143</v>
      </c>
      <c r="H272" s="12" t="s">
        <v>1143</v>
      </c>
      <c r="I272" s="12" t="s">
        <v>1181</v>
      </c>
      <c r="J272" s="12">
        <v>8</v>
      </c>
      <c r="K272" s="12" t="s">
        <v>1085</v>
      </c>
      <c r="L272" s="12">
        <v>2</v>
      </c>
      <c r="M272" s="12" t="s">
        <v>1160</v>
      </c>
      <c r="N272" s="12">
        <v>0</v>
      </c>
      <c r="O272" s="12" t="s">
        <v>1143</v>
      </c>
      <c r="P272" s="12">
        <v>0</v>
      </c>
      <c r="Q272" s="12">
        <v>0</v>
      </c>
      <c r="R272" s="12">
        <v>11</v>
      </c>
      <c r="S272" s="12" t="s">
        <v>991</v>
      </c>
      <c r="T272" s="12" t="s">
        <v>1011</v>
      </c>
      <c r="U272" s="12" t="s">
        <v>1010</v>
      </c>
      <c r="V272" s="12" t="s">
        <v>1009</v>
      </c>
      <c r="W272" s="13" t="s">
        <v>1008</v>
      </c>
      <c r="X272" s="14" t="s">
        <v>1230</v>
      </c>
      <c r="Y272" s="14" t="s">
        <v>1280</v>
      </c>
      <c r="AA272" s="12">
        <v>60</v>
      </c>
    </row>
    <row r="273" spans="1:28" x14ac:dyDescent="0.3">
      <c r="A273" s="12" t="s">
        <v>931</v>
      </c>
      <c r="B273" s="12" t="s">
        <v>1159</v>
      </c>
      <c r="C273" s="12" t="s">
        <v>1158</v>
      </c>
      <c r="D273" s="12" t="s">
        <v>1157</v>
      </c>
      <c r="E273" s="13">
        <v>45098</v>
      </c>
      <c r="F273" s="14">
        <v>0.55902777777777779</v>
      </c>
      <c r="G273" s="12" t="s">
        <v>1143</v>
      </c>
      <c r="H273" s="12" t="s">
        <v>1143</v>
      </c>
      <c r="I273" s="12" t="s">
        <v>1181</v>
      </c>
      <c r="J273" s="12">
        <v>18</v>
      </c>
      <c r="K273" s="12" t="s">
        <v>1099</v>
      </c>
      <c r="L273" s="12">
        <v>3</v>
      </c>
      <c r="M273" s="12" t="s">
        <v>1156</v>
      </c>
      <c r="N273" s="12">
        <v>0</v>
      </c>
      <c r="O273" s="12" t="s">
        <v>1143</v>
      </c>
      <c r="P273" s="12">
        <v>0</v>
      </c>
      <c r="Q273" s="12">
        <v>0</v>
      </c>
      <c r="R273" s="12">
        <v>14</v>
      </c>
      <c r="S273" s="12" t="s">
        <v>931</v>
      </c>
      <c r="T273" s="12" t="s">
        <v>976</v>
      </c>
      <c r="U273" s="12" t="s">
        <v>975</v>
      </c>
      <c r="V273" s="12" t="s">
        <v>974</v>
      </c>
      <c r="W273" s="13" t="s">
        <v>973</v>
      </c>
      <c r="X273" s="14" t="s">
        <v>1230</v>
      </c>
      <c r="Y273" s="14" t="s">
        <v>1280</v>
      </c>
      <c r="AA273" s="12">
        <v>1</v>
      </c>
    </row>
    <row r="274" spans="1:28" x14ac:dyDescent="0.3">
      <c r="A274" s="12" t="s">
        <v>887</v>
      </c>
      <c r="B274" s="12" t="s">
        <v>1155</v>
      </c>
      <c r="C274" s="12" t="s">
        <v>1154</v>
      </c>
      <c r="D274" s="12" t="s">
        <v>1153</v>
      </c>
      <c r="E274" s="13">
        <v>45098</v>
      </c>
      <c r="F274" s="14">
        <v>0.53402777777777777</v>
      </c>
      <c r="G274" s="12" t="s">
        <v>1143</v>
      </c>
      <c r="H274" s="12" t="s">
        <v>1143</v>
      </c>
      <c r="I274" s="12" t="s">
        <v>1182</v>
      </c>
      <c r="J274" s="12">
        <v>11</v>
      </c>
      <c r="K274" s="12" t="s">
        <v>1085</v>
      </c>
      <c r="L274" s="12">
        <v>2</v>
      </c>
      <c r="M274" s="12" t="s">
        <v>1152</v>
      </c>
      <c r="N274" s="12">
        <v>0</v>
      </c>
      <c r="O274" s="12" t="s">
        <v>1143</v>
      </c>
      <c r="P274" s="12">
        <v>0</v>
      </c>
      <c r="Q274" s="12">
        <v>0</v>
      </c>
      <c r="R274" s="12">
        <v>11</v>
      </c>
      <c r="S274" s="12" t="s">
        <v>887</v>
      </c>
      <c r="T274" s="12" t="s">
        <v>913</v>
      </c>
      <c r="U274" s="12" t="s">
        <v>912</v>
      </c>
      <c r="V274" s="12" t="s">
        <v>911</v>
      </c>
      <c r="W274" s="13" t="s">
        <v>910</v>
      </c>
      <c r="X274" s="14" t="s">
        <v>1230</v>
      </c>
      <c r="Y274" s="14" t="s">
        <v>1280</v>
      </c>
      <c r="AA274" s="12">
        <v>20</v>
      </c>
    </row>
    <row r="275" spans="1:28" x14ac:dyDescent="0.3">
      <c r="A275" s="12" t="s">
        <v>831</v>
      </c>
      <c r="B275" s="12" t="s">
        <v>1151</v>
      </c>
      <c r="C275" s="12" t="s">
        <v>1150</v>
      </c>
      <c r="D275" s="12" t="s">
        <v>1149</v>
      </c>
      <c r="E275" s="13">
        <v>45098</v>
      </c>
      <c r="F275" s="14">
        <v>0.46736111111111112</v>
      </c>
      <c r="G275" s="12" t="s">
        <v>1143</v>
      </c>
      <c r="H275" s="12" t="s">
        <v>1143</v>
      </c>
      <c r="I275" s="12" t="s">
        <v>1181</v>
      </c>
      <c r="J275" s="12">
        <v>28</v>
      </c>
      <c r="K275" s="12" t="s">
        <v>1094</v>
      </c>
      <c r="L275" s="12">
        <v>1</v>
      </c>
      <c r="M275" s="12" t="s">
        <v>1148</v>
      </c>
      <c r="N275" s="12">
        <v>0</v>
      </c>
      <c r="O275" s="12" t="s">
        <v>1143</v>
      </c>
      <c r="P275" s="12">
        <v>0</v>
      </c>
      <c r="Q275" s="12">
        <v>0</v>
      </c>
      <c r="R275" s="12">
        <v>12</v>
      </c>
      <c r="S275" s="12" t="s">
        <v>831</v>
      </c>
      <c r="T275" s="12" t="s">
        <v>852</v>
      </c>
      <c r="U275" s="12" t="s">
        <v>851</v>
      </c>
      <c r="V275" s="12" t="s">
        <v>850</v>
      </c>
      <c r="W275" s="13" t="s">
        <v>849</v>
      </c>
      <c r="X275" s="14" t="s">
        <v>1230</v>
      </c>
      <c r="Y275" s="14" t="s">
        <v>1280</v>
      </c>
      <c r="AA275" s="12">
        <v>78</v>
      </c>
    </row>
    <row r="276" spans="1:28" x14ac:dyDescent="0.3">
      <c r="A276" s="12" t="s">
        <v>765</v>
      </c>
      <c r="B276" s="12" t="s">
        <v>1147</v>
      </c>
      <c r="C276" s="12" t="s">
        <v>1146</v>
      </c>
      <c r="D276" s="12" t="s">
        <v>1145</v>
      </c>
      <c r="E276" s="13">
        <v>45098</v>
      </c>
      <c r="F276" s="14">
        <v>0.39652777777777781</v>
      </c>
      <c r="G276" s="12" t="s">
        <v>1143</v>
      </c>
      <c r="H276" s="12" t="s">
        <v>1143</v>
      </c>
      <c r="I276" s="12" t="s">
        <v>1182</v>
      </c>
      <c r="J276" s="12">
        <v>21</v>
      </c>
      <c r="K276" s="12" t="s">
        <v>1085</v>
      </c>
      <c r="L276" s="12">
        <v>2</v>
      </c>
      <c r="M276" s="12" t="s">
        <v>1144</v>
      </c>
      <c r="N276" s="12">
        <v>0</v>
      </c>
      <c r="O276" s="12" t="s">
        <v>1143</v>
      </c>
      <c r="P276" s="12">
        <v>0</v>
      </c>
      <c r="Q276" s="12">
        <v>0</v>
      </c>
      <c r="R276" s="12">
        <v>12</v>
      </c>
      <c r="S276" s="12" t="s">
        <v>765</v>
      </c>
      <c r="T276" s="12" t="s">
        <v>772</v>
      </c>
      <c r="U276" s="12" t="s">
        <v>771</v>
      </c>
      <c r="V276" s="12" t="s">
        <v>770</v>
      </c>
      <c r="W276" s="13" t="s">
        <v>769</v>
      </c>
      <c r="X276" s="14" t="s">
        <v>1230</v>
      </c>
      <c r="Y276" s="14" t="s">
        <v>1280</v>
      </c>
      <c r="Z276" s="12" t="s">
        <v>767</v>
      </c>
      <c r="AA276" s="12">
        <v>80</v>
      </c>
      <c r="AB276" s="12" t="s">
        <v>766</v>
      </c>
    </row>
    <row r="278" spans="1:28" x14ac:dyDescent="0.3">
      <c r="AB278" s="15" t="s">
        <v>1286</v>
      </c>
    </row>
  </sheetData>
  <autoFilter ref="A1:AT276">
    <filterColumn colId="7">
      <filters>
        <filter val="arch"/>
      </filters>
    </filterColumn>
    <sortState xmlns:xlrd2="http://schemas.microsoft.com/office/spreadsheetml/2017/richdata2" ref="A206:AD276">
      <sortCondition ref="X1:X27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merged</vt:lpstr>
      <vt:lpstr> merged_clean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Kelley</dc:creator>
  <cp:lastModifiedBy>Monika Kelley</cp:lastModifiedBy>
  <dcterms:created xsi:type="dcterms:W3CDTF">2023-09-01T14:37:08Z</dcterms:created>
  <dcterms:modified xsi:type="dcterms:W3CDTF">2023-09-01T17:58:09Z</dcterms:modified>
</cp:coreProperties>
</file>