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13_ncr:1_{F2285732-9989-4244-B808-B9550CACF96C}" xr6:coauthVersionLast="47" xr6:coauthVersionMax="47" xr10:uidLastSave="{00000000-0000-0000-0000-000000000000}"/>
  <bookViews>
    <workbookView xWindow="-120" yWindow="-120" windowWidth="29040" windowHeight="15840" activeTab="2" xr2:uid="{CEBD6CB8-EBC1-4974-8449-BAC066E52B02}"/>
  </bookViews>
  <sheets>
    <sheet name="recipes" sheetId="4" r:id="rId1"/>
    <sheet name="recipe_v1" sheetId="5" r:id="rId2"/>
    <sheet name="recipe_v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7" l="1"/>
  <c r="C39" i="7"/>
  <c r="W35" i="7"/>
  <c r="U35" i="7"/>
  <c r="X35" i="7" s="1"/>
  <c r="U44" i="7" s="1"/>
  <c r="Q35" i="7"/>
  <c r="O35" i="7"/>
  <c r="R35" i="7" s="1"/>
  <c r="O44" i="7" s="1"/>
  <c r="K35" i="7"/>
  <c r="I35" i="7"/>
  <c r="L35" i="7" s="1"/>
  <c r="I44" i="7" s="1"/>
  <c r="E35" i="7"/>
  <c r="C35" i="7"/>
  <c r="F35" i="7" s="1"/>
  <c r="C44" i="7" s="1"/>
  <c r="W34" i="7"/>
  <c r="U34" i="7"/>
  <c r="X34" i="7" s="1"/>
  <c r="U43" i="7" s="1"/>
  <c r="Q34" i="7"/>
  <c r="O34" i="7"/>
  <c r="R34" i="7" s="1"/>
  <c r="O43" i="7" s="1"/>
  <c r="K34" i="7"/>
  <c r="I34" i="7"/>
  <c r="L34" i="7" s="1"/>
  <c r="I43" i="7" s="1"/>
  <c r="E34" i="7"/>
  <c r="C34" i="7"/>
  <c r="F34" i="7" s="1"/>
  <c r="C43" i="7" s="1"/>
  <c r="W33" i="7"/>
  <c r="U33" i="7"/>
  <c r="X33" i="7" s="1"/>
  <c r="Q33" i="7"/>
  <c r="O33" i="7"/>
  <c r="R33" i="7" s="1"/>
  <c r="K33" i="7"/>
  <c r="I33" i="7"/>
  <c r="L33" i="7" s="1"/>
  <c r="E33" i="7"/>
  <c r="C33" i="7"/>
  <c r="F33" i="7" s="1"/>
  <c r="W32" i="7"/>
  <c r="U32" i="7"/>
  <c r="X32" i="7" s="1"/>
  <c r="Q32" i="7"/>
  <c r="O32" i="7"/>
  <c r="R32" i="7" s="1"/>
  <c r="K32" i="7"/>
  <c r="I32" i="7"/>
  <c r="L32" i="7" s="1"/>
  <c r="E32" i="7"/>
  <c r="C32" i="7"/>
  <c r="F32" i="7" s="1"/>
  <c r="W31" i="7"/>
  <c r="U31" i="7"/>
  <c r="X31" i="7" s="1"/>
  <c r="Q31" i="7"/>
  <c r="O31" i="7"/>
  <c r="R31" i="7" s="1"/>
  <c r="K31" i="7"/>
  <c r="I31" i="7"/>
  <c r="L31" i="7" s="1"/>
  <c r="E31" i="7"/>
  <c r="C31" i="7"/>
  <c r="F31" i="7" s="1"/>
  <c r="W30" i="7"/>
  <c r="U30" i="7"/>
  <c r="X30" i="7" s="1"/>
  <c r="Q30" i="7"/>
  <c r="O30" i="7"/>
  <c r="R30" i="7" s="1"/>
  <c r="K30" i="7"/>
  <c r="I30" i="7"/>
  <c r="L30" i="7" s="1"/>
  <c r="E30" i="7"/>
  <c r="C30" i="7"/>
  <c r="F30" i="7" s="1"/>
  <c r="W29" i="7"/>
  <c r="U29" i="7"/>
  <c r="X29" i="7" s="1"/>
  <c r="Q29" i="7"/>
  <c r="O29" i="7"/>
  <c r="R29" i="7" s="1"/>
  <c r="K29" i="7"/>
  <c r="I29" i="7"/>
  <c r="L29" i="7" s="1"/>
  <c r="E29" i="7"/>
  <c r="C29" i="7"/>
  <c r="F29" i="7" s="1"/>
  <c r="W28" i="7"/>
  <c r="U28" i="7"/>
  <c r="X28" i="7" s="1"/>
  <c r="Q28" i="7"/>
  <c r="O28" i="7"/>
  <c r="R28" i="7" s="1"/>
  <c r="K28" i="7"/>
  <c r="I28" i="7"/>
  <c r="L28" i="7" s="1"/>
  <c r="E28" i="7"/>
  <c r="C28" i="7"/>
  <c r="W27" i="7"/>
  <c r="U27" i="7"/>
  <c r="X27" i="7" s="1"/>
  <c r="Q27" i="7"/>
  <c r="O27" i="7"/>
  <c r="R27" i="7" s="1"/>
  <c r="K27" i="7"/>
  <c r="I27" i="7"/>
  <c r="L27" i="7" s="1"/>
  <c r="E27" i="7"/>
  <c r="C27" i="7"/>
  <c r="F27" i="7" s="1"/>
  <c r="W26" i="7"/>
  <c r="U26" i="7"/>
  <c r="X26" i="7" s="1"/>
  <c r="U42" i="7" s="1"/>
  <c r="Q26" i="7"/>
  <c r="O26" i="7"/>
  <c r="R26" i="7" s="1"/>
  <c r="O42" i="7" s="1"/>
  <c r="K26" i="7"/>
  <c r="I26" i="7"/>
  <c r="L26" i="7" s="1"/>
  <c r="I42" i="7" s="1"/>
  <c r="E26" i="7"/>
  <c r="C26" i="7"/>
  <c r="W25" i="7"/>
  <c r="U25" i="7"/>
  <c r="X25" i="7" s="1"/>
  <c r="Q25" i="7"/>
  <c r="O25" i="7"/>
  <c r="R25" i="7" s="1"/>
  <c r="K25" i="7"/>
  <c r="I25" i="7"/>
  <c r="L25" i="7" s="1"/>
  <c r="E25" i="7"/>
  <c r="F25" i="7" s="1"/>
  <c r="C25" i="7"/>
  <c r="W24" i="7"/>
  <c r="U24" i="7"/>
  <c r="X24" i="7" s="1"/>
  <c r="Q24" i="7"/>
  <c r="O24" i="7"/>
  <c r="R24" i="7" s="1"/>
  <c r="K24" i="7"/>
  <c r="I24" i="7"/>
  <c r="L24" i="7" s="1"/>
  <c r="F24" i="7"/>
  <c r="C41" i="7" s="1"/>
  <c r="C24" i="7"/>
  <c r="W23" i="7"/>
  <c r="U23" i="7"/>
  <c r="X23" i="7" s="1"/>
  <c r="U40" i="7" s="1"/>
  <c r="U3" i="7" s="1"/>
  <c r="Q23" i="7"/>
  <c r="O23" i="7"/>
  <c r="R23" i="7" s="1"/>
  <c r="O40" i="7" s="1"/>
  <c r="K23" i="7"/>
  <c r="I23" i="7"/>
  <c r="L23" i="7" s="1"/>
  <c r="I40" i="7" s="1"/>
  <c r="I3" i="7" s="1"/>
  <c r="E23" i="7"/>
  <c r="F23" i="7" s="1"/>
  <c r="C23" i="7"/>
  <c r="W22" i="7"/>
  <c r="U22" i="7"/>
  <c r="X22" i="7" s="1"/>
  <c r="U39" i="7" s="1"/>
  <c r="Q22" i="7"/>
  <c r="O22" i="7"/>
  <c r="R22" i="7" s="1"/>
  <c r="K22" i="7"/>
  <c r="I22" i="7"/>
  <c r="L22" i="7" s="1"/>
  <c r="I39" i="7" s="1"/>
  <c r="E22" i="7"/>
  <c r="F22" i="7" s="1"/>
  <c r="C22" i="7"/>
  <c r="X18" i="7"/>
  <c r="R18" i="7"/>
  <c r="L18" i="7"/>
  <c r="F18" i="7"/>
  <c r="R17" i="7"/>
  <c r="X16" i="7"/>
  <c r="R16" i="7"/>
  <c r="L16" i="7"/>
  <c r="F16" i="7"/>
  <c r="X15" i="7"/>
  <c r="L15" i="7"/>
  <c r="F15" i="7"/>
  <c r="X14" i="7"/>
  <c r="L14" i="7"/>
  <c r="F14" i="7"/>
  <c r="X13" i="7"/>
  <c r="L13" i="7"/>
  <c r="F13" i="7"/>
  <c r="AB12" i="7"/>
  <c r="X9" i="7"/>
  <c r="R9" i="7"/>
  <c r="L9" i="7"/>
  <c r="F9" i="7"/>
  <c r="AB8" i="7"/>
  <c r="X8" i="7"/>
  <c r="R8" i="7"/>
  <c r="L8" i="7"/>
  <c r="F8" i="7"/>
  <c r="X7" i="7"/>
  <c r="R7" i="7"/>
  <c r="L7" i="7"/>
  <c r="F7" i="7"/>
  <c r="AB6" i="7"/>
  <c r="X6" i="7"/>
  <c r="R6" i="7"/>
  <c r="L6" i="7"/>
  <c r="F6" i="7"/>
  <c r="AB5" i="7"/>
  <c r="F28" i="7" l="1"/>
  <c r="F26" i="7"/>
  <c r="C42" i="7" s="1"/>
  <c r="E42" i="7" s="1"/>
  <c r="O39" i="7"/>
  <c r="K43" i="7"/>
  <c r="E43" i="7"/>
  <c r="W43" i="7"/>
  <c r="Q43" i="7"/>
  <c r="I41" i="7"/>
  <c r="W42" i="7"/>
  <c r="Q42" i="7"/>
  <c r="K42" i="7"/>
  <c r="O41" i="7"/>
  <c r="C40" i="7"/>
  <c r="C3" i="7" s="1"/>
  <c r="U41" i="7"/>
  <c r="W44" i="7"/>
  <c r="Q44" i="7"/>
  <c r="K44" i="7"/>
  <c r="E44" i="7"/>
  <c r="K40" i="7"/>
  <c r="E40" i="7"/>
  <c r="O3" i="7"/>
  <c r="W40" i="7"/>
  <c r="Q40" i="7"/>
  <c r="W35" i="5"/>
  <c r="X35" i="5" s="1"/>
  <c r="U44" i="5" s="1"/>
  <c r="U35" i="5"/>
  <c r="Q35" i="5"/>
  <c r="O35" i="5"/>
  <c r="R35" i="5" s="1"/>
  <c r="O44" i="5" s="1"/>
  <c r="L35" i="5"/>
  <c r="I44" i="5" s="1"/>
  <c r="K35" i="5"/>
  <c r="I35" i="5"/>
  <c r="E35" i="5"/>
  <c r="F35" i="5" s="1"/>
  <c r="C44" i="5" s="1"/>
  <c r="C35" i="5"/>
  <c r="W34" i="5"/>
  <c r="X34" i="5" s="1"/>
  <c r="U43" i="5" s="1"/>
  <c r="U34" i="5"/>
  <c r="Q34" i="5"/>
  <c r="O34" i="5"/>
  <c r="R34" i="5" s="1"/>
  <c r="O43" i="5" s="1"/>
  <c r="L34" i="5"/>
  <c r="I43" i="5" s="1"/>
  <c r="K34" i="5"/>
  <c r="I34" i="5"/>
  <c r="E34" i="5"/>
  <c r="F34" i="5" s="1"/>
  <c r="C43" i="5" s="1"/>
  <c r="C34" i="5"/>
  <c r="W33" i="5"/>
  <c r="X33" i="5" s="1"/>
  <c r="U33" i="5"/>
  <c r="Q33" i="5"/>
  <c r="O33" i="5"/>
  <c r="R33" i="5" s="1"/>
  <c r="K33" i="5"/>
  <c r="L33" i="5" s="1"/>
  <c r="I33" i="5"/>
  <c r="E33" i="5"/>
  <c r="F33" i="5" s="1"/>
  <c r="C33" i="5"/>
  <c r="W32" i="5"/>
  <c r="X32" i="5" s="1"/>
  <c r="U32" i="5"/>
  <c r="Q32" i="5"/>
  <c r="O32" i="5"/>
  <c r="R32" i="5" s="1"/>
  <c r="L32" i="5"/>
  <c r="K32" i="5"/>
  <c r="I32" i="5"/>
  <c r="E32" i="5"/>
  <c r="F32" i="5" s="1"/>
  <c r="C32" i="5"/>
  <c r="W31" i="5"/>
  <c r="X31" i="5" s="1"/>
  <c r="U31" i="5"/>
  <c r="Q31" i="5"/>
  <c r="O31" i="5"/>
  <c r="R31" i="5" s="1"/>
  <c r="L31" i="5"/>
  <c r="K31" i="5"/>
  <c r="I31" i="5"/>
  <c r="E31" i="5"/>
  <c r="F31" i="5" s="1"/>
  <c r="C31" i="5"/>
  <c r="X30" i="5"/>
  <c r="W30" i="5"/>
  <c r="U30" i="5"/>
  <c r="Q30" i="5"/>
  <c r="O30" i="5"/>
  <c r="R30" i="5" s="1"/>
  <c r="K30" i="5"/>
  <c r="L30" i="5" s="1"/>
  <c r="I30" i="5"/>
  <c r="E30" i="5"/>
  <c r="F30" i="5" s="1"/>
  <c r="C30" i="5"/>
  <c r="X29" i="5"/>
  <c r="W29" i="5"/>
  <c r="U29" i="5"/>
  <c r="Q29" i="5"/>
  <c r="O29" i="5"/>
  <c r="R29" i="5" s="1"/>
  <c r="K29" i="5"/>
  <c r="L29" i="5" s="1"/>
  <c r="I29" i="5"/>
  <c r="E29" i="5"/>
  <c r="F29" i="5" s="1"/>
  <c r="C29" i="5"/>
  <c r="X28" i="5"/>
  <c r="W28" i="5"/>
  <c r="U28" i="5"/>
  <c r="Q28" i="5"/>
  <c r="O28" i="5"/>
  <c r="R28" i="5" s="1"/>
  <c r="K28" i="5"/>
  <c r="L28" i="5" s="1"/>
  <c r="I28" i="5"/>
  <c r="E28" i="5"/>
  <c r="F28" i="5" s="1"/>
  <c r="C28" i="5"/>
  <c r="X27" i="5"/>
  <c r="W27" i="5"/>
  <c r="U27" i="5"/>
  <c r="Q27" i="5"/>
  <c r="O27" i="5"/>
  <c r="R27" i="5" s="1"/>
  <c r="K27" i="5"/>
  <c r="L27" i="5" s="1"/>
  <c r="I27" i="5"/>
  <c r="E27" i="5"/>
  <c r="F27" i="5" s="1"/>
  <c r="C27" i="5"/>
  <c r="X26" i="5"/>
  <c r="W26" i="5"/>
  <c r="U26" i="5"/>
  <c r="Q26" i="5"/>
  <c r="O26" i="5"/>
  <c r="R26" i="5" s="1"/>
  <c r="L26" i="5"/>
  <c r="K26" i="5"/>
  <c r="I26" i="5"/>
  <c r="E26" i="5"/>
  <c r="F26" i="5" s="1"/>
  <c r="C42" i="5" s="1"/>
  <c r="C26" i="5"/>
  <c r="X25" i="5"/>
  <c r="W25" i="5"/>
  <c r="U25" i="5"/>
  <c r="Q25" i="5"/>
  <c r="O25" i="5"/>
  <c r="R25" i="5" s="1"/>
  <c r="K25" i="5"/>
  <c r="L25" i="5" s="1"/>
  <c r="I25" i="5"/>
  <c r="E25" i="5"/>
  <c r="F25" i="5" s="1"/>
  <c r="C25" i="5"/>
  <c r="X24" i="5"/>
  <c r="U41" i="5" s="1"/>
  <c r="W24" i="5"/>
  <c r="U24" i="5"/>
  <c r="Q24" i="5"/>
  <c r="O24" i="5"/>
  <c r="R24" i="5" s="1"/>
  <c r="K24" i="5"/>
  <c r="L24" i="5" s="1"/>
  <c r="I24" i="5"/>
  <c r="E24" i="5"/>
  <c r="F24" i="5" s="1"/>
  <c r="C41" i="5" s="1"/>
  <c r="C24" i="5"/>
  <c r="X23" i="5"/>
  <c r="U40" i="5" s="1"/>
  <c r="U3" i="5" s="1"/>
  <c r="W23" i="5"/>
  <c r="U23" i="5"/>
  <c r="Q23" i="5"/>
  <c r="O23" i="5"/>
  <c r="R23" i="5" s="1"/>
  <c r="O40" i="5" s="1"/>
  <c r="K23" i="5"/>
  <c r="L23" i="5" s="1"/>
  <c r="I23" i="5"/>
  <c r="E23" i="5"/>
  <c r="F23" i="5" s="1"/>
  <c r="C23" i="5"/>
  <c r="X22" i="5"/>
  <c r="U39" i="5" s="1"/>
  <c r="W22" i="5"/>
  <c r="U22" i="5"/>
  <c r="Q22" i="5"/>
  <c r="O22" i="5"/>
  <c r="R22" i="5" s="1"/>
  <c r="O39" i="5" s="1"/>
  <c r="K22" i="5"/>
  <c r="L22" i="5" s="1"/>
  <c r="I22" i="5"/>
  <c r="E22" i="5"/>
  <c r="F22" i="5" s="1"/>
  <c r="C22" i="5"/>
  <c r="X18" i="5"/>
  <c r="R18" i="5"/>
  <c r="L18" i="5"/>
  <c r="F18" i="5"/>
  <c r="R17" i="5"/>
  <c r="X16" i="5"/>
  <c r="R16" i="5"/>
  <c r="L16" i="5"/>
  <c r="F16" i="5"/>
  <c r="X15" i="5"/>
  <c r="L15" i="5"/>
  <c r="F15" i="5"/>
  <c r="X14" i="5"/>
  <c r="L14" i="5"/>
  <c r="F14" i="5"/>
  <c r="X13" i="5"/>
  <c r="L13" i="5"/>
  <c r="F13" i="5"/>
  <c r="AB12" i="5"/>
  <c r="X9" i="5"/>
  <c r="R9" i="5"/>
  <c r="L9" i="5"/>
  <c r="F9" i="5"/>
  <c r="AB8" i="5"/>
  <c r="X8" i="5"/>
  <c r="R8" i="5"/>
  <c r="L8" i="5"/>
  <c r="F8" i="5"/>
  <c r="X7" i="5"/>
  <c r="R7" i="5"/>
  <c r="L7" i="5"/>
  <c r="F7" i="5"/>
  <c r="AB6" i="5"/>
  <c r="X6" i="5"/>
  <c r="R6" i="5"/>
  <c r="L6" i="5"/>
  <c r="F6" i="5"/>
  <c r="AB5" i="5"/>
  <c r="X9" i="4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W39" i="7" l="1"/>
  <c r="E39" i="7"/>
  <c r="Q39" i="7"/>
  <c r="K39" i="7"/>
  <c r="W41" i="7"/>
  <c r="Q41" i="7"/>
  <c r="K41" i="7"/>
  <c r="E41" i="7"/>
  <c r="I40" i="5"/>
  <c r="I3" i="5" s="1"/>
  <c r="I41" i="5"/>
  <c r="I39" i="5"/>
  <c r="K39" i="5" s="1"/>
  <c r="I42" i="5"/>
  <c r="Q39" i="5"/>
  <c r="W39" i="5"/>
  <c r="O42" i="5"/>
  <c r="C40" i="5"/>
  <c r="C3" i="5" s="1"/>
  <c r="W44" i="5"/>
  <c r="Q44" i="5"/>
  <c r="K44" i="5"/>
  <c r="E44" i="5"/>
  <c r="O41" i="5"/>
  <c r="U42" i="5"/>
  <c r="O3" i="5"/>
  <c r="W40" i="5"/>
  <c r="Q40" i="5"/>
  <c r="C39" i="5"/>
  <c r="E39" i="5" s="1"/>
  <c r="K43" i="5"/>
  <c r="E43" i="5"/>
  <c r="W43" i="5"/>
  <c r="Q43" i="5"/>
  <c r="X22" i="4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Q39" i="4" s="1"/>
  <c r="X33" i="4"/>
  <c r="R35" i="4"/>
  <c r="O44" i="4" s="1"/>
  <c r="Q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K40" i="5" l="1"/>
  <c r="W41" i="5"/>
  <c r="Q41" i="5"/>
  <c r="K41" i="5"/>
  <c r="E41" i="5"/>
  <c r="W42" i="5"/>
  <c r="Q42" i="5"/>
  <c r="K42" i="5"/>
  <c r="E42" i="5"/>
  <c r="E40" i="5"/>
  <c r="W39" i="4"/>
  <c r="Q40" i="4"/>
  <c r="O3" i="4"/>
  <c r="I40" i="4"/>
  <c r="I3" i="4" s="1"/>
  <c r="I41" i="4"/>
  <c r="I42" i="4"/>
  <c r="K43" i="4"/>
  <c r="U42" i="4"/>
  <c r="W42" i="4" s="1"/>
  <c r="K44" i="4"/>
  <c r="C42" i="4"/>
  <c r="E42" i="4" s="1"/>
  <c r="K40" i="4"/>
  <c r="O41" i="4"/>
  <c r="Q41" i="4" s="1"/>
  <c r="C40" i="4"/>
  <c r="U40" i="4"/>
  <c r="E44" i="4"/>
  <c r="W44" i="4"/>
  <c r="I39" i="4"/>
  <c r="K39" i="4" s="1"/>
  <c r="Q42" i="4"/>
  <c r="W43" i="4"/>
  <c r="Q43" i="4"/>
  <c r="C39" i="4"/>
  <c r="E39" i="4" s="1"/>
  <c r="K42" i="4"/>
  <c r="E43" i="4"/>
  <c r="C41" i="4"/>
  <c r="E41" i="4" l="1"/>
  <c r="W40" i="4"/>
  <c r="U3" i="4"/>
  <c r="K41" i="4"/>
  <c r="E40" i="4"/>
  <c r="C3" i="4"/>
  <c r="W41" i="4"/>
</calcChain>
</file>

<file path=xl/sharedStrings.xml><?xml version="1.0" encoding="utf-8"?>
<sst xmlns="http://schemas.openxmlformats.org/spreadsheetml/2006/main" count="810" uniqueCount="95">
  <si>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</si>
  <si>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</si>
  <si>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</si>
  <si>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</si>
  <si>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</si>
  <si>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</si>
  <si>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</si>
  <si>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</si>
  <si>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</si>
  <si>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</si>
  <si>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</si>
  <si>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</si>
  <si>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</si>
  <si>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</si>
  <si>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</si>
  <si>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</si>
  <si>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</si>
  <si>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</si>
  <si>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</si>
  <si>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</si>
  <si>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</si>
  <si>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</si>
  <si>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</si>
  <si>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</si>
  <si>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</si>
  <si>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</si>
  <si>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</si>
  <si>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</si>
  <si>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</si>
  <si>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</si>
  <si>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</si>
  <si>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</si>
  <si>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</si>
  <si>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</si>
  <si>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</si>
  <si>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</si>
  <si>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</si>
  <si>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</si>
  <si>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</si>
  <si>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</si>
  <si>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</si>
  <si>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</si>
  <si>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Can use if want to avoid using ammonium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</si>
  <si>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</si>
  <si>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</si>
  <si>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</si>
  <si>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</si>
  <si>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</si>
  <si>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</si>
  <si>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</si>
  <si>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</si>
  <si>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</si>
  <si>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</si>
  <si>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</si>
  <si>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</si>
  <si>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</si>
  <si>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</si>
  <si>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t>diff. from 31 ppm P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</si>
  <si>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</si>
  <si>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</si>
  <si>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</si>
  <si>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</si>
  <si>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</si>
  <si>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</si>
  <si>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</si>
  <si>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</si>
  <si>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</si>
  <si>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</si>
  <si>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</si>
  <si>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</si>
  <si>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</si>
  <si>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</si>
  <si>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</si>
  <si>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</si>
  <si>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</si>
  <si>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</si>
  <si>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</si>
  <si>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</si>
  <si>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</si>
  <si>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</si>
  <si>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</si>
  <si>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</si>
  <si>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</si>
  <si>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</si>
  <si>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</si>
  <si>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</si>
  <si>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</si>
  <si>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</si>
  <si>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</si>
  <si>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</si>
  <si>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</si>
  <si>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</si>
  <si>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Use to blance N if you modify NH4H4PO4</t>
  </si>
  <si>
    <t>Constant, can help modify soil pH if needed</t>
  </si>
  <si>
    <t>constant (unrealted to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</si>
</sst>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BAFA7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4" xfId="0" applyFont="1" applyBorder="1"/>
    <xf numFmtId="0" fontId="5" fillId="0" borderId="6" xfId="0" applyFont="1" applyBorder="1"/>
    <xf numFmtId="0" fontId="3" fillId="0" borderId="0" xfId="0" applyFont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8" fillId="0" borderId="0" xfId="0" applyFont="1"/>
    <xf numFmtId="0" fontId="0" fillId="0" borderId="5" xfId="0" applyBorder="1"/>
    <xf numFmtId="0" fontId="5" fillId="8" borderId="4" xfId="0" applyFont="1" applyFill="1" applyBorder="1"/>
    <xf numFmtId="0" fontId="5" fillId="9" borderId="4" xfId="0" applyFont="1" applyFill="1" applyBorder="1"/>
    <xf numFmtId="0" fontId="5" fillId="10" borderId="4" xfId="0" applyFont="1" applyFill="1" applyBorder="1"/>
    <xf numFmtId="0" fontId="5" fillId="5" borderId="4" xfId="0" applyFont="1" applyFill="1" applyBorder="1"/>
    <xf numFmtId="0" fontId="5" fillId="11" borderId="4" xfId="0" applyFont="1" applyFill="1" applyBorder="1"/>
    <xf numFmtId="0" fontId="5" fillId="12" borderId="4" xfId="0" applyFont="1" applyFill="1" applyBorder="1"/>
    <xf numFmtId="0" fontId="5" fillId="13" borderId="4" xfId="0" applyFont="1" applyFill="1" applyBorder="1"/>
    <xf numFmtId="0" fontId="5" fillId="6" borderId="4" xfId="0" applyFont="1" applyFill="1" applyBorder="1"/>
    <xf numFmtId="0" fontId="5" fillId="14" borderId="4" xfId="0" applyFont="1" applyFill="1" applyBorder="1"/>
    <xf numFmtId="0" fontId="5" fillId="4" borderId="4" xfId="0" applyFont="1" applyFill="1" applyBorder="1"/>
    <xf numFmtId="0" fontId="6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5" xfId="0" applyNumberFormat="1" applyBorder="1"/>
    <xf numFmtId="2" fontId="0" fillId="0" borderId="9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3" xfId="0" applyNumberFormat="1" applyBorder="1"/>
    <xf numFmtId="164" fontId="0" fillId="0" borderId="0" xfId="0" applyNumberFormat="1"/>
    <xf numFmtId="0" fontId="1" fillId="2" borderId="0" xfId="1" applyBorder="1"/>
    <xf numFmtId="164" fontId="2" fillId="3" borderId="0" xfId="2" applyNumberFormat="1" applyBorder="1"/>
    <xf numFmtId="0" fontId="2" fillId="3" borderId="0" xfId="2" applyBorder="1"/>
    <xf numFmtId="164" fontId="0" fillId="0" borderId="7" xfId="0" applyNumberFormat="1" applyBorder="1"/>
    <xf numFmtId="0" fontId="1" fillId="2" borderId="7" xfId="1" applyBorder="1"/>
    <xf numFmtId="0" fontId="5" fillId="11" borderId="1" xfId="0" applyFont="1" applyFill="1" applyBorder="1"/>
    <xf numFmtId="0" fontId="0" fillId="16" borderId="0" xfId="0" applyFill="1"/>
    <xf numFmtId="49" fontId="12" fillId="17" borderId="1" xfId="0" applyNumberFormat="1" applyFont="1" applyFill="1" applyBorder="1"/>
    <xf numFmtId="0" fontId="12" fillId="17" borderId="2" xfId="0" applyFont="1" applyFill="1" applyBorder="1"/>
    <xf numFmtId="0" fontId="12" fillId="17" borderId="3" xfId="0" applyFont="1" applyFill="1" applyBorder="1"/>
    <xf numFmtId="49" fontId="12" fillId="17" borderId="4" xfId="0" applyNumberFormat="1" applyFont="1" applyFill="1" applyBorder="1"/>
    <xf numFmtId="0" fontId="12" fillId="17" borderId="0" xfId="0" applyFont="1" applyFill="1" applyAlignment="1">
      <alignment horizontal="left"/>
    </xf>
    <xf numFmtId="0" fontId="12" fillId="17" borderId="0" xfId="0" applyFont="1" applyFill="1"/>
    <xf numFmtId="0" fontId="12" fillId="17" borderId="5" xfId="0" applyFont="1" applyFill="1" applyBorder="1"/>
    <xf numFmtId="0" fontId="12" fillId="17" borderId="1" xfId="0" applyFont="1" applyFill="1" applyBorder="1"/>
    <xf numFmtId="0" fontId="12" fillId="17" borderId="6" xfId="0" applyFont="1" applyFill="1" applyBorder="1"/>
    <xf numFmtId="0" fontId="12" fillId="17" borderId="7" xfId="0" applyFont="1" applyFill="1" applyBorder="1" applyAlignment="1">
      <alignment horizontal="left"/>
    </xf>
    <xf numFmtId="0" fontId="12" fillId="17" borderId="7" xfId="0" applyFont="1" applyFill="1" applyBorder="1"/>
    <xf numFmtId="0" fontId="12" fillId="17" borderId="8" xfId="0" applyFont="1" applyFill="1" applyBorder="1"/>
    <xf numFmtId="0" fontId="12" fillId="17" borderId="4" xfId="0" applyFont="1" applyFill="1" applyBorder="1"/>
    <xf numFmtId="0" fontId="7" fillId="17" borderId="2" xfId="0" applyFont="1" applyFill="1" applyBorder="1"/>
    <xf numFmtId="0" fontId="7" fillId="17" borderId="3" xfId="0" applyFont="1" applyFill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0" fillId="0" borderId="4" xfId="0" applyBorder="1"/>
    <xf numFmtId="0" fontId="0" fillId="0" borderId="6" xfId="0" applyBorder="1"/>
    <xf numFmtId="0" fontId="0" fillId="15" borderId="9" xfId="0" applyFill="1" applyBorder="1"/>
    <xf numFmtId="0" fontId="0" fillId="15" borderId="11" xfId="0" applyFill="1" applyBorder="1"/>
    <xf numFmtId="0" fontId="8" fillId="15" borderId="10" xfId="0" applyFont="1" applyFill="1" applyBorder="1"/>
    <xf numFmtId="0" fontId="0" fillId="11" borderId="4" xfId="0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0" fillId="13" borderId="4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7" borderId="4" xfId="0" applyFill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7132"/>
      <color rgb="FF83E28E"/>
      <color rgb="FFFBA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zoomScale="80" zoomScaleNormal="80" workbookViewId="0">
      <selection activeCell="N19" sqref="N19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/>
    <row r="2" spans="2:28" s="1" customFormat="1" ht="19.5" thickBot="1" x14ac:dyDescent="0.35">
      <c r="B2" s="51" t="s">
        <v>51</v>
      </c>
      <c r="C2" s="52"/>
      <c r="D2" s="52"/>
      <c r="E2" s="52"/>
      <c r="F2" s="53"/>
      <c r="G2" s="9"/>
      <c r="H2" s="58" t="s">
        <v>52</v>
      </c>
      <c r="I2" s="52"/>
      <c r="J2" s="52"/>
      <c r="K2" s="52"/>
      <c r="L2" s="53"/>
      <c r="M2" s="9"/>
      <c r="N2" s="58" t="s">
        <v>91</v>
      </c>
      <c r="O2" s="52"/>
      <c r="P2" s="52"/>
      <c r="Q2" s="52"/>
      <c r="R2" s="53"/>
      <c r="S2" s="9"/>
      <c r="T2" s="58" t="s">
        <v>53</v>
      </c>
      <c r="U2" s="52"/>
      <c r="V2" s="52"/>
      <c r="W2" s="52"/>
      <c r="X2" s="53"/>
      <c r="Z2" s="58" t="s">
        <v>90</v>
      </c>
      <c r="AA2" s="64"/>
      <c r="AB2" s="65"/>
    </row>
    <row r="3" spans="2:28" ht="19.5" thickBot="1" x14ac:dyDescent="0.35">
      <c r="B3" s="54" t="s">
        <v>54</v>
      </c>
      <c r="C3" s="55">
        <f>C40/AA35</f>
        <v>0</v>
      </c>
      <c r="D3" s="56"/>
      <c r="E3" s="56"/>
      <c r="F3" s="57"/>
      <c r="G3" s="5"/>
      <c r="H3" s="59" t="s">
        <v>55</v>
      </c>
      <c r="I3" s="60">
        <f>I40/AA35</f>
        <v>0.48999525408407052</v>
      </c>
      <c r="J3" s="61"/>
      <c r="K3" s="61"/>
      <c r="L3" s="62"/>
      <c r="M3" s="5"/>
      <c r="N3" s="63" t="s">
        <v>54</v>
      </c>
      <c r="O3" s="55">
        <f>O40/AA35</f>
        <v>0.99999031445728681</v>
      </c>
      <c r="P3" s="56"/>
      <c r="Q3" s="56"/>
      <c r="R3" s="57"/>
      <c r="S3" s="5"/>
      <c r="T3" s="59" t="s">
        <v>54</v>
      </c>
      <c r="U3" s="60">
        <f>U40/AA35</f>
        <v>1.9999806289145736</v>
      </c>
      <c r="V3" s="61"/>
      <c r="W3" s="61"/>
      <c r="X3" s="62"/>
      <c r="Z3" s="6" t="s">
        <v>23</v>
      </c>
      <c r="AA3" s="7" t="s">
        <v>24</v>
      </c>
      <c r="AB3" s="8" t="s">
        <v>25</v>
      </c>
    </row>
    <row r="4" spans="2:28" ht="18.75" x14ac:dyDescent="0.35">
      <c r="B4" s="21" t="s">
        <v>0</v>
      </c>
      <c r="C4" s="22"/>
      <c r="D4" s="23"/>
      <c r="E4" s="23"/>
      <c r="F4" s="24"/>
      <c r="G4" s="5"/>
      <c r="H4" s="21" t="s">
        <v>21</v>
      </c>
      <c r="I4" s="22"/>
      <c r="J4" s="23"/>
      <c r="K4" s="23"/>
      <c r="L4" s="24"/>
      <c r="M4" s="5"/>
      <c r="N4" s="21" t="s">
        <v>21</v>
      </c>
      <c r="O4" s="22"/>
      <c r="P4" s="23"/>
      <c r="Q4" s="23"/>
      <c r="R4" s="24"/>
      <c r="S4" s="5"/>
      <c r="T4" s="21" t="s">
        <v>21</v>
      </c>
      <c r="U4" s="22"/>
      <c r="V4" s="23"/>
      <c r="W4" s="23"/>
      <c r="X4" s="24"/>
      <c r="Z4" s="74" t="s">
        <v>58</v>
      </c>
      <c r="AA4" s="33">
        <v>115.03</v>
      </c>
      <c r="AB4" s="34">
        <v>115.03</v>
      </c>
    </row>
    <row r="5" spans="2:28" ht="19.5" thickBot="1" x14ac:dyDescent="0.4">
      <c r="B5" s="25" t="s">
        <v>1</v>
      </c>
      <c r="C5" s="26" t="s">
        <v>2</v>
      </c>
      <c r="D5" s="26" t="s">
        <v>50</v>
      </c>
      <c r="E5" s="26" t="s">
        <v>3</v>
      </c>
      <c r="F5" s="27" t="s">
        <v>4</v>
      </c>
      <c r="H5" s="25" t="s">
        <v>1</v>
      </c>
      <c r="I5" s="26" t="s">
        <v>22</v>
      </c>
      <c r="J5" s="26" t="s">
        <v>49</v>
      </c>
      <c r="K5" s="26" t="s">
        <v>3</v>
      </c>
      <c r="L5" s="27" t="s">
        <v>4</v>
      </c>
      <c r="N5" s="25" t="s">
        <v>1</v>
      </c>
      <c r="O5" s="26" t="s">
        <v>22</v>
      </c>
      <c r="P5" s="26" t="s">
        <v>49</v>
      </c>
      <c r="Q5" s="26" t="s">
        <v>3</v>
      </c>
      <c r="R5" s="27" t="s">
        <v>4</v>
      </c>
      <c r="T5" s="25" t="s">
        <v>1</v>
      </c>
      <c r="U5" s="26" t="s">
        <v>22</v>
      </c>
      <c r="V5" s="26" t="s">
        <v>49</v>
      </c>
      <c r="W5" s="26" t="s">
        <v>3</v>
      </c>
      <c r="X5" s="27" t="s">
        <v>4</v>
      </c>
      <c r="Z5" s="75" t="s">
        <v>59</v>
      </c>
      <c r="AA5" s="33">
        <v>101.11</v>
      </c>
      <c r="AB5" s="34">
        <f>AA5*2</f>
        <v>202.22</v>
      </c>
    </row>
    <row r="6" spans="2:28" ht="18.75" x14ac:dyDescent="0.35">
      <c r="B6" s="49" t="s">
        <v>61</v>
      </c>
      <c r="C6" s="30">
        <v>1</v>
      </c>
      <c r="D6" s="30">
        <v>115.3</v>
      </c>
      <c r="E6" s="30">
        <v>0</v>
      </c>
      <c r="F6" s="31">
        <f t="shared" ref="F6:F8" si="0">IF(OR(D6=0,E6=0),0,(D6*1000)/(1000/(C6*E6)))</f>
        <v>0</v>
      </c>
      <c r="H6" s="15" t="s">
        <v>61</v>
      </c>
      <c r="I6">
        <v>1</v>
      </c>
      <c r="J6">
        <v>115.3</v>
      </c>
      <c r="K6">
        <v>0.49</v>
      </c>
      <c r="L6" s="10">
        <f t="shared" ref="L6:L8" si="1">IF(OR(J6=0,K6=0),0,(J6*1000)/(1000/(I6*K6)))</f>
        <v>56.497</v>
      </c>
      <c r="N6" s="15" t="s">
        <v>61</v>
      </c>
      <c r="O6">
        <v>1</v>
      </c>
      <c r="P6">
        <v>115.3</v>
      </c>
      <c r="Q6">
        <v>1</v>
      </c>
      <c r="R6" s="10">
        <f t="shared" ref="R6:R8" si="2">IF(OR(P6=0,Q6=0),0,(P6*1000)/(1000/(O6*Q6)))</f>
        <v>115.3</v>
      </c>
      <c r="T6" s="15" t="s">
        <v>61</v>
      </c>
      <c r="U6">
        <v>1</v>
      </c>
      <c r="V6">
        <v>115.3</v>
      </c>
      <c r="W6">
        <v>2</v>
      </c>
      <c r="X6" s="10">
        <f t="shared" ref="X6:X8" si="3">IF(OR(V6=0,W6=0),0,(V6*1000)/(1000/(U6*W6)))</f>
        <v>230.6</v>
      </c>
      <c r="Z6" s="76" t="s">
        <v>60</v>
      </c>
      <c r="AA6" s="33">
        <v>236.15</v>
      </c>
      <c r="AB6" s="34">
        <f>AA6*2</f>
        <v>472.3</v>
      </c>
    </row>
    <row r="7" spans="2:28" ht="18.75" x14ac:dyDescent="0.35">
      <c r="B7" s="16" t="s">
        <v>63</v>
      </c>
      <c r="C7">
        <v>2</v>
      </c>
      <c r="D7">
        <v>101.1</v>
      </c>
      <c r="E7">
        <v>1.5</v>
      </c>
      <c r="F7" s="10">
        <f t="shared" si="0"/>
        <v>303.3</v>
      </c>
      <c r="H7" s="16" t="s">
        <v>63</v>
      </c>
      <c r="I7">
        <v>2</v>
      </c>
      <c r="J7">
        <v>101.1</v>
      </c>
      <c r="K7">
        <v>2</v>
      </c>
      <c r="L7" s="10">
        <f t="shared" si="1"/>
        <v>404.4</v>
      </c>
      <c r="N7" s="16" t="s">
        <v>63</v>
      </c>
      <c r="O7">
        <v>2</v>
      </c>
      <c r="P7">
        <v>101.1</v>
      </c>
      <c r="Q7">
        <v>2</v>
      </c>
      <c r="R7" s="10">
        <f t="shared" si="2"/>
        <v>404.4</v>
      </c>
      <c r="T7" s="16" t="s">
        <v>63</v>
      </c>
      <c r="U7">
        <v>2</v>
      </c>
      <c r="V7">
        <v>101.1</v>
      </c>
      <c r="W7">
        <v>2</v>
      </c>
      <c r="X7" s="10">
        <f t="shared" si="3"/>
        <v>404.4</v>
      </c>
      <c r="Z7" s="77" t="s">
        <v>62</v>
      </c>
      <c r="AA7" s="33">
        <v>80.040000000000006</v>
      </c>
      <c r="AB7" s="34">
        <v>80.040000000000006</v>
      </c>
    </row>
    <row r="8" spans="2:28" ht="18.75" x14ac:dyDescent="0.35">
      <c r="B8" s="17" t="s">
        <v>65</v>
      </c>
      <c r="C8">
        <v>2</v>
      </c>
      <c r="D8">
        <v>164.08799999999999</v>
      </c>
      <c r="E8">
        <v>0</v>
      </c>
      <c r="F8" s="10">
        <f t="shared" si="0"/>
        <v>0</v>
      </c>
      <c r="H8" s="17" t="s">
        <v>65</v>
      </c>
      <c r="I8">
        <v>2</v>
      </c>
      <c r="J8">
        <v>164.08799999999999</v>
      </c>
      <c r="K8">
        <v>2</v>
      </c>
      <c r="L8" s="10">
        <f t="shared" si="1"/>
        <v>656.35199999999998</v>
      </c>
      <c r="N8" s="17" t="s">
        <v>65</v>
      </c>
      <c r="O8">
        <v>2</v>
      </c>
      <c r="P8">
        <v>164.08799999999999</v>
      </c>
      <c r="Q8">
        <v>2</v>
      </c>
      <c r="R8" s="10">
        <f t="shared" si="2"/>
        <v>656.35199999999998</v>
      </c>
      <c r="T8" s="17" t="s">
        <v>65</v>
      </c>
      <c r="U8">
        <v>2</v>
      </c>
      <c r="V8">
        <v>164.08799999999999</v>
      </c>
      <c r="W8">
        <v>2</v>
      </c>
      <c r="X8" s="10">
        <f t="shared" si="3"/>
        <v>656.35199999999998</v>
      </c>
      <c r="Z8" s="77" t="s">
        <v>64</v>
      </c>
      <c r="AA8" s="33">
        <v>80.040000000000006</v>
      </c>
      <c r="AB8" s="34">
        <f>AA8*8</f>
        <v>640.32000000000005</v>
      </c>
    </row>
    <row r="9" spans="2:28" ht="18.75" x14ac:dyDescent="0.35">
      <c r="B9" s="18" t="s">
        <v>67</v>
      </c>
      <c r="C9" s="50">
        <v>8</v>
      </c>
      <c r="D9">
        <v>80.043000000000006</v>
      </c>
      <c r="E9">
        <v>0.75</v>
      </c>
      <c r="F9" s="10">
        <f>IF(OR(D9=0,E9=0),0,(D9*1000)/(1000/(C9*E9)))</f>
        <v>480.25800000000004</v>
      </c>
      <c r="H9" s="18" t="s">
        <v>67</v>
      </c>
      <c r="I9">
        <v>1</v>
      </c>
      <c r="J9">
        <v>80.043000000000006</v>
      </c>
      <c r="K9">
        <v>1.26</v>
      </c>
      <c r="L9" s="10">
        <f>IF(OR(J9=0,K9=0),0,(J9*1000)/(1000/(I9*K9)))</f>
        <v>100.85418</v>
      </c>
      <c r="N9" s="18" t="s">
        <v>67</v>
      </c>
      <c r="O9">
        <v>1</v>
      </c>
      <c r="P9">
        <v>80.043000000000006</v>
      </c>
      <c r="Q9">
        <v>1</v>
      </c>
      <c r="R9" s="10">
        <f>IF(OR(P9=0,Q9=0),0,(P9*1000)/(1000/(O9*Q9)))</f>
        <v>80.043000000000006</v>
      </c>
      <c r="T9" s="18" t="s">
        <v>67</v>
      </c>
      <c r="U9">
        <v>1</v>
      </c>
      <c r="V9">
        <v>80.043000000000006</v>
      </c>
      <c r="W9">
        <v>0.5</v>
      </c>
      <c r="X9" s="10">
        <f>IF(OR(V9=0,W9=0),0,(V9*1000)/(1000/(U9*W9)))</f>
        <v>40.021500000000003</v>
      </c>
      <c r="Z9" s="78" t="s">
        <v>66</v>
      </c>
      <c r="AA9" s="33">
        <v>136.09</v>
      </c>
      <c r="AB9" s="34">
        <v>136.09</v>
      </c>
    </row>
    <row r="10" spans="2:28" ht="15.75" thickBot="1" x14ac:dyDescent="0.3">
      <c r="B10" s="3"/>
      <c r="F10" s="10"/>
      <c r="H10" s="3"/>
      <c r="L10" s="10"/>
      <c r="N10" s="3"/>
      <c r="R10" s="10"/>
      <c r="T10" s="3"/>
      <c r="X10" s="10"/>
      <c r="Z10" s="79" t="s">
        <v>26</v>
      </c>
      <c r="AA10" s="33">
        <v>74.55</v>
      </c>
      <c r="AB10" s="34">
        <v>74.55</v>
      </c>
    </row>
    <row r="11" spans="2:28" ht="18.75" x14ac:dyDescent="0.35">
      <c r="B11" s="21" t="s">
        <v>5</v>
      </c>
      <c r="C11" s="23"/>
      <c r="D11" s="23"/>
      <c r="E11" s="23"/>
      <c r="F11" s="24"/>
      <c r="H11" s="21" t="s">
        <v>5</v>
      </c>
      <c r="I11" s="23"/>
      <c r="J11" s="23"/>
      <c r="K11" s="23"/>
      <c r="L11" s="24"/>
      <c r="N11" s="21" t="s">
        <v>5</v>
      </c>
      <c r="O11" s="23"/>
      <c r="P11" s="23"/>
      <c r="Q11" s="23"/>
      <c r="R11" s="24"/>
      <c r="T11" s="21" t="s">
        <v>5</v>
      </c>
      <c r="U11" s="23"/>
      <c r="V11" s="23"/>
      <c r="W11" s="23"/>
      <c r="X11" s="24"/>
      <c r="Z11" s="80" t="s">
        <v>68</v>
      </c>
      <c r="AA11" s="33">
        <v>100.09</v>
      </c>
      <c r="AB11" s="34">
        <v>100.09</v>
      </c>
    </row>
    <row r="12" spans="2:28" ht="19.5" thickBot="1" x14ac:dyDescent="0.4">
      <c r="B12" s="25" t="s">
        <v>1</v>
      </c>
      <c r="C12" s="26" t="s">
        <v>2</v>
      </c>
      <c r="D12" s="26" t="s">
        <v>49</v>
      </c>
      <c r="E12" s="26" t="s">
        <v>3</v>
      </c>
      <c r="F12" s="27" t="s">
        <v>4</v>
      </c>
      <c r="H12" s="25" t="s">
        <v>1</v>
      </c>
      <c r="I12" s="26" t="s">
        <v>22</v>
      </c>
      <c r="J12" s="26" t="s">
        <v>49</v>
      </c>
      <c r="K12" s="26" t="s">
        <v>3</v>
      </c>
      <c r="L12" s="27" t="s">
        <v>4</v>
      </c>
      <c r="N12" s="25" t="s">
        <v>1</v>
      </c>
      <c r="O12" s="26" t="s">
        <v>22</v>
      </c>
      <c r="P12" s="26" t="s">
        <v>49</v>
      </c>
      <c r="Q12" s="26" t="s">
        <v>3</v>
      </c>
      <c r="R12" s="27" t="s">
        <v>4</v>
      </c>
      <c r="T12" s="25" t="s">
        <v>1</v>
      </c>
      <c r="U12" s="26" t="s">
        <v>22</v>
      </c>
      <c r="V12" s="26" t="s">
        <v>49</v>
      </c>
      <c r="W12" s="26" t="s">
        <v>3</v>
      </c>
      <c r="X12" s="27" t="s">
        <v>4</v>
      </c>
      <c r="Z12" s="80" t="s">
        <v>69</v>
      </c>
      <c r="AA12" s="33">
        <v>246.48</v>
      </c>
      <c r="AB12" s="34">
        <f>AA12*2</f>
        <v>492.96</v>
      </c>
    </row>
    <row r="13" spans="2:28" ht="15.75" thickBot="1" x14ac:dyDescent="0.3">
      <c r="B13" s="19" t="s">
        <v>70</v>
      </c>
      <c r="C13">
        <v>1</v>
      </c>
      <c r="D13">
        <v>136.08600000000001</v>
      </c>
      <c r="E13">
        <v>0</v>
      </c>
      <c r="F13" s="38">
        <f>IF(OR(C13=0, E13=0), 0, (D13*1000)/(1000/(C13*E13)))</f>
        <v>0</v>
      </c>
      <c r="H13" s="19" t="s">
        <v>70</v>
      </c>
      <c r="I13">
        <v>1</v>
      </c>
      <c r="J13">
        <v>136.08600000000001</v>
      </c>
      <c r="K13">
        <v>0</v>
      </c>
      <c r="L13" s="38">
        <f>IF(OR(I13=0, K13=0), 0, (J13*1000)/(1000/(I13*K13)))</f>
        <v>0</v>
      </c>
      <c r="N13" s="19" t="s">
        <v>70</v>
      </c>
      <c r="O13">
        <v>1</v>
      </c>
      <c r="P13">
        <v>136.08600000000001</v>
      </c>
      <c r="Q13">
        <v>0</v>
      </c>
      <c r="R13" s="38">
        <v>0</v>
      </c>
      <c r="T13" s="19" t="s">
        <v>70</v>
      </c>
      <c r="U13">
        <v>1</v>
      </c>
      <c r="V13">
        <v>136.08600000000001</v>
      </c>
      <c r="W13">
        <v>0</v>
      </c>
      <c r="X13" s="38">
        <f>IF(OR(U13=0, W13=0), 0, (V13*1000)/(1000/(U13*W13)))</f>
        <v>0</v>
      </c>
      <c r="Z13" s="35" t="s">
        <v>27</v>
      </c>
      <c r="AA13" s="36">
        <v>38.5</v>
      </c>
      <c r="AB13" s="37">
        <v>38.5</v>
      </c>
    </row>
    <row r="14" spans="2:28" ht="19.5" thickBot="1" x14ac:dyDescent="0.4">
      <c r="B14" s="14" t="s">
        <v>6</v>
      </c>
      <c r="C14">
        <v>1</v>
      </c>
      <c r="D14">
        <v>74.555000000000007</v>
      </c>
      <c r="E14">
        <v>1</v>
      </c>
      <c r="F14" s="38">
        <f t="shared" ref="F14:F16" si="4">IF(OR(C14=0, E14=0), 0, (D14*1000)/(1000/(C14*E14)))</f>
        <v>74.555000000000007</v>
      </c>
      <c r="H14" s="14" t="s">
        <v>6</v>
      </c>
      <c r="I14">
        <v>1</v>
      </c>
      <c r="J14">
        <v>74.555000000000007</v>
      </c>
      <c r="K14">
        <v>0</v>
      </c>
      <c r="L14" s="38">
        <f t="shared" ref="L14:L16" si="5">IF(OR(I14=0, K14=0), 0, (J14*1000)/(1000/(I14*K14)))</f>
        <v>0</v>
      </c>
      <c r="N14" s="14" t="s">
        <v>6</v>
      </c>
      <c r="O14">
        <v>1</v>
      </c>
      <c r="P14">
        <v>74.555000000000007</v>
      </c>
      <c r="Q14">
        <v>0</v>
      </c>
      <c r="R14" s="38">
        <v>0</v>
      </c>
      <c r="T14" s="14" t="s">
        <v>6</v>
      </c>
      <c r="U14">
        <v>1</v>
      </c>
      <c r="V14">
        <v>74.555000000000007</v>
      </c>
      <c r="W14">
        <v>0</v>
      </c>
      <c r="X14" s="38">
        <f t="shared" ref="X14:X16" si="6">IF(OR(U14=0, W14=0), 0, (V14*1000)/(1000/(U14*W14)))</f>
        <v>0</v>
      </c>
      <c r="Z14" s="6" t="s">
        <v>71</v>
      </c>
      <c r="AA14" s="39"/>
      <c r="AB14" s="40"/>
    </row>
    <row r="15" spans="2:28" ht="18.75" x14ac:dyDescent="0.35">
      <c r="B15" s="20" t="s">
        <v>73</v>
      </c>
      <c r="C15">
        <v>1</v>
      </c>
      <c r="D15">
        <v>100.087</v>
      </c>
      <c r="E15">
        <v>4</v>
      </c>
      <c r="F15" s="38">
        <f t="shared" si="4"/>
        <v>400.34800000000001</v>
      </c>
      <c r="H15" s="20" t="s">
        <v>73</v>
      </c>
      <c r="I15">
        <v>1</v>
      </c>
      <c r="J15">
        <v>100.087</v>
      </c>
      <c r="K15">
        <v>0</v>
      </c>
      <c r="L15" s="38">
        <f t="shared" si="5"/>
        <v>0</v>
      </c>
      <c r="N15" s="20" t="s">
        <v>73</v>
      </c>
      <c r="O15">
        <v>1</v>
      </c>
      <c r="P15">
        <v>100.087</v>
      </c>
      <c r="Q15">
        <v>0</v>
      </c>
      <c r="R15" s="38">
        <v>0</v>
      </c>
      <c r="T15" s="20" t="s">
        <v>73</v>
      </c>
      <c r="U15">
        <v>1</v>
      </c>
      <c r="V15">
        <v>100.087</v>
      </c>
      <c r="W15">
        <v>0</v>
      </c>
      <c r="X15" s="38">
        <f t="shared" si="6"/>
        <v>0</v>
      </c>
      <c r="Z15" s="32" t="s">
        <v>72</v>
      </c>
      <c r="AA15" s="41">
        <v>197.92</v>
      </c>
      <c r="AB15" s="34">
        <v>1.81</v>
      </c>
    </row>
    <row r="16" spans="2:28" ht="18.75" x14ac:dyDescent="0.35">
      <c r="B16" s="20" t="s">
        <v>75</v>
      </c>
      <c r="C16">
        <v>2</v>
      </c>
      <c r="D16">
        <v>246.48</v>
      </c>
      <c r="E16">
        <v>1</v>
      </c>
      <c r="F16" s="38">
        <f t="shared" si="4"/>
        <v>492.96</v>
      </c>
      <c r="H16" s="20" t="s">
        <v>75</v>
      </c>
      <c r="I16">
        <v>2</v>
      </c>
      <c r="J16">
        <v>246.48</v>
      </c>
      <c r="K16">
        <v>1</v>
      </c>
      <c r="L16" s="38">
        <f t="shared" si="5"/>
        <v>492.96</v>
      </c>
      <c r="N16" s="20" t="s">
        <v>75</v>
      </c>
      <c r="O16">
        <v>2</v>
      </c>
      <c r="P16">
        <v>246.48</v>
      </c>
      <c r="Q16">
        <v>1</v>
      </c>
      <c r="R16" s="38">
        <f t="shared" ref="R16:R18" si="7">(P16*1000)/(1000/(O16*Q16))</f>
        <v>492.96</v>
      </c>
      <c r="T16" s="20" t="s">
        <v>75</v>
      </c>
      <c r="U16">
        <v>2</v>
      </c>
      <c r="V16">
        <v>246.48</v>
      </c>
      <c r="W16">
        <v>1</v>
      </c>
      <c r="X16" s="38">
        <f t="shared" si="6"/>
        <v>492.96</v>
      </c>
      <c r="Z16" s="32" t="s">
        <v>74</v>
      </c>
      <c r="AA16" s="41">
        <v>61.83</v>
      </c>
      <c r="AB16" s="34">
        <v>2.83</v>
      </c>
    </row>
    <row r="17" spans="2:28" ht="18.75" x14ac:dyDescent="0.35">
      <c r="B17" s="3" t="s">
        <v>7</v>
      </c>
      <c r="C17">
        <v>1</v>
      </c>
      <c r="E17">
        <v>1</v>
      </c>
      <c r="F17" s="38"/>
      <c r="H17" s="3" t="s">
        <v>7</v>
      </c>
      <c r="I17">
        <v>1</v>
      </c>
      <c r="K17">
        <v>1</v>
      </c>
      <c r="L17" s="38"/>
      <c r="N17" s="3" t="s">
        <v>7</v>
      </c>
      <c r="O17">
        <v>1</v>
      </c>
      <c r="Q17">
        <v>1</v>
      </c>
      <c r="R17" s="38">
        <f t="shared" si="7"/>
        <v>0</v>
      </c>
      <c r="T17" s="3" t="s">
        <v>7</v>
      </c>
      <c r="U17">
        <v>1</v>
      </c>
      <c r="W17">
        <v>1</v>
      </c>
      <c r="X17" s="38"/>
      <c r="Z17" s="32" t="s">
        <v>76</v>
      </c>
      <c r="AA17" s="33">
        <v>287.60000000000002</v>
      </c>
      <c r="AB17" s="34">
        <v>0.22</v>
      </c>
    </row>
    <row r="18" spans="2:28" ht="18.75" x14ac:dyDescent="0.35">
      <c r="B18" s="3" t="s">
        <v>8</v>
      </c>
      <c r="C18">
        <v>1</v>
      </c>
      <c r="E18">
        <v>1</v>
      </c>
      <c r="F18" s="38">
        <f t="shared" ref="F18" si="8">(D18*1000)/(1000/(C18*E18))</f>
        <v>0</v>
      </c>
      <c r="H18" s="3" t="s">
        <v>8</v>
      </c>
      <c r="I18">
        <v>1</v>
      </c>
      <c r="K18">
        <v>1</v>
      </c>
      <c r="L18" s="38">
        <f t="shared" ref="L18" si="9">(J18*1000)/(1000/(I18*K18))</f>
        <v>0</v>
      </c>
      <c r="N18" s="3" t="s">
        <v>8</v>
      </c>
      <c r="O18">
        <v>1</v>
      </c>
      <c r="Q18">
        <v>1</v>
      </c>
      <c r="R18" s="38">
        <f t="shared" si="7"/>
        <v>0</v>
      </c>
      <c r="T18" s="3" t="s">
        <v>8</v>
      </c>
      <c r="U18">
        <v>1</v>
      </c>
      <c r="W18">
        <v>1</v>
      </c>
      <c r="X18" s="38">
        <f t="shared" ref="X18" si="10">(V18*1000)/(1000/(U18*W18))</f>
        <v>0</v>
      </c>
      <c r="Z18" s="32" t="s">
        <v>77</v>
      </c>
      <c r="AA18" s="33">
        <v>249.68</v>
      </c>
      <c r="AB18" s="34">
        <v>0.08</v>
      </c>
    </row>
    <row r="19" spans="2:28" ht="15.75" thickBot="1" x14ac:dyDescent="0.3">
      <c r="B19" s="3"/>
      <c r="F19" s="10"/>
      <c r="H19" s="3"/>
      <c r="L19" s="10"/>
      <c r="N19" s="3"/>
      <c r="R19" s="10"/>
      <c r="T19" s="3"/>
      <c r="X19" s="10"/>
      <c r="Z19" s="35" t="s">
        <v>28</v>
      </c>
      <c r="AA19" s="36">
        <v>161.94999999999999</v>
      </c>
      <c r="AB19" s="37">
        <v>0.106</v>
      </c>
    </row>
    <row r="20" spans="2:28" ht="15.75" thickBot="1" x14ac:dyDescent="0.3">
      <c r="B20" s="21" t="s">
        <v>9</v>
      </c>
      <c r="C20" s="23"/>
      <c r="D20" s="23"/>
      <c r="E20" s="23"/>
      <c r="F20" s="24"/>
      <c r="H20" s="21" t="s">
        <v>9</v>
      </c>
      <c r="I20" s="23"/>
      <c r="J20" s="23"/>
      <c r="K20" s="23"/>
      <c r="L20" s="24"/>
      <c r="N20" s="21" t="s">
        <v>9</v>
      </c>
      <c r="O20" s="23"/>
      <c r="P20" s="23"/>
      <c r="Q20" s="23"/>
      <c r="R20" s="24"/>
      <c r="T20" s="21" t="s">
        <v>9</v>
      </c>
      <c r="U20" s="23"/>
      <c r="V20" s="23"/>
      <c r="W20" s="23"/>
      <c r="X20" s="24"/>
      <c r="Z20" s="41"/>
      <c r="AA20" s="33"/>
      <c r="AB20" s="41"/>
    </row>
    <row r="21" spans="2:28" ht="19.5" thickBot="1" x14ac:dyDescent="0.35">
      <c r="B21" s="25" t="s">
        <v>10</v>
      </c>
      <c r="C21" s="26" t="s">
        <v>2</v>
      </c>
      <c r="D21" s="26" t="s">
        <v>49</v>
      </c>
      <c r="E21" s="26" t="s">
        <v>3</v>
      </c>
      <c r="F21" s="27" t="s">
        <v>4</v>
      </c>
      <c r="H21" s="25" t="s">
        <v>10</v>
      </c>
      <c r="I21" s="26" t="s">
        <v>22</v>
      </c>
      <c r="J21" s="26" t="s">
        <v>49</v>
      </c>
      <c r="K21" s="26" t="s">
        <v>3</v>
      </c>
      <c r="L21" s="27" t="s">
        <v>4</v>
      </c>
      <c r="N21" s="25" t="s">
        <v>10</v>
      </c>
      <c r="O21" s="26" t="s">
        <v>22</v>
      </c>
      <c r="P21" s="26" t="s">
        <v>49</v>
      </c>
      <c r="Q21" s="26" t="s">
        <v>3</v>
      </c>
      <c r="R21" s="27" t="s">
        <v>4</v>
      </c>
      <c r="T21" s="25" t="s">
        <v>10</v>
      </c>
      <c r="U21" s="26" t="s">
        <v>22</v>
      </c>
      <c r="V21" s="26" t="s">
        <v>49</v>
      </c>
      <c r="W21" s="26" t="s">
        <v>3</v>
      </c>
      <c r="X21" s="27" t="s">
        <v>4</v>
      </c>
      <c r="Z21" s="73" t="s">
        <v>29</v>
      </c>
      <c r="AA21" s="71"/>
      <c r="AB21" s="72"/>
    </row>
    <row r="22" spans="2:28" ht="15.75" thickBot="1" x14ac:dyDescent="0.3">
      <c r="B22" s="15" t="s">
        <v>78</v>
      </c>
      <c r="C22">
        <f>C6</f>
        <v>1</v>
      </c>
      <c r="D22">
        <v>14.006</v>
      </c>
      <c r="E22">
        <f>E6</f>
        <v>0</v>
      </c>
      <c r="F22" s="38">
        <f t="shared" ref="F22:F35" si="11">IF(OR(C22=0, E22=0), 0, (D22*1000)/(1000/(C22*E22)))</f>
        <v>0</v>
      </c>
      <c r="H22" s="15" t="s">
        <v>78</v>
      </c>
      <c r="I22">
        <f>I6</f>
        <v>1</v>
      </c>
      <c r="J22">
        <v>14.006</v>
      </c>
      <c r="K22">
        <f>K6</f>
        <v>0.49</v>
      </c>
      <c r="L22" s="38">
        <f>IF(OR(I22=0, K22=0), 0, (J22*1000)/(1000/(I22*K22)))</f>
        <v>6.86294</v>
      </c>
      <c r="N22" s="15" t="s">
        <v>78</v>
      </c>
      <c r="O22">
        <f>O6</f>
        <v>1</v>
      </c>
      <c r="P22">
        <v>14.006</v>
      </c>
      <c r="Q22">
        <f>Q6</f>
        <v>1</v>
      </c>
      <c r="R22" s="38">
        <f>IF(OR(O22=0,Q22=0),0,(P22*1000)/(1000/(O22*Q22)))</f>
        <v>14.006</v>
      </c>
      <c r="T22" s="15" t="s">
        <v>78</v>
      </c>
      <c r="U22">
        <f>U6</f>
        <v>1</v>
      </c>
      <c r="V22">
        <v>14.006</v>
      </c>
      <c r="W22">
        <f>W6</f>
        <v>2</v>
      </c>
      <c r="X22" s="38">
        <f>IF(OR(U22=0,W22=0),0,(V22*1000)/(1000/(U22*W22)))</f>
        <v>28.012</v>
      </c>
      <c r="Z22" s="66" t="s">
        <v>31</v>
      </c>
      <c r="AA22" s="67" t="s">
        <v>32</v>
      </c>
      <c r="AB22" s="68" t="s">
        <v>29</v>
      </c>
    </row>
    <row r="23" spans="2:28" x14ac:dyDescent="0.25">
      <c r="B23" s="15" t="s">
        <v>79</v>
      </c>
      <c r="C23">
        <f>C6</f>
        <v>1</v>
      </c>
      <c r="D23">
        <v>30.973700000000001</v>
      </c>
      <c r="E23">
        <f>E6</f>
        <v>0</v>
      </c>
      <c r="F23" s="38">
        <f t="shared" si="11"/>
        <v>0</v>
      </c>
      <c r="H23" s="15" t="s">
        <v>79</v>
      </c>
      <c r="I23">
        <f>I6</f>
        <v>1</v>
      </c>
      <c r="J23">
        <v>30.973700000000001</v>
      </c>
      <c r="K23">
        <f>K6</f>
        <v>0.49</v>
      </c>
      <c r="L23" s="38">
        <f t="shared" ref="L23:L35" si="12">IF(OR(I23=0, K23=0), 0, (J23*1000)/(1000/(I23*K23)))</f>
        <v>15.177113</v>
      </c>
      <c r="N23" s="15" t="s">
        <v>79</v>
      </c>
      <c r="O23">
        <f>O6</f>
        <v>1</v>
      </c>
      <c r="P23">
        <v>30.973700000000001</v>
      </c>
      <c r="Q23">
        <f>Q6</f>
        <v>1</v>
      </c>
      <c r="R23" s="38">
        <f t="shared" ref="R23:R35" si="13">IF(OR(O23=0,Q23=0),0,(P23*1000)/(1000/(O23*Q23)))</f>
        <v>30.973700000000001</v>
      </c>
      <c r="T23" s="15" t="s">
        <v>79</v>
      </c>
      <c r="U23">
        <f>U6</f>
        <v>1</v>
      </c>
      <c r="V23">
        <v>30.973700000000001</v>
      </c>
      <c r="W23">
        <f>W6</f>
        <v>2</v>
      </c>
      <c r="X23" s="38">
        <f t="shared" ref="X23:X35" si="14">IF(OR(U23=0,W23=0),0,(V23*1000)/(1000/(U23*W23)))</f>
        <v>61.947400000000002</v>
      </c>
      <c r="Z23" s="15" t="s">
        <v>30</v>
      </c>
      <c r="AA23" s="44" t="s">
        <v>33</v>
      </c>
      <c r="AB23" s="10"/>
    </row>
    <row r="24" spans="2:28" x14ac:dyDescent="0.25">
      <c r="B24" s="16" t="s">
        <v>80</v>
      </c>
      <c r="C24">
        <f>C7</f>
        <v>2</v>
      </c>
      <c r="D24">
        <v>39.094299999999997</v>
      </c>
      <c r="E24">
        <f>E7</f>
        <v>1.5</v>
      </c>
      <c r="F24" s="38">
        <f t="shared" si="11"/>
        <v>117.2829</v>
      </c>
      <c r="H24" s="16" t="s">
        <v>80</v>
      </c>
      <c r="I24">
        <f>I7</f>
        <v>2</v>
      </c>
      <c r="J24">
        <v>39.094299999999997</v>
      </c>
      <c r="K24">
        <f>K7</f>
        <v>2</v>
      </c>
      <c r="L24" s="38">
        <f t="shared" si="12"/>
        <v>156.37719999999999</v>
      </c>
      <c r="N24" s="16" t="s">
        <v>80</v>
      </c>
      <c r="O24">
        <f>O7</f>
        <v>2</v>
      </c>
      <c r="P24">
        <v>39.094299999999997</v>
      </c>
      <c r="Q24">
        <f>Q7</f>
        <v>2</v>
      </c>
      <c r="R24" s="38">
        <f t="shared" si="13"/>
        <v>156.37719999999999</v>
      </c>
      <c r="T24" s="16" t="s">
        <v>80</v>
      </c>
      <c r="U24">
        <f>U7</f>
        <v>2</v>
      </c>
      <c r="V24">
        <v>39.094299999999997</v>
      </c>
      <c r="W24">
        <f>W7</f>
        <v>2</v>
      </c>
      <c r="X24" s="38">
        <f t="shared" si="14"/>
        <v>156.37719999999999</v>
      </c>
      <c r="Z24" s="16" t="s">
        <v>34</v>
      </c>
      <c r="AA24" t="s">
        <v>35</v>
      </c>
      <c r="AB24" s="10" t="s">
        <v>36</v>
      </c>
    </row>
    <row r="25" spans="2:28" x14ac:dyDescent="0.25">
      <c r="B25" s="11" t="s">
        <v>81</v>
      </c>
      <c r="C25">
        <f>C7</f>
        <v>2</v>
      </c>
      <c r="D25">
        <v>14.006</v>
      </c>
      <c r="E25">
        <f>E7</f>
        <v>1.5</v>
      </c>
      <c r="F25" s="38">
        <f t="shared" si="11"/>
        <v>42.018000000000001</v>
      </c>
      <c r="H25" s="11" t="s">
        <v>81</v>
      </c>
      <c r="I25">
        <f>I7</f>
        <v>2</v>
      </c>
      <c r="J25">
        <v>14.006</v>
      </c>
      <c r="K25">
        <f>K7</f>
        <v>2</v>
      </c>
      <c r="L25" s="38">
        <f t="shared" si="12"/>
        <v>56.024000000000001</v>
      </c>
      <c r="N25" s="11" t="s">
        <v>81</v>
      </c>
      <c r="O25">
        <f>O7</f>
        <v>2</v>
      </c>
      <c r="P25">
        <v>14.006</v>
      </c>
      <c r="Q25">
        <f>Q7</f>
        <v>2</v>
      </c>
      <c r="R25" s="38">
        <f t="shared" si="13"/>
        <v>56.024000000000001</v>
      </c>
      <c r="T25" s="11" t="s">
        <v>81</v>
      </c>
      <c r="U25">
        <f>U7</f>
        <v>2</v>
      </c>
      <c r="V25">
        <v>14.006</v>
      </c>
      <c r="W25">
        <f>W7</f>
        <v>2</v>
      </c>
      <c r="X25" s="38">
        <f t="shared" si="14"/>
        <v>56.024000000000001</v>
      </c>
      <c r="Z25" s="17" t="s">
        <v>39</v>
      </c>
      <c r="AA25" t="s">
        <v>37</v>
      </c>
      <c r="AB25" s="10" t="s">
        <v>38</v>
      </c>
    </row>
    <row r="26" spans="2:28" x14ac:dyDescent="0.25">
      <c r="B26" s="17" t="s">
        <v>82</v>
      </c>
      <c r="C26">
        <f>C8</f>
        <v>2</v>
      </c>
      <c r="D26">
        <v>40.078000000000003</v>
      </c>
      <c r="E26">
        <f>E8</f>
        <v>0</v>
      </c>
      <c r="F26" s="38">
        <f t="shared" si="11"/>
        <v>0</v>
      </c>
      <c r="H26" s="17" t="s">
        <v>82</v>
      </c>
      <c r="I26">
        <f>I8</f>
        <v>2</v>
      </c>
      <c r="J26">
        <v>40.078000000000003</v>
      </c>
      <c r="K26">
        <f>K8</f>
        <v>2</v>
      </c>
      <c r="L26" s="38">
        <f t="shared" si="12"/>
        <v>160.31200000000001</v>
      </c>
      <c r="N26" s="17" t="s">
        <v>82</v>
      </c>
      <c r="O26">
        <f>O8</f>
        <v>2</v>
      </c>
      <c r="P26">
        <v>40.078000000000003</v>
      </c>
      <c r="Q26">
        <f>Q8</f>
        <v>2</v>
      </c>
      <c r="R26" s="38">
        <f t="shared" si="13"/>
        <v>160.31200000000001</v>
      </c>
      <c r="T26" s="17" t="s">
        <v>82</v>
      </c>
      <c r="U26">
        <f>U8</f>
        <v>2</v>
      </c>
      <c r="V26">
        <v>40.078000000000003</v>
      </c>
      <c r="W26">
        <f>W8</f>
        <v>2</v>
      </c>
      <c r="X26" s="38">
        <f t="shared" si="14"/>
        <v>160.31200000000001</v>
      </c>
      <c r="Z26" s="18" t="s">
        <v>40</v>
      </c>
      <c r="AA26" s="44" t="s">
        <v>33</v>
      </c>
      <c r="AB26" s="10" t="s">
        <v>92</v>
      </c>
    </row>
    <row r="27" spans="2:28" x14ac:dyDescent="0.25">
      <c r="B27" s="17" t="s">
        <v>83</v>
      </c>
      <c r="C27">
        <f>C8</f>
        <v>2</v>
      </c>
      <c r="D27">
        <v>28.012</v>
      </c>
      <c r="E27">
        <f>E8</f>
        <v>0</v>
      </c>
      <c r="F27" s="38">
        <f t="shared" si="11"/>
        <v>0</v>
      </c>
      <c r="H27" s="17" t="s">
        <v>83</v>
      </c>
      <c r="I27">
        <f>I8</f>
        <v>2</v>
      </c>
      <c r="J27">
        <v>28.012</v>
      </c>
      <c r="K27">
        <f>K8</f>
        <v>2</v>
      </c>
      <c r="L27" s="38">
        <f t="shared" si="12"/>
        <v>112.048</v>
      </c>
      <c r="N27" s="17" t="s">
        <v>83</v>
      </c>
      <c r="O27">
        <f>O8</f>
        <v>2</v>
      </c>
      <c r="P27">
        <v>28.012</v>
      </c>
      <c r="Q27">
        <f>Q8</f>
        <v>2</v>
      </c>
      <c r="R27" s="38">
        <f t="shared" si="13"/>
        <v>112.048</v>
      </c>
      <c r="T27" s="17" t="s">
        <v>83</v>
      </c>
      <c r="U27">
        <f>U8</f>
        <v>2</v>
      </c>
      <c r="V27">
        <v>28.012</v>
      </c>
      <c r="W27">
        <f>W8</f>
        <v>2</v>
      </c>
      <c r="X27" s="38">
        <f t="shared" si="14"/>
        <v>112.048</v>
      </c>
      <c r="Z27" s="69"/>
      <c r="AB27" s="10"/>
    </row>
    <row r="28" spans="2:28" x14ac:dyDescent="0.25">
      <c r="B28" s="12" t="s">
        <v>84</v>
      </c>
      <c r="C28">
        <f>C9</f>
        <v>8</v>
      </c>
      <c r="D28">
        <v>28.012</v>
      </c>
      <c r="E28">
        <f>E9</f>
        <v>0.75</v>
      </c>
      <c r="F28" s="38">
        <f>IF(OR(C28=0, E28=0), 0, (D28*1000)/(1000/(C28*E28)))</f>
        <v>168.072</v>
      </c>
      <c r="H28" s="12" t="s">
        <v>84</v>
      </c>
      <c r="I28">
        <f>I9</f>
        <v>1</v>
      </c>
      <c r="J28">
        <v>28.012</v>
      </c>
      <c r="K28">
        <f>K9</f>
        <v>1.26</v>
      </c>
      <c r="L28" s="38">
        <f t="shared" si="12"/>
        <v>35.295120000000004</v>
      </c>
      <c r="N28" s="12" t="s">
        <v>84</v>
      </c>
      <c r="O28">
        <f>O9</f>
        <v>1</v>
      </c>
      <c r="P28">
        <v>28.012</v>
      </c>
      <c r="Q28">
        <f>Q9</f>
        <v>1</v>
      </c>
      <c r="R28" s="38">
        <f t="shared" si="13"/>
        <v>28.012</v>
      </c>
      <c r="T28" s="12" t="s">
        <v>84</v>
      </c>
      <c r="U28">
        <f>U9</f>
        <v>1</v>
      </c>
      <c r="V28">
        <v>28.012</v>
      </c>
      <c r="W28">
        <f>W9</f>
        <v>0.5</v>
      </c>
      <c r="X28" s="38">
        <f>IF(OR(U28=0,W28=0),0,(V28*1000)/(1000/(U28*W28)))</f>
        <v>14.006</v>
      </c>
      <c r="Z28" s="19" t="s">
        <v>41</v>
      </c>
      <c r="AA28" s="44" t="s">
        <v>33</v>
      </c>
      <c r="AB28" s="10" t="s">
        <v>42</v>
      </c>
    </row>
    <row r="29" spans="2:28" x14ac:dyDescent="0.25">
      <c r="B29" s="19" t="s">
        <v>85</v>
      </c>
      <c r="C29">
        <f>C13</f>
        <v>1</v>
      </c>
      <c r="D29">
        <v>39.094299999999997</v>
      </c>
      <c r="E29">
        <f>E13</f>
        <v>0</v>
      </c>
      <c r="F29" s="38">
        <f t="shared" si="11"/>
        <v>0</v>
      </c>
      <c r="H29" s="19" t="s">
        <v>85</v>
      </c>
      <c r="I29">
        <f>I13</f>
        <v>1</v>
      </c>
      <c r="J29">
        <v>39.094299999999997</v>
      </c>
      <c r="K29">
        <f>K13</f>
        <v>0</v>
      </c>
      <c r="L29" s="38">
        <f t="shared" si="12"/>
        <v>0</v>
      </c>
      <c r="N29" s="19" t="s">
        <v>85</v>
      </c>
      <c r="O29">
        <f>O13</f>
        <v>1</v>
      </c>
      <c r="P29">
        <v>39.094299999999997</v>
      </c>
      <c r="Q29">
        <f>Q13</f>
        <v>0</v>
      </c>
      <c r="R29" s="38">
        <f t="shared" si="13"/>
        <v>0</v>
      </c>
      <c r="T29" s="19" t="s">
        <v>85</v>
      </c>
      <c r="U29">
        <f>U13</f>
        <v>1</v>
      </c>
      <c r="V29">
        <v>39.094299999999997</v>
      </c>
      <c r="W29">
        <f>W13</f>
        <v>0</v>
      </c>
      <c r="X29" s="38">
        <f t="shared" si="14"/>
        <v>0</v>
      </c>
      <c r="Z29" s="14" t="s">
        <v>44</v>
      </c>
      <c r="AA29" t="s">
        <v>35</v>
      </c>
      <c r="AB29" s="10" t="s">
        <v>43</v>
      </c>
    </row>
    <row r="30" spans="2:28" x14ac:dyDescent="0.25">
      <c r="B30" s="13" t="s">
        <v>86</v>
      </c>
      <c r="C30">
        <f>C13</f>
        <v>1</v>
      </c>
      <c r="D30">
        <v>30.973700000000001</v>
      </c>
      <c r="E30">
        <f>E13</f>
        <v>0</v>
      </c>
      <c r="F30" s="38">
        <f t="shared" si="11"/>
        <v>0</v>
      </c>
      <c r="H30" s="13" t="s">
        <v>86</v>
      </c>
      <c r="I30">
        <f>I13</f>
        <v>1</v>
      </c>
      <c r="J30">
        <v>30.973700000000001</v>
      </c>
      <c r="K30">
        <f>K13</f>
        <v>0</v>
      </c>
      <c r="L30" s="38">
        <f t="shared" si="12"/>
        <v>0</v>
      </c>
      <c r="N30" s="13" t="s">
        <v>86</v>
      </c>
      <c r="O30">
        <f>O13</f>
        <v>1</v>
      </c>
      <c r="P30">
        <v>30.973700000000001</v>
      </c>
      <c r="Q30">
        <f>Q13</f>
        <v>0</v>
      </c>
      <c r="R30" s="38">
        <f t="shared" si="13"/>
        <v>0</v>
      </c>
      <c r="T30" s="13" t="s">
        <v>86</v>
      </c>
      <c r="U30">
        <f>U13</f>
        <v>1</v>
      </c>
      <c r="V30">
        <v>30.973700000000001</v>
      </c>
      <c r="W30">
        <f>W13</f>
        <v>0</v>
      </c>
      <c r="X30" s="38">
        <f t="shared" si="14"/>
        <v>0</v>
      </c>
      <c r="Z30" s="20" t="s">
        <v>45</v>
      </c>
      <c r="AA30" t="s">
        <v>37</v>
      </c>
      <c r="AB30" s="10" t="s">
        <v>93</v>
      </c>
    </row>
    <row r="31" spans="2:28" x14ac:dyDescent="0.25">
      <c r="B31" s="14" t="s">
        <v>11</v>
      </c>
      <c r="C31">
        <f>C14</f>
        <v>1</v>
      </c>
      <c r="D31">
        <v>39.094299999999997</v>
      </c>
      <c r="E31">
        <f>E14</f>
        <v>1</v>
      </c>
      <c r="F31" s="38">
        <f t="shared" si="11"/>
        <v>39.094299999999997</v>
      </c>
      <c r="H31" s="14" t="s">
        <v>11</v>
      </c>
      <c r="I31">
        <f>I14</f>
        <v>1</v>
      </c>
      <c r="J31">
        <v>39.094299999999997</v>
      </c>
      <c r="K31">
        <f>K14</f>
        <v>0</v>
      </c>
      <c r="L31" s="38">
        <f t="shared" si="12"/>
        <v>0</v>
      </c>
      <c r="N31" s="14" t="s">
        <v>11</v>
      </c>
      <c r="O31">
        <f>O14</f>
        <v>1</v>
      </c>
      <c r="P31">
        <v>39.094299999999997</v>
      </c>
      <c r="Q31">
        <f>Q14</f>
        <v>0</v>
      </c>
      <c r="R31" s="38">
        <f t="shared" si="13"/>
        <v>0</v>
      </c>
      <c r="T31" s="14" t="s">
        <v>11</v>
      </c>
      <c r="U31">
        <f>U14</f>
        <v>1</v>
      </c>
      <c r="V31">
        <v>39.094299999999997</v>
      </c>
      <c r="W31">
        <f>W14</f>
        <v>0</v>
      </c>
      <c r="X31" s="38">
        <f t="shared" si="14"/>
        <v>0</v>
      </c>
      <c r="Z31" s="20" t="s">
        <v>46</v>
      </c>
      <c r="AA31" t="s">
        <v>37</v>
      </c>
      <c r="AB31" s="10" t="s">
        <v>94</v>
      </c>
    </row>
    <row r="32" spans="2:28" x14ac:dyDescent="0.25">
      <c r="B32" s="14" t="s">
        <v>12</v>
      </c>
      <c r="C32">
        <f>C14</f>
        <v>1</v>
      </c>
      <c r="D32">
        <v>35.453000000000003</v>
      </c>
      <c r="E32">
        <f>E14</f>
        <v>1</v>
      </c>
      <c r="F32" s="38">
        <f t="shared" si="11"/>
        <v>35.453000000000003</v>
      </c>
      <c r="H32" s="14" t="s">
        <v>12</v>
      </c>
      <c r="I32">
        <f>I14</f>
        <v>1</v>
      </c>
      <c r="J32">
        <v>35.453000000000003</v>
      </c>
      <c r="K32">
        <f>K14</f>
        <v>0</v>
      </c>
      <c r="L32" s="38">
        <f t="shared" si="12"/>
        <v>0</v>
      </c>
      <c r="N32" s="14" t="s">
        <v>12</v>
      </c>
      <c r="O32">
        <f>O14</f>
        <v>1</v>
      </c>
      <c r="P32">
        <v>35.453000000000003</v>
      </c>
      <c r="Q32">
        <f>Q14</f>
        <v>0</v>
      </c>
      <c r="R32" s="38">
        <f t="shared" si="13"/>
        <v>0</v>
      </c>
      <c r="T32" s="14" t="s">
        <v>12</v>
      </c>
      <c r="U32">
        <f>U14</f>
        <v>1</v>
      </c>
      <c r="V32">
        <v>35.453000000000003</v>
      </c>
      <c r="W32">
        <f>W14</f>
        <v>0</v>
      </c>
      <c r="X32" s="38">
        <f t="shared" si="14"/>
        <v>0</v>
      </c>
      <c r="Z32" s="3" t="s">
        <v>47</v>
      </c>
      <c r="AA32" t="s">
        <v>37</v>
      </c>
      <c r="AB32" s="10" t="s">
        <v>94</v>
      </c>
    </row>
    <row r="33" spans="2:28" x14ac:dyDescent="0.25">
      <c r="B33" s="20" t="s">
        <v>87</v>
      </c>
      <c r="C33">
        <f>C15</f>
        <v>1</v>
      </c>
      <c r="D33">
        <v>40.078000000000003</v>
      </c>
      <c r="E33">
        <f>E15</f>
        <v>4</v>
      </c>
      <c r="F33" s="38">
        <f t="shared" si="11"/>
        <v>160.31200000000001</v>
      </c>
      <c r="H33" s="20" t="s">
        <v>87</v>
      </c>
      <c r="I33">
        <f>I15</f>
        <v>1</v>
      </c>
      <c r="J33">
        <v>40.078000000000003</v>
      </c>
      <c r="K33">
        <f>K15</f>
        <v>0</v>
      </c>
      <c r="L33" s="38">
        <f t="shared" si="12"/>
        <v>0</v>
      </c>
      <c r="N33" s="20" t="s">
        <v>87</v>
      </c>
      <c r="O33">
        <f>O15</f>
        <v>1</v>
      </c>
      <c r="P33">
        <v>40.078000000000003</v>
      </c>
      <c r="Q33">
        <f>Q15</f>
        <v>0</v>
      </c>
      <c r="R33" s="38">
        <f t="shared" si="13"/>
        <v>0</v>
      </c>
      <c r="T33" s="20" t="s">
        <v>87</v>
      </c>
      <c r="U33">
        <f>U15</f>
        <v>1</v>
      </c>
      <c r="V33">
        <v>40.078000000000003</v>
      </c>
      <c r="W33">
        <f>W15</f>
        <v>0</v>
      </c>
      <c r="X33" s="38">
        <f t="shared" si="14"/>
        <v>0</v>
      </c>
      <c r="Z33" s="3" t="s">
        <v>48</v>
      </c>
      <c r="AA33" t="s">
        <v>37</v>
      </c>
      <c r="AB33" s="10" t="s">
        <v>94</v>
      </c>
    </row>
    <row r="34" spans="2:28" x14ac:dyDescent="0.25">
      <c r="B34" s="20" t="s">
        <v>88</v>
      </c>
      <c r="C34">
        <f>C16</f>
        <v>2</v>
      </c>
      <c r="D34">
        <v>24.305</v>
      </c>
      <c r="E34">
        <f>E16</f>
        <v>1</v>
      </c>
      <c r="F34" s="38">
        <f t="shared" si="11"/>
        <v>48.61</v>
      </c>
      <c r="H34" s="20" t="s">
        <v>88</v>
      </c>
      <c r="I34">
        <f>I16</f>
        <v>2</v>
      </c>
      <c r="J34">
        <v>24.305</v>
      </c>
      <c r="K34">
        <f>K16</f>
        <v>1</v>
      </c>
      <c r="L34" s="38">
        <f t="shared" si="12"/>
        <v>48.61</v>
      </c>
      <c r="N34" s="20" t="s">
        <v>88</v>
      </c>
      <c r="O34">
        <f>O16</f>
        <v>2</v>
      </c>
      <c r="P34">
        <v>24.305</v>
      </c>
      <c r="Q34">
        <f>Q16</f>
        <v>1</v>
      </c>
      <c r="R34" s="38">
        <f t="shared" si="13"/>
        <v>48.61</v>
      </c>
      <c r="T34" s="20" t="s">
        <v>88</v>
      </c>
      <c r="U34">
        <f>U16</f>
        <v>2</v>
      </c>
      <c r="V34">
        <v>24.305</v>
      </c>
      <c r="W34">
        <f>W16</f>
        <v>1</v>
      </c>
      <c r="X34" s="38">
        <f t="shared" si="14"/>
        <v>48.61</v>
      </c>
      <c r="Z34" s="69"/>
      <c r="AB34" s="10"/>
    </row>
    <row r="35" spans="2:28" ht="15.75" thickBot="1" x14ac:dyDescent="0.3">
      <c r="B35" s="20" t="s">
        <v>89</v>
      </c>
      <c r="C35">
        <f>C16</f>
        <v>2</v>
      </c>
      <c r="D35">
        <v>32.064999999999998</v>
      </c>
      <c r="E35">
        <f>E16</f>
        <v>1</v>
      </c>
      <c r="F35" s="38">
        <f t="shared" si="11"/>
        <v>64.13</v>
      </c>
      <c r="H35" s="20" t="s">
        <v>89</v>
      </c>
      <c r="I35">
        <f>I16</f>
        <v>2</v>
      </c>
      <c r="J35">
        <v>32.064999999999998</v>
      </c>
      <c r="K35">
        <f>K16</f>
        <v>1</v>
      </c>
      <c r="L35" s="38">
        <f t="shared" si="12"/>
        <v>64.13</v>
      </c>
      <c r="N35" s="20" t="s">
        <v>89</v>
      </c>
      <c r="O35">
        <f>O16</f>
        <v>2</v>
      </c>
      <c r="P35">
        <v>32.064999999999998</v>
      </c>
      <c r="Q35">
        <f>Q16</f>
        <v>1</v>
      </c>
      <c r="R35" s="38">
        <f t="shared" si="13"/>
        <v>64.13</v>
      </c>
      <c r="T35" s="20" t="s">
        <v>89</v>
      </c>
      <c r="U35">
        <f>U16</f>
        <v>2</v>
      </c>
      <c r="V35">
        <v>32.064999999999998</v>
      </c>
      <c r="W35">
        <f>W16</f>
        <v>1</v>
      </c>
      <c r="X35" s="38">
        <f t="shared" si="14"/>
        <v>64.13</v>
      </c>
      <c r="Z35" s="70" t="s">
        <v>56</v>
      </c>
      <c r="AA35" s="28">
        <v>30.974</v>
      </c>
      <c r="AB35" s="29"/>
    </row>
    <row r="36" spans="2:28" ht="15.75" thickBot="1" x14ac:dyDescent="0.3">
      <c r="B36" s="3"/>
      <c r="F36" s="38"/>
      <c r="H36" s="3"/>
      <c r="L36" s="38"/>
      <c r="N36" s="3"/>
      <c r="R36" s="38"/>
      <c r="T36" s="3"/>
      <c r="X36" s="38"/>
    </row>
    <row r="37" spans="2:28" x14ac:dyDescent="0.25">
      <c r="B37" s="21" t="s">
        <v>13</v>
      </c>
      <c r="C37" s="23"/>
      <c r="D37" s="30"/>
      <c r="E37" s="30"/>
      <c r="F37" s="42"/>
      <c r="H37" s="21" t="s">
        <v>13</v>
      </c>
      <c r="I37" s="23"/>
      <c r="J37" s="30"/>
      <c r="K37" s="30"/>
      <c r="L37" s="31"/>
      <c r="N37" s="21" t="s">
        <v>13</v>
      </c>
      <c r="O37" s="23"/>
      <c r="P37" s="30"/>
      <c r="Q37" s="30"/>
      <c r="R37" s="31"/>
      <c r="T37" s="21" t="s">
        <v>13</v>
      </c>
      <c r="U37" s="23"/>
      <c r="V37" s="30"/>
      <c r="W37" s="30"/>
      <c r="X37" s="31"/>
    </row>
    <row r="38" spans="2:28" ht="15.75" thickBot="1" x14ac:dyDescent="0.3">
      <c r="B38" s="25" t="s">
        <v>14</v>
      </c>
      <c r="C38" s="26" t="s">
        <v>4</v>
      </c>
      <c r="D38" s="28"/>
      <c r="E38" s="28" t="s">
        <v>57</v>
      </c>
      <c r="F38" s="29"/>
      <c r="H38" s="25" t="s">
        <v>14</v>
      </c>
      <c r="I38" s="26" t="s">
        <v>4</v>
      </c>
      <c r="J38" s="28"/>
      <c r="K38" s="28" t="s">
        <v>57</v>
      </c>
      <c r="L38" s="29"/>
      <c r="N38" s="25" t="s">
        <v>14</v>
      </c>
      <c r="O38" s="26" t="s">
        <v>4</v>
      </c>
      <c r="P38" s="28"/>
      <c r="Q38" s="28" t="s">
        <v>57</v>
      </c>
      <c r="R38" s="29"/>
      <c r="T38" s="25" t="s">
        <v>14</v>
      </c>
      <c r="U38" s="26" t="s">
        <v>4</v>
      </c>
      <c r="V38" s="28"/>
      <c r="W38" s="28" t="s">
        <v>57</v>
      </c>
      <c r="X38" s="29"/>
    </row>
    <row r="39" spans="2:28" x14ac:dyDescent="0.25">
      <c r="B39" s="3" t="s">
        <v>15</v>
      </c>
      <c r="C39">
        <f>SUM(F22,F25,F27,F28)</f>
        <v>210.09</v>
      </c>
      <c r="E39" s="43">
        <f t="shared" ref="E39:E44" si="15">O39-C39</f>
        <v>0</v>
      </c>
      <c r="F39" s="10"/>
      <c r="H39" s="3" t="s">
        <v>15</v>
      </c>
      <c r="I39">
        <f>SUM(L22,L25,L27,L28)</f>
        <v>210.23006000000001</v>
      </c>
      <c r="K39" s="43">
        <f t="shared" ref="K39:K44" si="16">O39-I39</f>
        <v>-0.1400600000000054</v>
      </c>
      <c r="L39" s="10"/>
      <c r="N39" s="3" t="s">
        <v>15</v>
      </c>
      <c r="O39">
        <f>SUM(R22,R25,R27,R28)</f>
        <v>210.09</v>
      </c>
      <c r="Q39" s="44">
        <f>O39-O39</f>
        <v>0</v>
      </c>
      <c r="R39" s="10"/>
      <c r="T39" s="3" t="s">
        <v>15</v>
      </c>
      <c r="U39">
        <f>SUM(X22,X25,X27,X28)</f>
        <v>210.09</v>
      </c>
      <c r="W39" s="43">
        <f t="shared" ref="W39:W44" si="17">O39-U39</f>
        <v>0</v>
      </c>
      <c r="X39" s="10"/>
    </row>
    <row r="40" spans="2:28" x14ac:dyDescent="0.25">
      <c r="B40" s="3" t="s">
        <v>16</v>
      </c>
      <c r="C40">
        <f>SUM(F23,F30)</f>
        <v>0</v>
      </c>
      <c r="E40" s="43">
        <f t="shared" si="15"/>
        <v>30.973700000000001</v>
      </c>
      <c r="F40" s="10"/>
      <c r="H40" s="3" t="s">
        <v>16</v>
      </c>
      <c r="I40">
        <f>SUM(L23,L30)</f>
        <v>15.177113</v>
      </c>
      <c r="K40" s="45">
        <f t="shared" si="16"/>
        <v>15.796587000000001</v>
      </c>
      <c r="L40" s="10"/>
      <c r="N40" s="3" t="s">
        <v>16</v>
      </c>
      <c r="O40">
        <f>SUM(R23,R30)</f>
        <v>30.973700000000001</v>
      </c>
      <c r="Q40" s="46">
        <f t="shared" ref="Q40:Q44" si="18">O40-O40</f>
        <v>0</v>
      </c>
      <c r="R40" s="10"/>
      <c r="T40" s="3" t="s">
        <v>16</v>
      </c>
      <c r="U40">
        <f>SUM(X23,X30)</f>
        <v>61.947400000000002</v>
      </c>
      <c r="W40" s="45">
        <f t="shared" si="17"/>
        <v>-30.973700000000001</v>
      </c>
      <c r="X40" s="10"/>
    </row>
    <row r="41" spans="2:28" x14ac:dyDescent="0.25">
      <c r="B41" s="3" t="s">
        <v>17</v>
      </c>
      <c r="C41">
        <f>SUM(F24,F29,F31)</f>
        <v>156.37719999999999</v>
      </c>
      <c r="E41" s="43">
        <f t="shared" si="15"/>
        <v>0</v>
      </c>
      <c r="F41" s="10"/>
      <c r="H41" s="3" t="s">
        <v>17</v>
      </c>
      <c r="I41">
        <f>SUM(L24,L29,L31)</f>
        <v>156.37719999999999</v>
      </c>
      <c r="K41" s="43">
        <f t="shared" si="16"/>
        <v>0</v>
      </c>
      <c r="L41" s="10"/>
      <c r="N41" s="3" t="s">
        <v>17</v>
      </c>
      <c r="O41">
        <f>SUM(R24,R29,R31)</f>
        <v>156.37719999999999</v>
      </c>
      <c r="Q41" s="44">
        <f t="shared" si="18"/>
        <v>0</v>
      </c>
      <c r="R41" s="10"/>
      <c r="T41" s="3" t="s">
        <v>17</v>
      </c>
      <c r="U41">
        <f>SUM(X24,X29,X31)</f>
        <v>156.37719999999999</v>
      </c>
      <c r="W41" s="43">
        <f t="shared" si="17"/>
        <v>0</v>
      </c>
      <c r="X41" s="10"/>
    </row>
    <row r="42" spans="2:28" x14ac:dyDescent="0.25">
      <c r="B42" s="3" t="s">
        <v>18</v>
      </c>
      <c r="C42">
        <f>F26+F33</f>
        <v>160.31200000000001</v>
      </c>
      <c r="E42" s="43">
        <f t="shared" si="15"/>
        <v>0</v>
      </c>
      <c r="F42" s="10"/>
      <c r="H42" s="3" t="s">
        <v>18</v>
      </c>
      <c r="I42">
        <f>L26+L33</f>
        <v>160.31200000000001</v>
      </c>
      <c r="K42" s="43">
        <f t="shared" si="16"/>
        <v>0</v>
      </c>
      <c r="L42" s="10"/>
      <c r="N42" s="3" t="s">
        <v>18</v>
      </c>
      <c r="O42">
        <f>R26+R33</f>
        <v>160.31200000000001</v>
      </c>
      <c r="Q42" s="44">
        <f t="shared" si="18"/>
        <v>0</v>
      </c>
      <c r="R42" s="10"/>
      <c r="T42" s="3" t="s">
        <v>18</v>
      </c>
      <c r="U42">
        <f>X26+X33</f>
        <v>160.31200000000001</v>
      </c>
      <c r="W42" s="43">
        <f t="shared" si="17"/>
        <v>0</v>
      </c>
      <c r="X42" s="10"/>
    </row>
    <row r="43" spans="2:28" x14ac:dyDescent="0.25">
      <c r="B43" s="3" t="s">
        <v>19</v>
      </c>
      <c r="C43">
        <f>F34</f>
        <v>48.61</v>
      </c>
      <c r="E43" s="43">
        <f t="shared" si="15"/>
        <v>0</v>
      </c>
      <c r="F43" s="10"/>
      <c r="H43" s="3" t="s">
        <v>19</v>
      </c>
      <c r="I43">
        <f>L34</f>
        <v>48.61</v>
      </c>
      <c r="K43" s="43">
        <f t="shared" si="16"/>
        <v>0</v>
      </c>
      <c r="L43" s="10"/>
      <c r="N43" s="3" t="s">
        <v>19</v>
      </c>
      <c r="O43">
        <f>R34</f>
        <v>48.61</v>
      </c>
      <c r="Q43" s="44">
        <f t="shared" si="18"/>
        <v>0</v>
      </c>
      <c r="R43" s="10"/>
      <c r="T43" s="3" t="s">
        <v>19</v>
      </c>
      <c r="U43">
        <f>X34</f>
        <v>48.61</v>
      </c>
      <c r="W43" s="43">
        <f t="shared" si="17"/>
        <v>0</v>
      </c>
      <c r="X43" s="10"/>
    </row>
    <row r="44" spans="2:28" ht="15.75" thickBot="1" x14ac:dyDescent="0.3">
      <c r="B44" s="4" t="s">
        <v>20</v>
      </c>
      <c r="C44" s="28">
        <f>F35</f>
        <v>64.13</v>
      </c>
      <c r="D44" s="28"/>
      <c r="E44" s="47">
        <f t="shared" si="15"/>
        <v>0</v>
      </c>
      <c r="F44" s="29"/>
      <c r="H44" s="4" t="s">
        <v>20</v>
      </c>
      <c r="I44" s="28">
        <f>L35</f>
        <v>64.13</v>
      </c>
      <c r="J44" s="28"/>
      <c r="K44" s="47">
        <f t="shared" si="16"/>
        <v>0</v>
      </c>
      <c r="L44" s="29"/>
      <c r="N44" s="4" t="s">
        <v>20</v>
      </c>
      <c r="O44" s="28">
        <f>R35</f>
        <v>64.13</v>
      </c>
      <c r="P44" s="28"/>
      <c r="Q44" s="48">
        <f t="shared" si="18"/>
        <v>0</v>
      </c>
      <c r="R44" s="29"/>
      <c r="T44" s="4" t="s">
        <v>20</v>
      </c>
      <c r="U44" s="28">
        <f>X35</f>
        <v>64.13</v>
      </c>
      <c r="V44" s="28"/>
      <c r="W44" s="47">
        <f t="shared" si="17"/>
        <v>0</v>
      </c>
      <c r="X44" s="29"/>
    </row>
  </sheetData>
  <conditionalFormatting sqref="E39:E44">
    <cfRule type="cellIs" dxfId="11" priority="6" operator="between">
      <formula>-0.9</formula>
      <formula>0.9</formula>
    </cfRule>
  </conditionalFormatting>
  <conditionalFormatting sqref="E40">
    <cfRule type="cellIs" dxfId="10" priority="2" operator="between">
      <formula>30</formula>
      <formula>32</formula>
    </cfRule>
  </conditionalFormatting>
  <conditionalFormatting sqref="K39 K41:K44">
    <cfRule type="cellIs" dxfId="9" priority="4" operator="between">
      <formula>-0.9</formula>
      <formula>0.9</formula>
    </cfRule>
  </conditionalFormatting>
  <conditionalFormatting sqref="W39:W44">
    <cfRule type="cellIs" dxfId="8" priority="1" operator="between">
      <formula>-0.9</formula>
      <formula>0.9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00A1-9F95-47B5-A95D-AB0B50C762EA}">
  <dimension ref="B1:AB44"/>
  <sheetViews>
    <sheetView zoomScale="80" zoomScaleNormal="80" workbookViewId="0">
      <selection activeCell="C6" sqref="C6:C9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/>
    <row r="2" spans="2:28" s="1" customFormat="1" ht="19.5" thickBot="1" x14ac:dyDescent="0.35">
      <c r="B2" s="51" t="s">
        <v>51</v>
      </c>
      <c r="C2" s="52"/>
      <c r="D2" s="52"/>
      <c r="E2" s="52"/>
      <c r="F2" s="53"/>
      <c r="G2" s="9"/>
      <c r="H2" s="58" t="s">
        <v>52</v>
      </c>
      <c r="I2" s="52"/>
      <c r="J2" s="52"/>
      <c r="K2" s="52"/>
      <c r="L2" s="53"/>
      <c r="M2" s="9"/>
      <c r="N2" s="58" t="s">
        <v>91</v>
      </c>
      <c r="O2" s="52"/>
      <c r="P2" s="52"/>
      <c r="Q2" s="52"/>
      <c r="R2" s="53"/>
      <c r="S2" s="9"/>
      <c r="T2" s="58" t="s">
        <v>53</v>
      </c>
      <c r="U2" s="52"/>
      <c r="V2" s="52"/>
      <c r="W2" s="52"/>
      <c r="X2" s="53"/>
      <c r="Z2" s="58" t="s">
        <v>90</v>
      </c>
      <c r="AA2" s="64"/>
      <c r="AB2" s="65"/>
    </row>
    <row r="3" spans="2:28" ht="19.5" thickBot="1" x14ac:dyDescent="0.35">
      <c r="B3" s="54" t="s">
        <v>54</v>
      </c>
      <c r="C3" s="55">
        <f>C40/AA35</f>
        <v>0</v>
      </c>
      <c r="D3" s="56"/>
      <c r="E3" s="56"/>
      <c r="F3" s="57"/>
      <c r="G3" s="5"/>
      <c r="H3" s="59" t="s">
        <v>55</v>
      </c>
      <c r="I3" s="60">
        <f>I40/AA35</f>
        <v>0.48999525408407058</v>
      </c>
      <c r="J3" s="61"/>
      <c r="K3" s="61"/>
      <c r="L3" s="62"/>
      <c r="M3" s="5"/>
      <c r="N3" s="63" t="s">
        <v>54</v>
      </c>
      <c r="O3" s="55">
        <f>O40/AA35</f>
        <v>0.99999031445728681</v>
      </c>
      <c r="P3" s="56"/>
      <c r="Q3" s="56"/>
      <c r="R3" s="57"/>
      <c r="S3" s="5"/>
      <c r="T3" s="59" t="s">
        <v>54</v>
      </c>
      <c r="U3" s="60">
        <f>U40/AA35</f>
        <v>1.9999806289145736</v>
      </c>
      <c r="V3" s="61"/>
      <c r="W3" s="61"/>
      <c r="X3" s="62"/>
      <c r="Z3" s="6" t="s">
        <v>23</v>
      </c>
      <c r="AA3" s="7" t="s">
        <v>24</v>
      </c>
      <c r="AB3" s="8" t="s">
        <v>25</v>
      </c>
    </row>
    <row r="4" spans="2:28" ht="18.75" x14ac:dyDescent="0.35">
      <c r="B4" s="21" t="s">
        <v>0</v>
      </c>
      <c r="C4" s="22"/>
      <c r="D4" s="23"/>
      <c r="E4" s="23"/>
      <c r="F4" s="24"/>
      <c r="G4" s="5"/>
      <c r="H4" s="21" t="s">
        <v>21</v>
      </c>
      <c r="I4" s="22"/>
      <c r="J4" s="23"/>
      <c r="K4" s="23"/>
      <c r="L4" s="24"/>
      <c r="M4" s="5"/>
      <c r="N4" s="21" t="s">
        <v>21</v>
      </c>
      <c r="O4" s="22"/>
      <c r="P4" s="23"/>
      <c r="Q4" s="23"/>
      <c r="R4" s="24"/>
      <c r="S4" s="5"/>
      <c r="T4" s="21" t="s">
        <v>21</v>
      </c>
      <c r="U4" s="22"/>
      <c r="V4" s="23"/>
      <c r="W4" s="23"/>
      <c r="X4" s="24"/>
      <c r="Z4" s="74" t="s">
        <v>58</v>
      </c>
      <c r="AA4" s="33">
        <v>115.03</v>
      </c>
      <c r="AB4" s="34">
        <v>115.03</v>
      </c>
    </row>
    <row r="5" spans="2:28" ht="19.5" thickBot="1" x14ac:dyDescent="0.4">
      <c r="B5" s="25" t="s">
        <v>1</v>
      </c>
      <c r="C5" s="26" t="s">
        <v>2</v>
      </c>
      <c r="D5" s="26" t="s">
        <v>50</v>
      </c>
      <c r="E5" s="26" t="s">
        <v>3</v>
      </c>
      <c r="F5" s="27" t="s">
        <v>4</v>
      </c>
      <c r="H5" s="25" t="s">
        <v>1</v>
      </c>
      <c r="I5" s="26" t="s">
        <v>22</v>
      </c>
      <c r="J5" s="26" t="s">
        <v>49</v>
      </c>
      <c r="K5" s="26" t="s">
        <v>3</v>
      </c>
      <c r="L5" s="27" t="s">
        <v>4</v>
      </c>
      <c r="N5" s="25" t="s">
        <v>1</v>
      </c>
      <c r="O5" s="26" t="s">
        <v>22</v>
      </c>
      <c r="P5" s="26" t="s">
        <v>49</v>
      </c>
      <c r="Q5" s="26" t="s">
        <v>3</v>
      </c>
      <c r="R5" s="27" t="s">
        <v>4</v>
      </c>
      <c r="T5" s="25" t="s">
        <v>1</v>
      </c>
      <c r="U5" s="26" t="s">
        <v>22</v>
      </c>
      <c r="V5" s="26" t="s">
        <v>49</v>
      </c>
      <c r="W5" s="26" t="s">
        <v>3</v>
      </c>
      <c r="X5" s="27" t="s">
        <v>4</v>
      </c>
      <c r="Z5" s="75" t="s">
        <v>59</v>
      </c>
      <c r="AA5" s="33">
        <v>101.11</v>
      </c>
      <c r="AB5" s="34">
        <f>AA5*2</f>
        <v>202.22</v>
      </c>
    </row>
    <row r="6" spans="2:28" ht="18.75" x14ac:dyDescent="0.35">
      <c r="B6" s="49" t="s">
        <v>61</v>
      </c>
      <c r="C6" s="30">
        <v>1</v>
      </c>
      <c r="D6" s="30">
        <v>115.3</v>
      </c>
      <c r="E6" s="30">
        <v>0</v>
      </c>
      <c r="F6" s="31">
        <f t="shared" ref="F6:F8" si="0">IF(OR(D6=0,E6=0),0,(D6*1000)/(1000/(C6*E6)))</f>
        <v>0</v>
      </c>
      <c r="H6" s="15" t="s">
        <v>61</v>
      </c>
      <c r="I6">
        <v>1</v>
      </c>
      <c r="J6">
        <v>115.3</v>
      </c>
      <c r="K6">
        <v>0.2</v>
      </c>
      <c r="L6" s="10">
        <f t="shared" ref="L6:L8" si="1">IF(OR(J6=0,K6=0),0,(J6*1000)/(1000/(I6*K6)))</f>
        <v>23.06</v>
      </c>
      <c r="N6" s="15" t="s">
        <v>61</v>
      </c>
      <c r="O6">
        <v>1</v>
      </c>
      <c r="P6">
        <v>115.3</v>
      </c>
      <c r="Q6">
        <v>1</v>
      </c>
      <c r="R6" s="10">
        <f t="shared" ref="R6:R8" si="2">IF(OR(P6=0,Q6=0),0,(P6*1000)/(1000/(O6*Q6)))</f>
        <v>115.3</v>
      </c>
      <c r="T6" s="15" t="s">
        <v>61</v>
      </c>
      <c r="U6">
        <v>1</v>
      </c>
      <c r="V6">
        <v>115.3</v>
      </c>
      <c r="W6">
        <v>2</v>
      </c>
      <c r="X6" s="10">
        <f t="shared" ref="X6:X8" si="3">IF(OR(V6=0,W6=0),0,(V6*1000)/(1000/(U6*W6)))</f>
        <v>230.6</v>
      </c>
      <c r="Z6" s="76" t="s">
        <v>60</v>
      </c>
      <c r="AA6" s="33">
        <v>236.15</v>
      </c>
      <c r="AB6" s="34">
        <f>AA6*2</f>
        <v>472.3</v>
      </c>
    </row>
    <row r="7" spans="2:28" ht="18.75" x14ac:dyDescent="0.35">
      <c r="B7" s="16" t="s">
        <v>63</v>
      </c>
      <c r="C7">
        <v>2</v>
      </c>
      <c r="D7">
        <v>101.1</v>
      </c>
      <c r="E7">
        <v>1.5</v>
      </c>
      <c r="F7" s="10">
        <f t="shared" si="0"/>
        <v>303.3</v>
      </c>
      <c r="H7" s="16" t="s">
        <v>63</v>
      </c>
      <c r="I7">
        <v>2</v>
      </c>
      <c r="J7">
        <v>101.1</v>
      </c>
      <c r="K7">
        <v>1.86</v>
      </c>
      <c r="L7" s="10">
        <f t="shared" si="1"/>
        <v>376.09199999999998</v>
      </c>
      <c r="N7" s="16" t="s">
        <v>63</v>
      </c>
      <c r="O7">
        <v>2</v>
      </c>
      <c r="P7">
        <v>101.1</v>
      </c>
      <c r="Q7">
        <v>2</v>
      </c>
      <c r="R7" s="10">
        <f t="shared" si="2"/>
        <v>404.4</v>
      </c>
      <c r="T7" s="16" t="s">
        <v>63</v>
      </c>
      <c r="U7">
        <v>2</v>
      </c>
      <c r="V7">
        <v>101.1</v>
      </c>
      <c r="W7">
        <v>2</v>
      </c>
      <c r="X7" s="10">
        <f t="shared" si="3"/>
        <v>404.4</v>
      </c>
      <c r="Z7" s="77" t="s">
        <v>62</v>
      </c>
      <c r="AA7" s="33">
        <v>80.040000000000006</v>
      </c>
      <c r="AB7" s="34">
        <v>80.040000000000006</v>
      </c>
    </row>
    <row r="8" spans="2:28" ht="18.75" x14ac:dyDescent="0.35">
      <c r="B8" s="17" t="s">
        <v>65</v>
      </c>
      <c r="C8">
        <v>2</v>
      </c>
      <c r="D8">
        <v>164.08799999999999</v>
      </c>
      <c r="E8">
        <v>0</v>
      </c>
      <c r="F8" s="10">
        <f t="shared" si="0"/>
        <v>0</v>
      </c>
      <c r="H8" s="17" t="s">
        <v>65</v>
      </c>
      <c r="I8">
        <v>2</v>
      </c>
      <c r="J8">
        <v>164.08799999999999</v>
      </c>
      <c r="K8">
        <v>1</v>
      </c>
      <c r="L8" s="10">
        <f t="shared" si="1"/>
        <v>328.17599999999999</v>
      </c>
      <c r="N8" s="17" t="s">
        <v>65</v>
      </c>
      <c r="O8">
        <v>2</v>
      </c>
      <c r="P8">
        <v>164.08799999999999</v>
      </c>
      <c r="Q8">
        <v>2</v>
      </c>
      <c r="R8" s="10">
        <f t="shared" si="2"/>
        <v>656.35199999999998</v>
      </c>
      <c r="T8" s="17" t="s">
        <v>65</v>
      </c>
      <c r="U8">
        <v>2</v>
      </c>
      <c r="V8">
        <v>164.08799999999999</v>
      </c>
      <c r="W8">
        <v>2</v>
      </c>
      <c r="X8" s="10">
        <f t="shared" si="3"/>
        <v>656.35199999999998</v>
      </c>
      <c r="Z8" s="77" t="s">
        <v>64</v>
      </c>
      <c r="AA8" s="33">
        <v>80.040000000000006</v>
      </c>
      <c r="AB8" s="34">
        <f>AA8*8</f>
        <v>640.32000000000005</v>
      </c>
    </row>
    <row r="9" spans="2:28" ht="18.75" x14ac:dyDescent="0.35">
      <c r="B9" s="18" t="s">
        <v>67</v>
      </c>
      <c r="C9" s="50">
        <v>8</v>
      </c>
      <c r="D9">
        <v>80.043000000000006</v>
      </c>
      <c r="E9">
        <v>0.75</v>
      </c>
      <c r="F9" s="10">
        <f>IF(OR(D9=0,E9=0),0,(D9*1000)/(1000/(C9*E9)))</f>
        <v>480.25800000000004</v>
      </c>
      <c r="H9" s="18" t="s">
        <v>67</v>
      </c>
      <c r="I9">
        <v>1</v>
      </c>
      <c r="J9">
        <v>80.043000000000006</v>
      </c>
      <c r="K9">
        <v>3.57</v>
      </c>
      <c r="L9" s="10">
        <f>IF(OR(J9=0,K9=0),0,(J9*1000)/(1000/(I9*K9)))</f>
        <v>285.75350999999995</v>
      </c>
      <c r="N9" s="18" t="s">
        <v>67</v>
      </c>
      <c r="O9">
        <v>1</v>
      </c>
      <c r="P9">
        <v>80.043000000000006</v>
      </c>
      <c r="Q9">
        <v>1</v>
      </c>
      <c r="R9" s="10">
        <f>IF(OR(P9=0,Q9=0),0,(P9*1000)/(1000/(O9*Q9)))</f>
        <v>80.043000000000006</v>
      </c>
      <c r="T9" s="18" t="s">
        <v>67</v>
      </c>
      <c r="U9">
        <v>1</v>
      </c>
      <c r="V9">
        <v>80.043000000000006</v>
      </c>
      <c r="W9">
        <v>0.5</v>
      </c>
      <c r="X9" s="10">
        <f>IF(OR(V9=0,W9=0),0,(V9*1000)/(1000/(U9*W9)))</f>
        <v>40.021500000000003</v>
      </c>
      <c r="Z9" s="78" t="s">
        <v>66</v>
      </c>
      <c r="AA9" s="33">
        <v>136.09</v>
      </c>
      <c r="AB9" s="34">
        <v>136.09</v>
      </c>
    </row>
    <row r="10" spans="2:28" ht="15.75" thickBot="1" x14ac:dyDescent="0.3">
      <c r="B10" s="3"/>
      <c r="F10" s="10"/>
      <c r="H10" s="3"/>
      <c r="L10" s="10"/>
      <c r="N10" s="3"/>
      <c r="R10" s="10"/>
      <c r="T10" s="3"/>
      <c r="X10" s="10"/>
      <c r="Z10" s="79" t="s">
        <v>26</v>
      </c>
      <c r="AA10" s="33">
        <v>74.55</v>
      </c>
      <c r="AB10" s="34">
        <v>74.55</v>
      </c>
    </row>
    <row r="11" spans="2:28" ht="18.75" x14ac:dyDescent="0.35">
      <c r="B11" s="21" t="s">
        <v>5</v>
      </c>
      <c r="C11" s="23"/>
      <c r="D11" s="23"/>
      <c r="E11" s="23"/>
      <c r="F11" s="24"/>
      <c r="H11" s="21" t="s">
        <v>5</v>
      </c>
      <c r="I11" s="23"/>
      <c r="J11" s="23"/>
      <c r="K11" s="23"/>
      <c r="L11" s="24"/>
      <c r="N11" s="21" t="s">
        <v>5</v>
      </c>
      <c r="O11" s="23"/>
      <c r="P11" s="23"/>
      <c r="Q11" s="23"/>
      <c r="R11" s="24"/>
      <c r="T11" s="21" t="s">
        <v>5</v>
      </c>
      <c r="U11" s="23"/>
      <c r="V11" s="23"/>
      <c r="W11" s="23"/>
      <c r="X11" s="24"/>
      <c r="Z11" s="80" t="s">
        <v>68</v>
      </c>
      <c r="AA11" s="33">
        <v>100.09</v>
      </c>
      <c r="AB11" s="34">
        <v>100.09</v>
      </c>
    </row>
    <row r="12" spans="2:28" ht="19.5" thickBot="1" x14ac:dyDescent="0.4">
      <c r="B12" s="25" t="s">
        <v>1</v>
      </c>
      <c r="C12" s="26" t="s">
        <v>2</v>
      </c>
      <c r="D12" s="26" t="s">
        <v>49</v>
      </c>
      <c r="E12" s="26" t="s">
        <v>3</v>
      </c>
      <c r="F12" s="27" t="s">
        <v>4</v>
      </c>
      <c r="H12" s="25" t="s">
        <v>1</v>
      </c>
      <c r="I12" s="26" t="s">
        <v>22</v>
      </c>
      <c r="J12" s="26" t="s">
        <v>49</v>
      </c>
      <c r="K12" s="26" t="s">
        <v>3</v>
      </c>
      <c r="L12" s="27" t="s">
        <v>4</v>
      </c>
      <c r="N12" s="25" t="s">
        <v>1</v>
      </c>
      <c r="O12" s="26" t="s">
        <v>22</v>
      </c>
      <c r="P12" s="26" t="s">
        <v>49</v>
      </c>
      <c r="Q12" s="26" t="s">
        <v>3</v>
      </c>
      <c r="R12" s="27" t="s">
        <v>4</v>
      </c>
      <c r="T12" s="25" t="s">
        <v>1</v>
      </c>
      <c r="U12" s="26" t="s">
        <v>22</v>
      </c>
      <c r="V12" s="26" t="s">
        <v>49</v>
      </c>
      <c r="W12" s="26" t="s">
        <v>3</v>
      </c>
      <c r="X12" s="27" t="s">
        <v>4</v>
      </c>
      <c r="Z12" s="80" t="s">
        <v>69</v>
      </c>
      <c r="AA12" s="33">
        <v>246.48</v>
      </c>
      <c r="AB12" s="34">
        <f>AA12*2</f>
        <v>492.96</v>
      </c>
    </row>
    <row r="13" spans="2:28" ht="15.75" thickBot="1" x14ac:dyDescent="0.3">
      <c r="B13" s="19" t="s">
        <v>70</v>
      </c>
      <c r="C13">
        <v>1</v>
      </c>
      <c r="D13">
        <v>136.08600000000001</v>
      </c>
      <c r="E13">
        <v>0</v>
      </c>
      <c r="F13" s="38">
        <f>IF(OR(C13=0, E13=0), 0, (D13*1000)/(1000/(C13*E13)))</f>
        <v>0</v>
      </c>
      <c r="H13" s="19" t="s">
        <v>70</v>
      </c>
      <c r="I13">
        <v>1</v>
      </c>
      <c r="J13">
        <v>136.08600000000001</v>
      </c>
      <c r="K13">
        <v>0.28999999999999998</v>
      </c>
      <c r="L13" s="38">
        <f>IF(OR(I13=0, K13=0), 0, (J13*1000)/(1000/(I13*K13)))</f>
        <v>39.464939999999999</v>
      </c>
      <c r="N13" s="19" t="s">
        <v>70</v>
      </c>
      <c r="O13">
        <v>1</v>
      </c>
      <c r="P13">
        <v>136.08600000000001</v>
      </c>
      <c r="Q13">
        <v>0</v>
      </c>
      <c r="R13" s="38">
        <v>0</v>
      </c>
      <c r="T13" s="19" t="s">
        <v>70</v>
      </c>
      <c r="U13">
        <v>1</v>
      </c>
      <c r="V13">
        <v>136.08600000000001</v>
      </c>
      <c r="W13">
        <v>0</v>
      </c>
      <c r="X13" s="38">
        <f>IF(OR(U13=0, W13=0), 0, (V13*1000)/(1000/(U13*W13)))</f>
        <v>0</v>
      </c>
      <c r="Z13" s="35" t="s">
        <v>27</v>
      </c>
      <c r="AA13" s="36">
        <v>38.5</v>
      </c>
      <c r="AB13" s="37">
        <v>38.5</v>
      </c>
    </row>
    <row r="14" spans="2:28" ht="19.5" thickBot="1" x14ac:dyDescent="0.4">
      <c r="B14" s="14" t="s">
        <v>6</v>
      </c>
      <c r="C14">
        <v>1</v>
      </c>
      <c r="D14">
        <v>74.555000000000007</v>
      </c>
      <c r="E14">
        <v>1</v>
      </c>
      <c r="F14" s="38">
        <f t="shared" ref="F14:F16" si="4">IF(OR(C14=0, E14=0), 0, (D14*1000)/(1000/(C14*E14)))</f>
        <v>74.555000000000007</v>
      </c>
      <c r="H14" s="14" t="s">
        <v>6</v>
      </c>
      <c r="I14">
        <v>1</v>
      </c>
      <c r="J14">
        <v>74.555000000000007</v>
      </c>
      <c r="K14">
        <v>0</v>
      </c>
      <c r="L14" s="38">
        <f t="shared" ref="L14:L16" si="5">IF(OR(I14=0, K14=0), 0, (J14*1000)/(1000/(I14*K14)))</f>
        <v>0</v>
      </c>
      <c r="N14" s="14" t="s">
        <v>6</v>
      </c>
      <c r="O14">
        <v>1</v>
      </c>
      <c r="P14">
        <v>74.555000000000007</v>
      </c>
      <c r="Q14">
        <v>0</v>
      </c>
      <c r="R14" s="38">
        <v>0</v>
      </c>
      <c r="T14" s="14" t="s">
        <v>6</v>
      </c>
      <c r="U14">
        <v>1</v>
      </c>
      <c r="V14">
        <v>74.555000000000007</v>
      </c>
      <c r="W14">
        <v>0</v>
      </c>
      <c r="X14" s="38">
        <f t="shared" ref="X14:X16" si="6">IF(OR(U14=0, W14=0), 0, (V14*1000)/(1000/(U14*W14)))</f>
        <v>0</v>
      </c>
      <c r="Z14" s="6" t="s">
        <v>71</v>
      </c>
      <c r="AA14" s="39"/>
      <c r="AB14" s="40"/>
    </row>
    <row r="15" spans="2:28" ht="18.75" x14ac:dyDescent="0.35">
      <c r="B15" s="20" t="s">
        <v>73</v>
      </c>
      <c r="C15">
        <v>1</v>
      </c>
      <c r="D15">
        <v>100.087</v>
      </c>
      <c r="E15">
        <v>4</v>
      </c>
      <c r="F15" s="38">
        <f t="shared" si="4"/>
        <v>400.34800000000001</v>
      </c>
      <c r="H15" s="20" t="s">
        <v>73</v>
      </c>
      <c r="I15">
        <v>1</v>
      </c>
      <c r="J15">
        <v>100.087</v>
      </c>
      <c r="K15">
        <v>2</v>
      </c>
      <c r="L15" s="38">
        <f t="shared" si="5"/>
        <v>200.17400000000001</v>
      </c>
      <c r="N15" s="20" t="s">
        <v>73</v>
      </c>
      <c r="O15">
        <v>1</v>
      </c>
      <c r="P15">
        <v>100.087</v>
      </c>
      <c r="Q15">
        <v>0</v>
      </c>
      <c r="R15" s="38">
        <v>0</v>
      </c>
      <c r="T15" s="20" t="s">
        <v>73</v>
      </c>
      <c r="U15">
        <v>1</v>
      </c>
      <c r="V15">
        <v>100.087</v>
      </c>
      <c r="W15">
        <v>0</v>
      </c>
      <c r="X15" s="38">
        <f t="shared" si="6"/>
        <v>0</v>
      </c>
      <c r="Z15" s="32" t="s">
        <v>72</v>
      </c>
      <c r="AA15" s="41">
        <v>197.92</v>
      </c>
      <c r="AB15" s="34">
        <v>1.81</v>
      </c>
    </row>
    <row r="16" spans="2:28" ht="18.75" x14ac:dyDescent="0.35">
      <c r="B16" s="20" t="s">
        <v>75</v>
      </c>
      <c r="C16">
        <v>2</v>
      </c>
      <c r="D16">
        <v>246.48</v>
      </c>
      <c r="E16">
        <v>1</v>
      </c>
      <c r="F16" s="38">
        <f t="shared" si="4"/>
        <v>492.96</v>
      </c>
      <c r="H16" s="20" t="s">
        <v>75</v>
      </c>
      <c r="I16">
        <v>2</v>
      </c>
      <c r="J16">
        <v>246.48</v>
      </c>
      <c r="K16">
        <v>1</v>
      </c>
      <c r="L16" s="38">
        <f t="shared" si="5"/>
        <v>492.96</v>
      </c>
      <c r="N16" s="20" t="s">
        <v>75</v>
      </c>
      <c r="O16">
        <v>2</v>
      </c>
      <c r="P16">
        <v>246.48</v>
      </c>
      <c r="Q16">
        <v>1</v>
      </c>
      <c r="R16" s="38">
        <f t="shared" ref="R16:R18" si="7">(P16*1000)/(1000/(O16*Q16))</f>
        <v>492.96</v>
      </c>
      <c r="T16" s="20" t="s">
        <v>75</v>
      </c>
      <c r="U16">
        <v>2</v>
      </c>
      <c r="V16">
        <v>246.48</v>
      </c>
      <c r="W16">
        <v>1</v>
      </c>
      <c r="X16" s="38">
        <f t="shared" si="6"/>
        <v>492.96</v>
      </c>
      <c r="Z16" s="32" t="s">
        <v>74</v>
      </c>
      <c r="AA16" s="41">
        <v>61.83</v>
      </c>
      <c r="AB16" s="34">
        <v>2.83</v>
      </c>
    </row>
    <row r="17" spans="2:28" ht="18.75" x14ac:dyDescent="0.35">
      <c r="B17" s="3" t="s">
        <v>7</v>
      </c>
      <c r="C17">
        <v>1</v>
      </c>
      <c r="E17">
        <v>1</v>
      </c>
      <c r="F17" s="38"/>
      <c r="H17" s="3" t="s">
        <v>7</v>
      </c>
      <c r="I17">
        <v>1</v>
      </c>
      <c r="K17">
        <v>1</v>
      </c>
      <c r="L17" s="38"/>
      <c r="N17" s="3" t="s">
        <v>7</v>
      </c>
      <c r="O17">
        <v>1</v>
      </c>
      <c r="Q17">
        <v>1</v>
      </c>
      <c r="R17" s="38">
        <f t="shared" si="7"/>
        <v>0</v>
      </c>
      <c r="T17" s="3" t="s">
        <v>7</v>
      </c>
      <c r="U17">
        <v>1</v>
      </c>
      <c r="W17">
        <v>1</v>
      </c>
      <c r="X17" s="38"/>
      <c r="Z17" s="32" t="s">
        <v>76</v>
      </c>
      <c r="AA17" s="33">
        <v>287.60000000000002</v>
      </c>
      <c r="AB17" s="34">
        <v>0.22</v>
      </c>
    </row>
    <row r="18" spans="2:28" ht="18.75" x14ac:dyDescent="0.35">
      <c r="B18" s="3" t="s">
        <v>8</v>
      </c>
      <c r="C18">
        <v>1</v>
      </c>
      <c r="E18">
        <v>1</v>
      </c>
      <c r="F18" s="38">
        <f t="shared" ref="F18" si="8">(D18*1000)/(1000/(C18*E18))</f>
        <v>0</v>
      </c>
      <c r="H18" s="3" t="s">
        <v>8</v>
      </c>
      <c r="I18">
        <v>1</v>
      </c>
      <c r="K18">
        <v>1</v>
      </c>
      <c r="L18" s="38">
        <f t="shared" ref="L18" si="9">(J18*1000)/(1000/(I18*K18))</f>
        <v>0</v>
      </c>
      <c r="N18" s="3" t="s">
        <v>8</v>
      </c>
      <c r="O18">
        <v>1</v>
      </c>
      <c r="Q18">
        <v>1</v>
      </c>
      <c r="R18" s="38">
        <f t="shared" si="7"/>
        <v>0</v>
      </c>
      <c r="T18" s="3" t="s">
        <v>8</v>
      </c>
      <c r="U18">
        <v>1</v>
      </c>
      <c r="W18">
        <v>1</v>
      </c>
      <c r="X18" s="38">
        <f t="shared" ref="X18" si="10">(V18*1000)/(1000/(U18*W18))</f>
        <v>0</v>
      </c>
      <c r="Z18" s="32" t="s">
        <v>77</v>
      </c>
      <c r="AA18" s="33">
        <v>249.68</v>
      </c>
      <c r="AB18" s="34">
        <v>0.08</v>
      </c>
    </row>
    <row r="19" spans="2:28" ht="15.75" thickBot="1" x14ac:dyDescent="0.3">
      <c r="B19" s="3"/>
      <c r="F19" s="10"/>
      <c r="H19" s="3"/>
      <c r="L19" s="10"/>
      <c r="N19" s="3"/>
      <c r="R19" s="10"/>
      <c r="T19" s="3"/>
      <c r="X19" s="10"/>
      <c r="Z19" s="35" t="s">
        <v>28</v>
      </c>
      <c r="AA19" s="36">
        <v>161.94999999999999</v>
      </c>
      <c r="AB19" s="37">
        <v>0.106</v>
      </c>
    </row>
    <row r="20" spans="2:28" ht="15.75" thickBot="1" x14ac:dyDescent="0.3">
      <c r="B20" s="21" t="s">
        <v>9</v>
      </c>
      <c r="C20" s="23"/>
      <c r="D20" s="23"/>
      <c r="E20" s="23"/>
      <c r="F20" s="24"/>
      <c r="H20" s="21" t="s">
        <v>9</v>
      </c>
      <c r="I20" s="23"/>
      <c r="J20" s="23"/>
      <c r="K20" s="23"/>
      <c r="L20" s="24"/>
      <c r="N20" s="21" t="s">
        <v>9</v>
      </c>
      <c r="O20" s="23"/>
      <c r="P20" s="23"/>
      <c r="Q20" s="23"/>
      <c r="R20" s="24"/>
      <c r="T20" s="21" t="s">
        <v>9</v>
      </c>
      <c r="U20" s="23"/>
      <c r="V20" s="23"/>
      <c r="W20" s="23"/>
      <c r="X20" s="24"/>
      <c r="Z20" s="41"/>
      <c r="AA20" s="33"/>
      <c r="AB20" s="41"/>
    </row>
    <row r="21" spans="2:28" ht="19.5" thickBot="1" x14ac:dyDescent="0.35">
      <c r="B21" s="25" t="s">
        <v>10</v>
      </c>
      <c r="C21" s="26" t="s">
        <v>2</v>
      </c>
      <c r="D21" s="26" t="s">
        <v>49</v>
      </c>
      <c r="E21" s="26" t="s">
        <v>3</v>
      </c>
      <c r="F21" s="27" t="s">
        <v>4</v>
      </c>
      <c r="H21" s="25" t="s">
        <v>10</v>
      </c>
      <c r="I21" s="26" t="s">
        <v>22</v>
      </c>
      <c r="J21" s="26" t="s">
        <v>49</v>
      </c>
      <c r="K21" s="26" t="s">
        <v>3</v>
      </c>
      <c r="L21" s="27" t="s">
        <v>4</v>
      </c>
      <c r="N21" s="25" t="s">
        <v>10</v>
      </c>
      <c r="O21" s="26" t="s">
        <v>22</v>
      </c>
      <c r="P21" s="26" t="s">
        <v>49</v>
      </c>
      <c r="Q21" s="26" t="s">
        <v>3</v>
      </c>
      <c r="R21" s="27" t="s">
        <v>4</v>
      </c>
      <c r="T21" s="25" t="s">
        <v>10</v>
      </c>
      <c r="U21" s="26" t="s">
        <v>22</v>
      </c>
      <c r="V21" s="26" t="s">
        <v>49</v>
      </c>
      <c r="W21" s="26" t="s">
        <v>3</v>
      </c>
      <c r="X21" s="27" t="s">
        <v>4</v>
      </c>
      <c r="Z21" s="73" t="s">
        <v>29</v>
      </c>
      <c r="AA21" s="71"/>
      <c r="AB21" s="72"/>
    </row>
    <row r="22" spans="2:28" ht="15.75" thickBot="1" x14ac:dyDescent="0.3">
      <c r="B22" s="15" t="s">
        <v>78</v>
      </c>
      <c r="C22">
        <f>C6</f>
        <v>1</v>
      </c>
      <c r="D22">
        <v>14.006</v>
      </c>
      <c r="E22">
        <f>E6</f>
        <v>0</v>
      </c>
      <c r="F22" s="38">
        <f t="shared" ref="F22:F35" si="11">IF(OR(C22=0, E22=0), 0, (D22*1000)/(1000/(C22*E22)))</f>
        <v>0</v>
      </c>
      <c r="H22" s="15" t="s">
        <v>78</v>
      </c>
      <c r="I22">
        <f>I6</f>
        <v>1</v>
      </c>
      <c r="J22">
        <v>14.006</v>
      </c>
      <c r="K22">
        <f>K6</f>
        <v>0.2</v>
      </c>
      <c r="L22" s="38">
        <f>IF(OR(I22=0, K22=0), 0, (J22*1000)/(1000/(I22*K22)))</f>
        <v>2.8012000000000001</v>
      </c>
      <c r="N22" s="15" t="s">
        <v>78</v>
      </c>
      <c r="O22">
        <f>O6</f>
        <v>1</v>
      </c>
      <c r="P22">
        <v>14.006</v>
      </c>
      <c r="Q22">
        <f>Q6</f>
        <v>1</v>
      </c>
      <c r="R22" s="38">
        <f>IF(OR(O22=0,Q22=0),0,(P22*1000)/(1000/(O22*Q22)))</f>
        <v>14.006</v>
      </c>
      <c r="T22" s="15" t="s">
        <v>78</v>
      </c>
      <c r="U22">
        <f>U6</f>
        <v>1</v>
      </c>
      <c r="V22">
        <v>14.006</v>
      </c>
      <c r="W22">
        <f>W6</f>
        <v>2</v>
      </c>
      <c r="X22" s="38">
        <f>IF(OR(U22=0,W22=0),0,(V22*1000)/(1000/(U22*W22)))</f>
        <v>28.012</v>
      </c>
      <c r="Z22" s="66" t="s">
        <v>31</v>
      </c>
      <c r="AA22" s="67" t="s">
        <v>32</v>
      </c>
      <c r="AB22" s="68" t="s">
        <v>29</v>
      </c>
    </row>
    <row r="23" spans="2:28" x14ac:dyDescent="0.25">
      <c r="B23" s="15" t="s">
        <v>79</v>
      </c>
      <c r="C23">
        <f>C6</f>
        <v>1</v>
      </c>
      <c r="D23">
        <v>30.973700000000001</v>
      </c>
      <c r="E23">
        <f>E6</f>
        <v>0</v>
      </c>
      <c r="F23" s="38">
        <f t="shared" si="11"/>
        <v>0</v>
      </c>
      <c r="H23" s="15" t="s">
        <v>79</v>
      </c>
      <c r="I23">
        <f>I6</f>
        <v>1</v>
      </c>
      <c r="J23">
        <v>30.973700000000001</v>
      </c>
      <c r="K23">
        <f>K6</f>
        <v>0.2</v>
      </c>
      <c r="L23" s="38">
        <f t="shared" ref="L23:L35" si="12">IF(OR(I23=0, K23=0), 0, (J23*1000)/(1000/(I23*K23)))</f>
        <v>6.1947400000000004</v>
      </c>
      <c r="N23" s="15" t="s">
        <v>79</v>
      </c>
      <c r="O23">
        <f>O6</f>
        <v>1</v>
      </c>
      <c r="P23">
        <v>30.973700000000001</v>
      </c>
      <c r="Q23">
        <f>Q6</f>
        <v>1</v>
      </c>
      <c r="R23" s="38">
        <f t="shared" ref="R23:R35" si="13">IF(OR(O23=0,Q23=0),0,(P23*1000)/(1000/(O23*Q23)))</f>
        <v>30.973700000000001</v>
      </c>
      <c r="T23" s="15" t="s">
        <v>79</v>
      </c>
      <c r="U23">
        <f>U6</f>
        <v>1</v>
      </c>
      <c r="V23">
        <v>30.973700000000001</v>
      </c>
      <c r="W23">
        <f>W6</f>
        <v>2</v>
      </c>
      <c r="X23" s="38">
        <f t="shared" ref="X23:X35" si="14">IF(OR(U23=0,W23=0),0,(V23*1000)/(1000/(U23*W23)))</f>
        <v>61.947400000000002</v>
      </c>
      <c r="Z23" s="15" t="s">
        <v>30</v>
      </c>
      <c r="AA23" s="44" t="s">
        <v>33</v>
      </c>
      <c r="AB23" s="10"/>
    </row>
    <row r="24" spans="2:28" x14ac:dyDescent="0.25">
      <c r="B24" s="16" t="s">
        <v>80</v>
      </c>
      <c r="C24">
        <f>C7</f>
        <v>2</v>
      </c>
      <c r="D24">
        <v>39.094299999999997</v>
      </c>
      <c r="E24">
        <f>E7</f>
        <v>1.5</v>
      </c>
      <c r="F24" s="38">
        <f t="shared" si="11"/>
        <v>117.2829</v>
      </c>
      <c r="H24" s="16" t="s">
        <v>80</v>
      </c>
      <c r="I24">
        <f>I7</f>
        <v>2</v>
      </c>
      <c r="J24">
        <v>39.094299999999997</v>
      </c>
      <c r="K24">
        <f>K7</f>
        <v>1.86</v>
      </c>
      <c r="L24" s="38">
        <f t="shared" si="12"/>
        <v>145.43079599999999</v>
      </c>
      <c r="N24" s="16" t="s">
        <v>80</v>
      </c>
      <c r="O24">
        <f>O7</f>
        <v>2</v>
      </c>
      <c r="P24">
        <v>39.094299999999997</v>
      </c>
      <c r="Q24">
        <f>Q7</f>
        <v>2</v>
      </c>
      <c r="R24" s="38">
        <f t="shared" si="13"/>
        <v>156.37719999999999</v>
      </c>
      <c r="T24" s="16" t="s">
        <v>80</v>
      </c>
      <c r="U24">
        <f>U7</f>
        <v>2</v>
      </c>
      <c r="V24">
        <v>39.094299999999997</v>
      </c>
      <c r="W24">
        <f>W7</f>
        <v>2</v>
      </c>
      <c r="X24" s="38">
        <f t="shared" si="14"/>
        <v>156.37719999999999</v>
      </c>
      <c r="Z24" s="16" t="s">
        <v>34</v>
      </c>
      <c r="AA24" t="s">
        <v>35</v>
      </c>
      <c r="AB24" s="10" t="s">
        <v>36</v>
      </c>
    </row>
    <row r="25" spans="2:28" x14ac:dyDescent="0.25">
      <c r="B25" s="11" t="s">
        <v>81</v>
      </c>
      <c r="C25">
        <f>C7</f>
        <v>2</v>
      </c>
      <c r="D25">
        <v>14.006</v>
      </c>
      <c r="E25">
        <f>E7</f>
        <v>1.5</v>
      </c>
      <c r="F25" s="38">
        <f t="shared" si="11"/>
        <v>42.018000000000001</v>
      </c>
      <c r="H25" s="11" t="s">
        <v>81</v>
      </c>
      <c r="I25">
        <f>I7</f>
        <v>2</v>
      </c>
      <c r="J25">
        <v>14.006</v>
      </c>
      <c r="K25">
        <f>K7</f>
        <v>1.86</v>
      </c>
      <c r="L25" s="38">
        <f t="shared" si="12"/>
        <v>52.102319999999999</v>
      </c>
      <c r="N25" s="11" t="s">
        <v>81</v>
      </c>
      <c r="O25">
        <f>O7</f>
        <v>2</v>
      </c>
      <c r="P25">
        <v>14.006</v>
      </c>
      <c r="Q25">
        <f>Q7</f>
        <v>2</v>
      </c>
      <c r="R25" s="38">
        <f t="shared" si="13"/>
        <v>56.024000000000001</v>
      </c>
      <c r="T25" s="11" t="s">
        <v>81</v>
      </c>
      <c r="U25">
        <f>U7</f>
        <v>2</v>
      </c>
      <c r="V25">
        <v>14.006</v>
      </c>
      <c r="W25">
        <f>W7</f>
        <v>2</v>
      </c>
      <c r="X25" s="38">
        <f t="shared" si="14"/>
        <v>56.024000000000001</v>
      </c>
      <c r="Z25" s="17" t="s">
        <v>39</v>
      </c>
      <c r="AA25" t="s">
        <v>37</v>
      </c>
      <c r="AB25" s="10" t="s">
        <v>38</v>
      </c>
    </row>
    <row r="26" spans="2:28" x14ac:dyDescent="0.25">
      <c r="B26" s="17" t="s">
        <v>82</v>
      </c>
      <c r="C26">
        <f>C8</f>
        <v>2</v>
      </c>
      <c r="D26">
        <v>40.078000000000003</v>
      </c>
      <c r="E26">
        <f>E8</f>
        <v>0</v>
      </c>
      <c r="F26" s="38">
        <f t="shared" si="11"/>
        <v>0</v>
      </c>
      <c r="H26" s="17" t="s">
        <v>82</v>
      </c>
      <c r="I26">
        <f>I8</f>
        <v>2</v>
      </c>
      <c r="J26">
        <v>40.078000000000003</v>
      </c>
      <c r="K26">
        <f>K8</f>
        <v>1</v>
      </c>
      <c r="L26" s="38">
        <f t="shared" si="12"/>
        <v>80.156000000000006</v>
      </c>
      <c r="N26" s="17" t="s">
        <v>82</v>
      </c>
      <c r="O26">
        <f>O8</f>
        <v>2</v>
      </c>
      <c r="P26">
        <v>40.078000000000003</v>
      </c>
      <c r="Q26">
        <f>Q8</f>
        <v>2</v>
      </c>
      <c r="R26" s="38">
        <f t="shared" si="13"/>
        <v>160.31200000000001</v>
      </c>
      <c r="T26" s="17" t="s">
        <v>82</v>
      </c>
      <c r="U26">
        <f>U8</f>
        <v>2</v>
      </c>
      <c r="V26">
        <v>40.078000000000003</v>
      </c>
      <c r="W26">
        <f>W8</f>
        <v>2</v>
      </c>
      <c r="X26" s="38">
        <f t="shared" si="14"/>
        <v>160.31200000000001</v>
      </c>
      <c r="Z26" s="18" t="s">
        <v>40</v>
      </c>
      <c r="AA26" s="44" t="s">
        <v>33</v>
      </c>
      <c r="AB26" s="10" t="s">
        <v>92</v>
      </c>
    </row>
    <row r="27" spans="2:28" x14ac:dyDescent="0.25">
      <c r="B27" s="17" t="s">
        <v>83</v>
      </c>
      <c r="C27">
        <f>C8</f>
        <v>2</v>
      </c>
      <c r="D27">
        <v>28.012</v>
      </c>
      <c r="E27">
        <f>E8</f>
        <v>0</v>
      </c>
      <c r="F27" s="38">
        <f t="shared" si="11"/>
        <v>0</v>
      </c>
      <c r="H27" s="17" t="s">
        <v>83</v>
      </c>
      <c r="I27">
        <f>I8</f>
        <v>2</v>
      </c>
      <c r="J27">
        <v>28.012</v>
      </c>
      <c r="K27">
        <f>K8</f>
        <v>1</v>
      </c>
      <c r="L27" s="38">
        <f t="shared" si="12"/>
        <v>56.024000000000001</v>
      </c>
      <c r="N27" s="17" t="s">
        <v>83</v>
      </c>
      <c r="O27">
        <f>O8</f>
        <v>2</v>
      </c>
      <c r="P27">
        <v>28.012</v>
      </c>
      <c r="Q27">
        <f>Q8</f>
        <v>2</v>
      </c>
      <c r="R27" s="38">
        <f t="shared" si="13"/>
        <v>112.048</v>
      </c>
      <c r="T27" s="17" t="s">
        <v>83</v>
      </c>
      <c r="U27">
        <f>U8</f>
        <v>2</v>
      </c>
      <c r="V27">
        <v>28.012</v>
      </c>
      <c r="W27">
        <f>W8</f>
        <v>2</v>
      </c>
      <c r="X27" s="38">
        <f t="shared" si="14"/>
        <v>112.048</v>
      </c>
      <c r="Z27" s="69"/>
      <c r="AB27" s="10"/>
    </row>
    <row r="28" spans="2:28" x14ac:dyDescent="0.25">
      <c r="B28" s="12" t="s">
        <v>84</v>
      </c>
      <c r="C28">
        <f>C9</f>
        <v>8</v>
      </c>
      <c r="D28">
        <v>28.012</v>
      </c>
      <c r="E28">
        <f>E9</f>
        <v>0.75</v>
      </c>
      <c r="F28" s="38">
        <f>IF(OR(C28=0, E28=0), 0, (D28*1000)/(1000/(C28*E28)))</f>
        <v>168.072</v>
      </c>
      <c r="H28" s="12" t="s">
        <v>84</v>
      </c>
      <c r="I28">
        <f>I9</f>
        <v>1</v>
      </c>
      <c r="J28">
        <v>28.012</v>
      </c>
      <c r="K28">
        <f>K9</f>
        <v>3.57</v>
      </c>
      <c r="L28" s="38">
        <f t="shared" si="12"/>
        <v>100.00283999999999</v>
      </c>
      <c r="N28" s="12" t="s">
        <v>84</v>
      </c>
      <c r="O28">
        <f>O9</f>
        <v>1</v>
      </c>
      <c r="P28">
        <v>28.012</v>
      </c>
      <c r="Q28">
        <f>Q9</f>
        <v>1</v>
      </c>
      <c r="R28" s="38">
        <f t="shared" si="13"/>
        <v>28.012</v>
      </c>
      <c r="T28" s="12" t="s">
        <v>84</v>
      </c>
      <c r="U28">
        <f>U9</f>
        <v>1</v>
      </c>
      <c r="V28">
        <v>28.012</v>
      </c>
      <c r="W28">
        <f>W9</f>
        <v>0.5</v>
      </c>
      <c r="X28" s="38">
        <f>IF(OR(U28=0,W28=0),0,(V28*1000)/(1000/(U28*W28)))</f>
        <v>14.006</v>
      </c>
      <c r="Z28" s="19" t="s">
        <v>41</v>
      </c>
      <c r="AA28" s="44" t="s">
        <v>33</v>
      </c>
      <c r="AB28" s="10" t="s">
        <v>42</v>
      </c>
    </row>
    <row r="29" spans="2:28" x14ac:dyDescent="0.25">
      <c r="B29" s="19" t="s">
        <v>85</v>
      </c>
      <c r="C29">
        <f>C13</f>
        <v>1</v>
      </c>
      <c r="D29">
        <v>39.094299999999997</v>
      </c>
      <c r="E29">
        <f>E13</f>
        <v>0</v>
      </c>
      <c r="F29" s="38">
        <f t="shared" si="11"/>
        <v>0</v>
      </c>
      <c r="H29" s="19" t="s">
        <v>85</v>
      </c>
      <c r="I29">
        <f>I13</f>
        <v>1</v>
      </c>
      <c r="J29">
        <v>39.094299999999997</v>
      </c>
      <c r="K29">
        <f>K13</f>
        <v>0.28999999999999998</v>
      </c>
      <c r="L29" s="38">
        <f t="shared" si="12"/>
        <v>11.337346999999999</v>
      </c>
      <c r="N29" s="19" t="s">
        <v>85</v>
      </c>
      <c r="O29">
        <f>O13</f>
        <v>1</v>
      </c>
      <c r="P29">
        <v>39.094299999999997</v>
      </c>
      <c r="Q29">
        <f>Q13</f>
        <v>0</v>
      </c>
      <c r="R29" s="38">
        <f t="shared" si="13"/>
        <v>0</v>
      </c>
      <c r="T29" s="19" t="s">
        <v>85</v>
      </c>
      <c r="U29">
        <f>U13</f>
        <v>1</v>
      </c>
      <c r="V29">
        <v>39.094299999999997</v>
      </c>
      <c r="W29">
        <f>W13</f>
        <v>0</v>
      </c>
      <c r="X29" s="38">
        <f t="shared" si="14"/>
        <v>0</v>
      </c>
      <c r="Z29" s="14" t="s">
        <v>44</v>
      </c>
      <c r="AA29" t="s">
        <v>35</v>
      </c>
      <c r="AB29" s="10" t="s">
        <v>43</v>
      </c>
    </row>
    <row r="30" spans="2:28" x14ac:dyDescent="0.25">
      <c r="B30" s="13" t="s">
        <v>86</v>
      </c>
      <c r="C30">
        <f>C13</f>
        <v>1</v>
      </c>
      <c r="D30">
        <v>30.973700000000001</v>
      </c>
      <c r="E30">
        <f>E13</f>
        <v>0</v>
      </c>
      <c r="F30" s="38">
        <f t="shared" si="11"/>
        <v>0</v>
      </c>
      <c r="H30" s="13" t="s">
        <v>86</v>
      </c>
      <c r="I30">
        <f>I13</f>
        <v>1</v>
      </c>
      <c r="J30">
        <v>30.973700000000001</v>
      </c>
      <c r="K30">
        <f>K13</f>
        <v>0.28999999999999998</v>
      </c>
      <c r="L30" s="38">
        <f t="shared" si="12"/>
        <v>8.9823730000000008</v>
      </c>
      <c r="N30" s="13" t="s">
        <v>86</v>
      </c>
      <c r="O30">
        <f>O13</f>
        <v>1</v>
      </c>
      <c r="P30">
        <v>30.973700000000001</v>
      </c>
      <c r="Q30">
        <f>Q13</f>
        <v>0</v>
      </c>
      <c r="R30" s="38">
        <f t="shared" si="13"/>
        <v>0</v>
      </c>
      <c r="T30" s="13" t="s">
        <v>86</v>
      </c>
      <c r="U30">
        <f>U13</f>
        <v>1</v>
      </c>
      <c r="V30">
        <v>30.973700000000001</v>
      </c>
      <c r="W30">
        <f>W13</f>
        <v>0</v>
      </c>
      <c r="X30" s="38">
        <f t="shared" si="14"/>
        <v>0</v>
      </c>
      <c r="Z30" s="20" t="s">
        <v>45</v>
      </c>
      <c r="AA30" t="s">
        <v>37</v>
      </c>
      <c r="AB30" s="10" t="s">
        <v>93</v>
      </c>
    </row>
    <row r="31" spans="2:28" x14ac:dyDescent="0.25">
      <c r="B31" s="14" t="s">
        <v>11</v>
      </c>
      <c r="C31">
        <f>C14</f>
        <v>1</v>
      </c>
      <c r="D31">
        <v>39.094299999999997</v>
      </c>
      <c r="E31">
        <f>E14</f>
        <v>1</v>
      </c>
      <c r="F31" s="38">
        <f t="shared" si="11"/>
        <v>39.094299999999997</v>
      </c>
      <c r="H31" s="14" t="s">
        <v>11</v>
      </c>
      <c r="I31">
        <f>I14</f>
        <v>1</v>
      </c>
      <c r="J31">
        <v>39.094299999999997</v>
      </c>
      <c r="K31">
        <f>K14</f>
        <v>0</v>
      </c>
      <c r="L31" s="38">
        <f t="shared" si="12"/>
        <v>0</v>
      </c>
      <c r="N31" s="14" t="s">
        <v>11</v>
      </c>
      <c r="O31">
        <f>O14</f>
        <v>1</v>
      </c>
      <c r="P31">
        <v>39.094299999999997</v>
      </c>
      <c r="Q31">
        <f>Q14</f>
        <v>0</v>
      </c>
      <c r="R31" s="38">
        <f t="shared" si="13"/>
        <v>0</v>
      </c>
      <c r="T31" s="14" t="s">
        <v>11</v>
      </c>
      <c r="U31">
        <f>U14</f>
        <v>1</v>
      </c>
      <c r="V31">
        <v>39.094299999999997</v>
      </c>
      <c r="W31">
        <f>W14</f>
        <v>0</v>
      </c>
      <c r="X31" s="38">
        <f t="shared" si="14"/>
        <v>0</v>
      </c>
      <c r="Z31" s="20" t="s">
        <v>46</v>
      </c>
      <c r="AA31" t="s">
        <v>37</v>
      </c>
      <c r="AB31" s="10" t="s">
        <v>94</v>
      </c>
    </row>
    <row r="32" spans="2:28" x14ac:dyDescent="0.25">
      <c r="B32" s="14" t="s">
        <v>12</v>
      </c>
      <c r="C32">
        <f>C14</f>
        <v>1</v>
      </c>
      <c r="D32">
        <v>35.453000000000003</v>
      </c>
      <c r="E32">
        <f>E14</f>
        <v>1</v>
      </c>
      <c r="F32" s="38">
        <f t="shared" si="11"/>
        <v>35.453000000000003</v>
      </c>
      <c r="H32" s="14" t="s">
        <v>12</v>
      </c>
      <c r="I32">
        <f>I14</f>
        <v>1</v>
      </c>
      <c r="J32">
        <v>35.453000000000003</v>
      </c>
      <c r="K32">
        <f>K14</f>
        <v>0</v>
      </c>
      <c r="L32" s="38">
        <f t="shared" si="12"/>
        <v>0</v>
      </c>
      <c r="N32" s="14" t="s">
        <v>12</v>
      </c>
      <c r="O32">
        <f>O14</f>
        <v>1</v>
      </c>
      <c r="P32">
        <v>35.453000000000003</v>
      </c>
      <c r="Q32">
        <f>Q14</f>
        <v>0</v>
      </c>
      <c r="R32" s="38">
        <f t="shared" si="13"/>
        <v>0</v>
      </c>
      <c r="T32" s="14" t="s">
        <v>12</v>
      </c>
      <c r="U32">
        <f>U14</f>
        <v>1</v>
      </c>
      <c r="V32">
        <v>35.453000000000003</v>
      </c>
      <c r="W32">
        <f>W14</f>
        <v>0</v>
      </c>
      <c r="X32" s="38">
        <f t="shared" si="14"/>
        <v>0</v>
      </c>
      <c r="Z32" s="3" t="s">
        <v>47</v>
      </c>
      <c r="AA32" t="s">
        <v>37</v>
      </c>
      <c r="AB32" s="10" t="s">
        <v>94</v>
      </c>
    </row>
    <row r="33" spans="2:28" x14ac:dyDescent="0.25">
      <c r="B33" s="20" t="s">
        <v>87</v>
      </c>
      <c r="C33">
        <f>C15</f>
        <v>1</v>
      </c>
      <c r="D33">
        <v>40.078000000000003</v>
      </c>
      <c r="E33">
        <f>E15</f>
        <v>4</v>
      </c>
      <c r="F33" s="38">
        <f t="shared" si="11"/>
        <v>160.31200000000001</v>
      </c>
      <c r="H33" s="20" t="s">
        <v>87</v>
      </c>
      <c r="I33">
        <f>I15</f>
        <v>1</v>
      </c>
      <c r="J33">
        <v>40.078000000000003</v>
      </c>
      <c r="K33">
        <f>K15</f>
        <v>2</v>
      </c>
      <c r="L33" s="38">
        <f t="shared" si="12"/>
        <v>80.156000000000006</v>
      </c>
      <c r="N33" s="20" t="s">
        <v>87</v>
      </c>
      <c r="O33">
        <f>O15</f>
        <v>1</v>
      </c>
      <c r="P33">
        <v>40.078000000000003</v>
      </c>
      <c r="Q33">
        <f>Q15</f>
        <v>0</v>
      </c>
      <c r="R33" s="38">
        <f t="shared" si="13"/>
        <v>0</v>
      </c>
      <c r="T33" s="20" t="s">
        <v>87</v>
      </c>
      <c r="U33">
        <f>U15</f>
        <v>1</v>
      </c>
      <c r="V33">
        <v>40.078000000000003</v>
      </c>
      <c r="W33">
        <f>W15</f>
        <v>0</v>
      </c>
      <c r="X33" s="38">
        <f t="shared" si="14"/>
        <v>0</v>
      </c>
      <c r="Z33" s="3" t="s">
        <v>48</v>
      </c>
      <c r="AA33" t="s">
        <v>37</v>
      </c>
      <c r="AB33" s="10" t="s">
        <v>94</v>
      </c>
    </row>
    <row r="34" spans="2:28" x14ac:dyDescent="0.25">
      <c r="B34" s="20" t="s">
        <v>88</v>
      </c>
      <c r="C34">
        <f>C16</f>
        <v>2</v>
      </c>
      <c r="D34">
        <v>24.305</v>
      </c>
      <c r="E34">
        <f>E16</f>
        <v>1</v>
      </c>
      <c r="F34" s="38">
        <f t="shared" si="11"/>
        <v>48.61</v>
      </c>
      <c r="H34" s="20" t="s">
        <v>88</v>
      </c>
      <c r="I34">
        <f>I16</f>
        <v>2</v>
      </c>
      <c r="J34">
        <v>24.305</v>
      </c>
      <c r="K34">
        <f>K16</f>
        <v>1</v>
      </c>
      <c r="L34" s="38">
        <f t="shared" si="12"/>
        <v>48.61</v>
      </c>
      <c r="N34" s="20" t="s">
        <v>88</v>
      </c>
      <c r="O34">
        <f>O16</f>
        <v>2</v>
      </c>
      <c r="P34">
        <v>24.305</v>
      </c>
      <c r="Q34">
        <f>Q16</f>
        <v>1</v>
      </c>
      <c r="R34" s="38">
        <f t="shared" si="13"/>
        <v>48.61</v>
      </c>
      <c r="T34" s="20" t="s">
        <v>88</v>
      </c>
      <c r="U34">
        <f>U16</f>
        <v>2</v>
      </c>
      <c r="V34">
        <v>24.305</v>
      </c>
      <c r="W34">
        <f>W16</f>
        <v>1</v>
      </c>
      <c r="X34" s="38">
        <f t="shared" si="14"/>
        <v>48.61</v>
      </c>
      <c r="Z34" s="69"/>
      <c r="AB34" s="10"/>
    </row>
    <row r="35" spans="2:28" ht="15.75" thickBot="1" x14ac:dyDescent="0.3">
      <c r="B35" s="20" t="s">
        <v>89</v>
      </c>
      <c r="C35">
        <f>C16</f>
        <v>2</v>
      </c>
      <c r="D35">
        <v>32.064999999999998</v>
      </c>
      <c r="E35">
        <f>E16</f>
        <v>1</v>
      </c>
      <c r="F35" s="38">
        <f t="shared" si="11"/>
        <v>64.13</v>
      </c>
      <c r="H35" s="20" t="s">
        <v>89</v>
      </c>
      <c r="I35">
        <f>I16</f>
        <v>2</v>
      </c>
      <c r="J35">
        <v>32.064999999999998</v>
      </c>
      <c r="K35">
        <f>K16</f>
        <v>1</v>
      </c>
      <c r="L35" s="38">
        <f t="shared" si="12"/>
        <v>64.13</v>
      </c>
      <c r="N35" s="20" t="s">
        <v>89</v>
      </c>
      <c r="O35">
        <f>O16</f>
        <v>2</v>
      </c>
      <c r="P35">
        <v>32.064999999999998</v>
      </c>
      <c r="Q35">
        <f>Q16</f>
        <v>1</v>
      </c>
      <c r="R35" s="38">
        <f t="shared" si="13"/>
        <v>64.13</v>
      </c>
      <c r="T35" s="20" t="s">
        <v>89</v>
      </c>
      <c r="U35">
        <f>U16</f>
        <v>2</v>
      </c>
      <c r="V35">
        <v>32.064999999999998</v>
      </c>
      <c r="W35">
        <f>W16</f>
        <v>1</v>
      </c>
      <c r="X35" s="38">
        <f t="shared" si="14"/>
        <v>64.13</v>
      </c>
      <c r="Z35" s="70" t="s">
        <v>56</v>
      </c>
      <c r="AA35" s="28">
        <v>30.974</v>
      </c>
      <c r="AB35" s="29"/>
    </row>
    <row r="36" spans="2:28" ht="15.75" thickBot="1" x14ac:dyDescent="0.3">
      <c r="B36" s="3"/>
      <c r="F36" s="38"/>
      <c r="H36" s="3"/>
      <c r="L36" s="38"/>
      <c r="N36" s="3"/>
      <c r="R36" s="38"/>
      <c r="T36" s="3"/>
      <c r="X36" s="38"/>
    </row>
    <row r="37" spans="2:28" x14ac:dyDescent="0.25">
      <c r="B37" s="21" t="s">
        <v>13</v>
      </c>
      <c r="C37" s="23"/>
      <c r="D37" s="30"/>
      <c r="E37" s="30"/>
      <c r="F37" s="42"/>
      <c r="H37" s="21" t="s">
        <v>13</v>
      </c>
      <c r="I37" s="23"/>
      <c r="J37" s="30"/>
      <c r="K37" s="30"/>
      <c r="L37" s="31"/>
      <c r="N37" s="21" t="s">
        <v>13</v>
      </c>
      <c r="O37" s="23"/>
      <c r="P37" s="30"/>
      <c r="Q37" s="30"/>
      <c r="R37" s="31"/>
      <c r="T37" s="21" t="s">
        <v>13</v>
      </c>
      <c r="U37" s="23"/>
      <c r="V37" s="30"/>
      <c r="W37" s="30"/>
      <c r="X37" s="31"/>
    </row>
    <row r="38" spans="2:28" ht="15.75" thickBot="1" x14ac:dyDescent="0.3">
      <c r="B38" s="25" t="s">
        <v>14</v>
      </c>
      <c r="C38" s="26" t="s">
        <v>4</v>
      </c>
      <c r="D38" s="28"/>
      <c r="E38" s="28" t="s">
        <v>57</v>
      </c>
      <c r="F38" s="29"/>
      <c r="H38" s="25" t="s">
        <v>14</v>
      </c>
      <c r="I38" s="26" t="s">
        <v>4</v>
      </c>
      <c r="J38" s="28"/>
      <c r="K38" s="28" t="s">
        <v>57</v>
      </c>
      <c r="L38" s="29"/>
      <c r="N38" s="25" t="s">
        <v>14</v>
      </c>
      <c r="O38" s="26" t="s">
        <v>4</v>
      </c>
      <c r="P38" s="28"/>
      <c r="Q38" s="28" t="s">
        <v>57</v>
      </c>
      <c r="R38" s="29"/>
      <c r="T38" s="25" t="s">
        <v>14</v>
      </c>
      <c r="U38" s="26" t="s">
        <v>4</v>
      </c>
      <c r="V38" s="28"/>
      <c r="W38" s="28" t="s">
        <v>57</v>
      </c>
      <c r="X38" s="29"/>
    </row>
    <row r="39" spans="2:28" x14ac:dyDescent="0.25">
      <c r="B39" s="3" t="s">
        <v>15</v>
      </c>
      <c r="C39">
        <f>SUM(F22,F25,F27,F28)</f>
        <v>210.09</v>
      </c>
      <c r="E39" s="43">
        <f t="shared" ref="E39:E44" si="15">O39-C39</f>
        <v>0</v>
      </c>
      <c r="F39" s="10"/>
      <c r="H39" s="3" t="s">
        <v>15</v>
      </c>
      <c r="I39">
        <f>SUM(L22,L25,L27,L28)</f>
        <v>210.93036000000001</v>
      </c>
      <c r="K39" s="43">
        <f t="shared" ref="K39:K44" si="16">O39-I39</f>
        <v>-0.84036000000000399</v>
      </c>
      <c r="L39" s="10"/>
      <c r="N39" s="3" t="s">
        <v>15</v>
      </c>
      <c r="O39">
        <f>SUM(R22,R25,R27,R28)</f>
        <v>210.09</v>
      </c>
      <c r="Q39" s="44">
        <f>O39-O39</f>
        <v>0</v>
      </c>
      <c r="R39" s="10"/>
      <c r="T39" s="3" t="s">
        <v>15</v>
      </c>
      <c r="U39">
        <f>SUM(X22,X25,X27,X28)</f>
        <v>210.09</v>
      </c>
      <c r="W39" s="43">
        <f t="shared" ref="W39:W44" si="17">O39-U39</f>
        <v>0</v>
      </c>
      <c r="X39" s="10"/>
    </row>
    <row r="40" spans="2:28" x14ac:dyDescent="0.25">
      <c r="B40" s="3" t="s">
        <v>16</v>
      </c>
      <c r="C40">
        <f>SUM(F23,F30)</f>
        <v>0</v>
      </c>
      <c r="E40" s="43">
        <f t="shared" si="15"/>
        <v>30.973700000000001</v>
      </c>
      <c r="F40" s="10"/>
      <c r="H40" s="3" t="s">
        <v>16</v>
      </c>
      <c r="I40" s="43">
        <f>SUM(L23,L30)</f>
        <v>15.177113000000002</v>
      </c>
      <c r="K40" s="45">
        <f t="shared" si="16"/>
        <v>15.796586999999999</v>
      </c>
      <c r="L40" s="10"/>
      <c r="N40" s="3" t="s">
        <v>16</v>
      </c>
      <c r="O40">
        <f>SUM(R23,R30)</f>
        <v>30.973700000000001</v>
      </c>
      <c r="Q40" s="46">
        <f t="shared" ref="Q40:Q44" si="18">O40-O40</f>
        <v>0</v>
      </c>
      <c r="R40" s="10"/>
      <c r="T40" s="3" t="s">
        <v>16</v>
      </c>
      <c r="U40">
        <f>SUM(X23,X30)</f>
        <v>61.947400000000002</v>
      </c>
      <c r="W40" s="45">
        <f t="shared" si="17"/>
        <v>-30.973700000000001</v>
      </c>
      <c r="X40" s="10"/>
    </row>
    <row r="41" spans="2:28" x14ac:dyDescent="0.25">
      <c r="B41" s="3" t="s">
        <v>17</v>
      </c>
      <c r="C41">
        <f>SUM(F24,F29,F31)</f>
        <v>156.37719999999999</v>
      </c>
      <c r="E41" s="43">
        <f t="shared" si="15"/>
        <v>0</v>
      </c>
      <c r="F41" s="10"/>
      <c r="H41" s="3" t="s">
        <v>17</v>
      </c>
      <c r="I41">
        <f>SUM(L24,L29,L31)</f>
        <v>156.76814299999998</v>
      </c>
      <c r="K41" s="43">
        <f t="shared" si="16"/>
        <v>-0.39094299999999294</v>
      </c>
      <c r="L41" s="10"/>
      <c r="N41" s="3" t="s">
        <v>17</v>
      </c>
      <c r="O41">
        <f>SUM(R24,R29,R31)</f>
        <v>156.37719999999999</v>
      </c>
      <c r="Q41" s="44">
        <f t="shared" si="18"/>
        <v>0</v>
      </c>
      <c r="R41" s="10"/>
      <c r="T41" s="3" t="s">
        <v>17</v>
      </c>
      <c r="U41">
        <f>SUM(X24,X29,X31)</f>
        <v>156.37719999999999</v>
      </c>
      <c r="W41" s="43">
        <f t="shared" si="17"/>
        <v>0</v>
      </c>
      <c r="X41" s="10"/>
    </row>
    <row r="42" spans="2:28" x14ac:dyDescent="0.25">
      <c r="B42" s="3" t="s">
        <v>18</v>
      </c>
      <c r="C42">
        <f>F26+F33</f>
        <v>160.31200000000001</v>
      </c>
      <c r="E42" s="43">
        <f t="shared" si="15"/>
        <v>0</v>
      </c>
      <c r="F42" s="10"/>
      <c r="H42" s="3" t="s">
        <v>18</v>
      </c>
      <c r="I42">
        <f>L26+L33</f>
        <v>160.31200000000001</v>
      </c>
      <c r="K42" s="43">
        <f t="shared" si="16"/>
        <v>0</v>
      </c>
      <c r="L42" s="10"/>
      <c r="N42" s="3" t="s">
        <v>18</v>
      </c>
      <c r="O42">
        <f>R26+R33</f>
        <v>160.31200000000001</v>
      </c>
      <c r="Q42" s="44">
        <f t="shared" si="18"/>
        <v>0</v>
      </c>
      <c r="R42" s="10"/>
      <c r="T42" s="3" t="s">
        <v>18</v>
      </c>
      <c r="U42">
        <f>X26+X33</f>
        <v>160.31200000000001</v>
      </c>
      <c r="W42" s="43">
        <f t="shared" si="17"/>
        <v>0</v>
      </c>
      <c r="X42" s="10"/>
    </row>
    <row r="43" spans="2:28" x14ac:dyDescent="0.25">
      <c r="B43" s="3" t="s">
        <v>19</v>
      </c>
      <c r="C43">
        <f>F34</f>
        <v>48.61</v>
      </c>
      <c r="E43" s="43">
        <f t="shared" si="15"/>
        <v>0</v>
      </c>
      <c r="F43" s="10"/>
      <c r="H43" s="3" t="s">
        <v>19</v>
      </c>
      <c r="I43">
        <f>L34</f>
        <v>48.61</v>
      </c>
      <c r="K43" s="43">
        <f t="shared" si="16"/>
        <v>0</v>
      </c>
      <c r="L43" s="10"/>
      <c r="N43" s="3" t="s">
        <v>19</v>
      </c>
      <c r="O43">
        <f>R34</f>
        <v>48.61</v>
      </c>
      <c r="Q43" s="44">
        <f t="shared" si="18"/>
        <v>0</v>
      </c>
      <c r="R43" s="10"/>
      <c r="T43" s="3" t="s">
        <v>19</v>
      </c>
      <c r="U43">
        <f>X34</f>
        <v>48.61</v>
      </c>
      <c r="W43" s="43">
        <f t="shared" si="17"/>
        <v>0</v>
      </c>
      <c r="X43" s="10"/>
    </row>
    <row r="44" spans="2:28" ht="15.75" thickBot="1" x14ac:dyDescent="0.3">
      <c r="B44" s="4" t="s">
        <v>20</v>
      </c>
      <c r="C44" s="28">
        <f>F35</f>
        <v>64.13</v>
      </c>
      <c r="D44" s="28"/>
      <c r="E44" s="47">
        <f t="shared" si="15"/>
        <v>0</v>
      </c>
      <c r="F44" s="29"/>
      <c r="H44" s="4" t="s">
        <v>20</v>
      </c>
      <c r="I44" s="28">
        <f>L35</f>
        <v>64.13</v>
      </c>
      <c r="J44" s="28"/>
      <c r="K44" s="47">
        <f t="shared" si="16"/>
        <v>0</v>
      </c>
      <c r="L44" s="29"/>
      <c r="N44" s="4" t="s">
        <v>20</v>
      </c>
      <c r="O44" s="28">
        <f>R35</f>
        <v>64.13</v>
      </c>
      <c r="P44" s="28"/>
      <c r="Q44" s="48">
        <f t="shared" si="18"/>
        <v>0</v>
      </c>
      <c r="R44" s="29"/>
      <c r="T44" s="4" t="s">
        <v>20</v>
      </c>
      <c r="U44" s="28">
        <f>X35</f>
        <v>64.13</v>
      </c>
      <c r="V44" s="28"/>
      <c r="W44" s="47">
        <f t="shared" si="17"/>
        <v>0</v>
      </c>
      <c r="X44" s="29"/>
    </row>
  </sheetData>
  <conditionalFormatting sqref="E39:E44">
    <cfRule type="cellIs" dxfId="7" priority="4" operator="between">
      <formula>-0.9</formula>
      <formula>0.9</formula>
    </cfRule>
  </conditionalFormatting>
  <conditionalFormatting sqref="E40">
    <cfRule type="cellIs" dxfId="6" priority="2" operator="between">
      <formula>30</formula>
      <formula>32</formula>
    </cfRule>
  </conditionalFormatting>
  <conditionalFormatting sqref="K39 K41:K44">
    <cfRule type="cellIs" dxfId="5" priority="3" operator="between">
      <formula>-0.9</formula>
      <formula>0.9</formula>
    </cfRule>
  </conditionalFormatting>
  <conditionalFormatting sqref="W39:W44">
    <cfRule type="cellIs" dxfId="4" priority="1" operator="between">
      <formula>-0.9</formula>
      <formula>0.9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62F-EF29-4C84-9B69-88D9346045DD}">
  <dimension ref="B1:AB44"/>
  <sheetViews>
    <sheetView tabSelected="1" topLeftCell="A15" zoomScale="80" zoomScaleNormal="80" workbookViewId="0">
      <selection activeCell="X27" sqref="X27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/>
    <row r="2" spans="2:28" s="1" customFormat="1" ht="19.5" thickBot="1" x14ac:dyDescent="0.35">
      <c r="B2" s="51" t="s">
        <v>51</v>
      </c>
      <c r="C2" s="52"/>
      <c r="D2" s="52"/>
      <c r="E2" s="52"/>
      <c r="F2" s="53"/>
      <c r="G2" s="9"/>
      <c r="H2" s="58" t="s">
        <v>52</v>
      </c>
      <c r="I2" s="52"/>
      <c r="J2" s="52"/>
      <c r="K2" s="52"/>
      <c r="L2" s="53"/>
      <c r="M2" s="9"/>
      <c r="N2" s="58" t="s">
        <v>91</v>
      </c>
      <c r="O2" s="52"/>
      <c r="P2" s="52"/>
      <c r="Q2" s="52"/>
      <c r="R2" s="53"/>
      <c r="S2" s="9"/>
      <c r="T2" s="58" t="s">
        <v>53</v>
      </c>
      <c r="U2" s="52"/>
      <c r="V2" s="52"/>
      <c r="W2" s="52"/>
      <c r="X2" s="53"/>
      <c r="Z2" s="58" t="s">
        <v>90</v>
      </c>
      <c r="AA2" s="64"/>
      <c r="AB2" s="65"/>
    </row>
    <row r="3" spans="2:28" ht="19.5" thickBot="1" x14ac:dyDescent="0.35">
      <c r="B3" s="54" t="s">
        <v>54</v>
      </c>
      <c r="C3" s="55">
        <f>C40/AA35</f>
        <v>0</v>
      </c>
      <c r="D3" s="56"/>
      <c r="E3" s="56"/>
      <c r="F3" s="57"/>
      <c r="G3" s="5"/>
      <c r="H3" s="59" t="s">
        <v>55</v>
      </c>
      <c r="I3" s="60">
        <f>I40/AA35</f>
        <v>0.48999525408407058</v>
      </c>
      <c r="J3" s="61"/>
      <c r="K3" s="61"/>
      <c r="L3" s="62"/>
      <c r="M3" s="5"/>
      <c r="N3" s="63" t="s">
        <v>54</v>
      </c>
      <c r="O3" s="55">
        <f>O40/AA35</f>
        <v>0.99999031445728681</v>
      </c>
      <c r="P3" s="56"/>
      <c r="Q3" s="56"/>
      <c r="R3" s="57"/>
      <c r="S3" s="5"/>
      <c r="T3" s="59" t="s">
        <v>54</v>
      </c>
      <c r="U3" s="60">
        <f>U40/AA35</f>
        <v>1.9999806289145736</v>
      </c>
      <c r="V3" s="61"/>
      <c r="W3" s="61"/>
      <c r="X3" s="62"/>
      <c r="Z3" s="6" t="s">
        <v>23</v>
      </c>
      <c r="AA3" s="7" t="s">
        <v>24</v>
      </c>
      <c r="AB3" s="8" t="s">
        <v>25</v>
      </c>
    </row>
    <row r="4" spans="2:28" ht="18.75" x14ac:dyDescent="0.35">
      <c r="B4" s="21" t="s">
        <v>0</v>
      </c>
      <c r="C4" s="22"/>
      <c r="D4" s="23"/>
      <c r="E4" s="23"/>
      <c r="F4" s="24"/>
      <c r="G4" s="5"/>
      <c r="H4" s="21" t="s">
        <v>21</v>
      </c>
      <c r="I4" s="22"/>
      <c r="J4" s="23"/>
      <c r="K4" s="23"/>
      <c r="L4" s="24"/>
      <c r="M4" s="5"/>
      <c r="N4" s="21" t="s">
        <v>21</v>
      </c>
      <c r="O4" s="22"/>
      <c r="P4" s="23"/>
      <c r="Q4" s="23"/>
      <c r="R4" s="24"/>
      <c r="S4" s="5"/>
      <c r="T4" s="21" t="s">
        <v>21</v>
      </c>
      <c r="U4" s="22"/>
      <c r="V4" s="23"/>
      <c r="W4" s="23"/>
      <c r="X4" s="24"/>
      <c r="Z4" s="74" t="s">
        <v>58</v>
      </c>
      <c r="AA4" s="33">
        <v>115.03</v>
      </c>
      <c r="AB4" s="34">
        <v>115.03</v>
      </c>
    </row>
    <row r="5" spans="2:28" ht="19.5" thickBot="1" x14ac:dyDescent="0.4">
      <c r="B5" s="25" t="s">
        <v>1</v>
      </c>
      <c r="C5" s="26" t="s">
        <v>2</v>
      </c>
      <c r="D5" s="26" t="s">
        <v>50</v>
      </c>
      <c r="E5" s="26" t="s">
        <v>3</v>
      </c>
      <c r="F5" s="27" t="s">
        <v>4</v>
      </c>
      <c r="H5" s="25" t="s">
        <v>1</v>
      </c>
      <c r="I5" s="26" t="s">
        <v>22</v>
      </c>
      <c r="J5" s="26" t="s">
        <v>49</v>
      </c>
      <c r="K5" s="26" t="s">
        <v>3</v>
      </c>
      <c r="L5" s="27" t="s">
        <v>4</v>
      </c>
      <c r="N5" s="25" t="s">
        <v>1</v>
      </c>
      <c r="O5" s="26" t="s">
        <v>22</v>
      </c>
      <c r="P5" s="26" t="s">
        <v>49</v>
      </c>
      <c r="Q5" s="26" t="s">
        <v>3</v>
      </c>
      <c r="R5" s="27" t="s">
        <v>4</v>
      </c>
      <c r="T5" s="25" t="s">
        <v>1</v>
      </c>
      <c r="U5" s="26" t="s">
        <v>22</v>
      </c>
      <c r="V5" s="26" t="s">
        <v>49</v>
      </c>
      <c r="W5" s="26" t="s">
        <v>3</v>
      </c>
      <c r="X5" s="27" t="s">
        <v>4</v>
      </c>
      <c r="Z5" s="75" t="s">
        <v>59</v>
      </c>
      <c r="AA5" s="33">
        <v>101.11</v>
      </c>
      <c r="AB5" s="34">
        <f>AA5*2</f>
        <v>202.22</v>
      </c>
    </row>
    <row r="6" spans="2:28" ht="18.75" x14ac:dyDescent="0.35">
      <c r="B6" s="49" t="s">
        <v>61</v>
      </c>
      <c r="C6" s="30">
        <v>1</v>
      </c>
      <c r="D6" s="30">
        <v>115.3</v>
      </c>
      <c r="E6" s="30">
        <v>0</v>
      </c>
      <c r="F6" s="31">
        <f t="shared" ref="F6:F8" si="0">IF(OR(D6=0,E6=0),0,(D6*1000)/(1000/(C6*E6)))</f>
        <v>0</v>
      </c>
      <c r="H6" s="15" t="s">
        <v>61</v>
      </c>
      <c r="I6">
        <v>1</v>
      </c>
      <c r="J6">
        <v>115.3</v>
      </c>
      <c r="K6">
        <v>0.2</v>
      </c>
      <c r="L6" s="10">
        <f t="shared" ref="L6:L8" si="1">IF(OR(J6=0,K6=0),0,(J6*1000)/(1000/(I6*K6)))</f>
        <v>23.06</v>
      </c>
      <c r="N6" s="15" t="s">
        <v>61</v>
      </c>
      <c r="O6">
        <v>1</v>
      </c>
      <c r="P6">
        <v>115.3</v>
      </c>
      <c r="Q6">
        <v>1</v>
      </c>
      <c r="R6" s="10">
        <f t="shared" ref="R6:R8" si="2">IF(OR(P6=0,Q6=0),0,(P6*1000)/(1000/(O6*Q6)))</f>
        <v>115.3</v>
      </c>
      <c r="T6" s="15" t="s">
        <v>61</v>
      </c>
      <c r="U6">
        <v>1</v>
      </c>
      <c r="V6">
        <v>115.3</v>
      </c>
      <c r="W6">
        <v>2</v>
      </c>
      <c r="X6" s="10">
        <f t="shared" ref="X6:X8" si="3">IF(OR(V6=0,W6=0),0,(V6*1000)/(1000/(U6*W6)))</f>
        <v>230.6</v>
      </c>
      <c r="Z6" s="76" t="s">
        <v>60</v>
      </c>
      <c r="AA6" s="33">
        <v>236.15</v>
      </c>
      <c r="AB6" s="34">
        <f>AA6*2</f>
        <v>472.3</v>
      </c>
    </row>
    <row r="7" spans="2:28" ht="18.75" x14ac:dyDescent="0.35">
      <c r="B7" s="16" t="s">
        <v>63</v>
      </c>
      <c r="C7">
        <v>2</v>
      </c>
      <c r="D7">
        <v>101.1</v>
      </c>
      <c r="E7">
        <v>1.5</v>
      </c>
      <c r="F7" s="10">
        <f t="shared" si="0"/>
        <v>303.3</v>
      </c>
      <c r="H7" s="16" t="s">
        <v>63</v>
      </c>
      <c r="I7">
        <v>2</v>
      </c>
      <c r="J7">
        <v>101.1</v>
      </c>
      <c r="K7">
        <v>1.86</v>
      </c>
      <c r="L7" s="10">
        <f t="shared" si="1"/>
        <v>376.09199999999998</v>
      </c>
      <c r="N7" s="16" t="s">
        <v>63</v>
      </c>
      <c r="O7">
        <v>2</v>
      </c>
      <c r="P7">
        <v>101.1</v>
      </c>
      <c r="Q7">
        <v>2</v>
      </c>
      <c r="R7" s="10">
        <f t="shared" si="2"/>
        <v>404.4</v>
      </c>
      <c r="T7" s="16" t="s">
        <v>63</v>
      </c>
      <c r="U7">
        <v>2</v>
      </c>
      <c r="V7">
        <v>101.1</v>
      </c>
      <c r="W7">
        <v>2</v>
      </c>
      <c r="X7" s="10">
        <f t="shared" si="3"/>
        <v>404.4</v>
      </c>
      <c r="Z7" s="77" t="s">
        <v>62</v>
      </c>
      <c r="AA7" s="33">
        <v>80.040000000000006</v>
      </c>
      <c r="AB7" s="34">
        <v>80.040000000000006</v>
      </c>
    </row>
    <row r="8" spans="2:28" ht="18.75" x14ac:dyDescent="0.35">
      <c r="B8" s="17" t="s">
        <v>65</v>
      </c>
      <c r="C8">
        <v>2</v>
      </c>
      <c r="D8">
        <v>164.08799999999999</v>
      </c>
      <c r="E8">
        <v>1</v>
      </c>
      <c r="F8" s="10">
        <f t="shared" si="0"/>
        <v>328.17599999999999</v>
      </c>
      <c r="H8" s="17" t="s">
        <v>65</v>
      </c>
      <c r="I8">
        <v>2</v>
      </c>
      <c r="J8">
        <v>164.08799999999999</v>
      </c>
      <c r="K8">
        <v>1</v>
      </c>
      <c r="L8" s="10">
        <f t="shared" si="1"/>
        <v>328.17599999999999</v>
      </c>
      <c r="N8" s="17" t="s">
        <v>65</v>
      </c>
      <c r="O8">
        <v>2</v>
      </c>
      <c r="P8">
        <v>164.08799999999999</v>
      </c>
      <c r="Q8">
        <v>2</v>
      </c>
      <c r="R8" s="10">
        <f t="shared" si="2"/>
        <v>656.35199999999998</v>
      </c>
      <c r="T8" s="17" t="s">
        <v>65</v>
      </c>
      <c r="U8">
        <v>2</v>
      </c>
      <c r="V8">
        <v>164.08799999999999</v>
      </c>
      <c r="W8">
        <v>2</v>
      </c>
      <c r="X8" s="10">
        <f t="shared" si="3"/>
        <v>656.35199999999998</v>
      </c>
      <c r="Z8" s="77" t="s">
        <v>64</v>
      </c>
      <c r="AA8" s="33">
        <v>80.040000000000006</v>
      </c>
      <c r="AB8" s="34">
        <f>AA8*8</f>
        <v>640.32000000000005</v>
      </c>
    </row>
    <row r="9" spans="2:28" ht="18.75" x14ac:dyDescent="0.35">
      <c r="B9" s="18" t="s">
        <v>67</v>
      </c>
      <c r="C9">
        <v>1</v>
      </c>
      <c r="D9">
        <v>80.043000000000006</v>
      </c>
      <c r="E9">
        <v>4</v>
      </c>
      <c r="F9" s="10">
        <f>IF(OR(D9=0,E9=0),0,(D9*1000)/(1000/(C9*E9)))</f>
        <v>320.17200000000003</v>
      </c>
      <c r="H9" s="18" t="s">
        <v>67</v>
      </c>
      <c r="I9">
        <v>1</v>
      </c>
      <c r="J9">
        <v>80.043000000000006</v>
      </c>
      <c r="K9">
        <v>3.57</v>
      </c>
      <c r="L9" s="10">
        <f>IF(OR(J9=0,K9=0),0,(J9*1000)/(1000/(I9*K9)))</f>
        <v>285.75350999999995</v>
      </c>
      <c r="N9" s="18" t="s">
        <v>67</v>
      </c>
      <c r="O9">
        <v>1</v>
      </c>
      <c r="P9">
        <v>80.043000000000006</v>
      </c>
      <c r="Q9">
        <v>1</v>
      </c>
      <c r="R9" s="10">
        <f>IF(OR(P9=0,Q9=0),0,(P9*1000)/(1000/(O9*Q9)))</f>
        <v>80.043000000000006</v>
      </c>
      <c r="T9" s="18" t="s">
        <v>67</v>
      </c>
      <c r="U9">
        <v>1</v>
      </c>
      <c r="V9">
        <v>80.043000000000006</v>
      </c>
      <c r="W9">
        <v>0.5</v>
      </c>
      <c r="X9" s="10">
        <f>IF(OR(V9=0,W9=0),0,(V9*1000)/(1000/(U9*W9)))</f>
        <v>40.021500000000003</v>
      </c>
      <c r="Z9" s="78" t="s">
        <v>66</v>
      </c>
      <c r="AA9" s="33">
        <v>136.09</v>
      </c>
      <c r="AB9" s="34">
        <v>136.09</v>
      </c>
    </row>
    <row r="10" spans="2:28" ht="15.75" thickBot="1" x14ac:dyDescent="0.3">
      <c r="B10" s="3"/>
      <c r="F10" s="10"/>
      <c r="H10" s="3"/>
      <c r="L10" s="10"/>
      <c r="N10" s="3"/>
      <c r="R10" s="10"/>
      <c r="T10" s="3"/>
      <c r="X10" s="10"/>
      <c r="Z10" s="79" t="s">
        <v>26</v>
      </c>
      <c r="AA10" s="33">
        <v>74.55</v>
      </c>
      <c r="AB10" s="34">
        <v>74.55</v>
      </c>
    </row>
    <row r="11" spans="2:28" ht="18.75" x14ac:dyDescent="0.35">
      <c r="B11" s="21" t="s">
        <v>5</v>
      </c>
      <c r="C11" s="23"/>
      <c r="D11" s="23"/>
      <c r="E11" s="23"/>
      <c r="F11" s="24"/>
      <c r="H11" s="21" t="s">
        <v>5</v>
      </c>
      <c r="I11" s="23"/>
      <c r="J11" s="23"/>
      <c r="K11" s="23"/>
      <c r="L11" s="24"/>
      <c r="N11" s="21" t="s">
        <v>5</v>
      </c>
      <c r="O11" s="23"/>
      <c r="P11" s="23"/>
      <c r="Q11" s="23"/>
      <c r="R11" s="24"/>
      <c r="T11" s="21" t="s">
        <v>5</v>
      </c>
      <c r="U11" s="23"/>
      <c r="V11" s="23"/>
      <c r="W11" s="23"/>
      <c r="X11" s="24"/>
      <c r="Z11" s="80" t="s">
        <v>68</v>
      </c>
      <c r="AA11" s="33">
        <v>100.09</v>
      </c>
      <c r="AB11" s="34">
        <v>100.09</v>
      </c>
    </row>
    <row r="12" spans="2:28" ht="19.5" thickBot="1" x14ac:dyDescent="0.4">
      <c r="B12" s="25" t="s">
        <v>1</v>
      </c>
      <c r="C12" s="26" t="s">
        <v>2</v>
      </c>
      <c r="D12" s="26" t="s">
        <v>49</v>
      </c>
      <c r="E12" s="26" t="s">
        <v>3</v>
      </c>
      <c r="F12" s="27" t="s">
        <v>4</v>
      </c>
      <c r="H12" s="25" t="s">
        <v>1</v>
      </c>
      <c r="I12" s="26" t="s">
        <v>22</v>
      </c>
      <c r="J12" s="26" t="s">
        <v>49</v>
      </c>
      <c r="K12" s="26" t="s">
        <v>3</v>
      </c>
      <c r="L12" s="27" t="s">
        <v>4</v>
      </c>
      <c r="N12" s="25" t="s">
        <v>1</v>
      </c>
      <c r="O12" s="26" t="s">
        <v>22</v>
      </c>
      <c r="P12" s="26" t="s">
        <v>49</v>
      </c>
      <c r="Q12" s="26" t="s">
        <v>3</v>
      </c>
      <c r="R12" s="27" t="s">
        <v>4</v>
      </c>
      <c r="T12" s="25" t="s">
        <v>1</v>
      </c>
      <c r="U12" s="26" t="s">
        <v>22</v>
      </c>
      <c r="V12" s="26" t="s">
        <v>49</v>
      </c>
      <c r="W12" s="26" t="s">
        <v>3</v>
      </c>
      <c r="X12" s="27" t="s">
        <v>4</v>
      </c>
      <c r="Z12" s="80" t="s">
        <v>69</v>
      </c>
      <c r="AA12" s="33">
        <v>246.48</v>
      </c>
      <c r="AB12" s="34">
        <f>AA12*2</f>
        <v>492.96</v>
      </c>
    </row>
    <row r="13" spans="2:28" ht="15.75" thickBot="1" x14ac:dyDescent="0.3">
      <c r="B13" s="19" t="s">
        <v>70</v>
      </c>
      <c r="C13">
        <v>1</v>
      </c>
      <c r="D13">
        <v>136.08600000000001</v>
      </c>
      <c r="E13">
        <v>0</v>
      </c>
      <c r="F13" s="38">
        <f>IF(OR(C13=0, E13=0), 0, (D13*1000)/(1000/(C13*E13)))</f>
        <v>0</v>
      </c>
      <c r="H13" s="19" t="s">
        <v>70</v>
      </c>
      <c r="I13">
        <v>1</v>
      </c>
      <c r="J13">
        <v>136.08600000000001</v>
      </c>
      <c r="K13">
        <v>0.28999999999999998</v>
      </c>
      <c r="L13" s="38">
        <f>IF(OR(I13=0, K13=0), 0, (J13*1000)/(1000/(I13*K13)))</f>
        <v>39.464939999999999</v>
      </c>
      <c r="N13" s="19" t="s">
        <v>70</v>
      </c>
      <c r="O13">
        <v>1</v>
      </c>
      <c r="P13">
        <v>136.08600000000001</v>
      </c>
      <c r="Q13">
        <v>0</v>
      </c>
      <c r="R13" s="38">
        <v>0</v>
      </c>
      <c r="T13" s="19" t="s">
        <v>70</v>
      </c>
      <c r="U13">
        <v>1</v>
      </c>
      <c r="V13">
        <v>136.08600000000001</v>
      </c>
      <c r="W13">
        <v>0</v>
      </c>
      <c r="X13" s="38">
        <f>IF(OR(U13=0, W13=0), 0, (V13*1000)/(1000/(U13*W13)))</f>
        <v>0</v>
      </c>
      <c r="Z13" s="35" t="s">
        <v>27</v>
      </c>
      <c r="AA13" s="36">
        <v>38.5</v>
      </c>
      <c r="AB13" s="37">
        <v>38.5</v>
      </c>
    </row>
    <row r="14" spans="2:28" ht="19.5" thickBot="1" x14ac:dyDescent="0.4">
      <c r="B14" s="14" t="s">
        <v>6</v>
      </c>
      <c r="C14">
        <v>1</v>
      </c>
      <c r="D14">
        <v>74.555000000000007</v>
      </c>
      <c r="E14">
        <v>1</v>
      </c>
      <c r="F14" s="38">
        <f t="shared" ref="F14:F16" si="4">IF(OR(C14=0, E14=0), 0, (D14*1000)/(1000/(C14*E14)))</f>
        <v>74.555000000000007</v>
      </c>
      <c r="H14" s="14" t="s">
        <v>6</v>
      </c>
      <c r="I14">
        <v>1</v>
      </c>
      <c r="J14">
        <v>74.555000000000007</v>
      </c>
      <c r="K14">
        <v>0</v>
      </c>
      <c r="L14" s="38">
        <f t="shared" ref="L14:L16" si="5">IF(OR(I14=0, K14=0), 0, (J14*1000)/(1000/(I14*K14)))</f>
        <v>0</v>
      </c>
      <c r="N14" s="14" t="s">
        <v>6</v>
      </c>
      <c r="O14">
        <v>1</v>
      </c>
      <c r="P14">
        <v>74.555000000000007</v>
      </c>
      <c r="Q14">
        <v>0</v>
      </c>
      <c r="R14" s="38">
        <v>0</v>
      </c>
      <c r="T14" s="14" t="s">
        <v>6</v>
      </c>
      <c r="U14">
        <v>1</v>
      </c>
      <c r="V14">
        <v>74.555000000000007</v>
      </c>
      <c r="W14">
        <v>0</v>
      </c>
      <c r="X14" s="38">
        <f t="shared" ref="X14:X16" si="6">IF(OR(U14=0, W14=0), 0, (V14*1000)/(1000/(U14*W14)))</f>
        <v>0</v>
      </c>
      <c r="Z14" s="6" t="s">
        <v>71</v>
      </c>
      <c r="AA14" s="39"/>
      <c r="AB14" s="40"/>
    </row>
    <row r="15" spans="2:28" ht="18.75" x14ac:dyDescent="0.35">
      <c r="B15" s="20" t="s">
        <v>73</v>
      </c>
      <c r="C15">
        <v>1</v>
      </c>
      <c r="D15">
        <v>100.087</v>
      </c>
      <c r="E15">
        <v>2</v>
      </c>
      <c r="F15" s="38">
        <f t="shared" si="4"/>
        <v>200.17400000000001</v>
      </c>
      <c r="H15" s="20" t="s">
        <v>73</v>
      </c>
      <c r="I15">
        <v>1</v>
      </c>
      <c r="J15">
        <v>100.087</v>
      </c>
      <c r="K15">
        <v>2</v>
      </c>
      <c r="L15" s="38">
        <f t="shared" si="5"/>
        <v>200.17400000000001</v>
      </c>
      <c r="N15" s="20" t="s">
        <v>73</v>
      </c>
      <c r="O15">
        <v>1</v>
      </c>
      <c r="P15">
        <v>100.087</v>
      </c>
      <c r="Q15">
        <v>0</v>
      </c>
      <c r="R15" s="38">
        <v>0</v>
      </c>
      <c r="T15" s="20" t="s">
        <v>73</v>
      </c>
      <c r="U15">
        <v>1</v>
      </c>
      <c r="V15">
        <v>100.087</v>
      </c>
      <c r="W15">
        <v>0</v>
      </c>
      <c r="X15" s="38">
        <f t="shared" si="6"/>
        <v>0</v>
      </c>
      <c r="Z15" s="32" t="s">
        <v>72</v>
      </c>
      <c r="AA15" s="41">
        <v>197.92</v>
      </c>
      <c r="AB15" s="34">
        <v>1.81</v>
      </c>
    </row>
    <row r="16" spans="2:28" ht="18.75" x14ac:dyDescent="0.35">
      <c r="B16" s="20" t="s">
        <v>75</v>
      </c>
      <c r="C16">
        <v>2</v>
      </c>
      <c r="D16">
        <v>246.48</v>
      </c>
      <c r="E16">
        <v>1</v>
      </c>
      <c r="F16" s="38">
        <f t="shared" si="4"/>
        <v>492.96</v>
      </c>
      <c r="H16" s="20" t="s">
        <v>75</v>
      </c>
      <c r="I16">
        <v>2</v>
      </c>
      <c r="J16">
        <v>246.48</v>
      </c>
      <c r="K16">
        <v>1</v>
      </c>
      <c r="L16" s="38">
        <f t="shared" si="5"/>
        <v>492.96</v>
      </c>
      <c r="N16" s="20" t="s">
        <v>75</v>
      </c>
      <c r="O16">
        <v>2</v>
      </c>
      <c r="P16">
        <v>246.48</v>
      </c>
      <c r="Q16">
        <v>1</v>
      </c>
      <c r="R16" s="38">
        <f t="shared" ref="R16:R18" si="7">(P16*1000)/(1000/(O16*Q16))</f>
        <v>492.96</v>
      </c>
      <c r="T16" s="20" t="s">
        <v>75</v>
      </c>
      <c r="U16">
        <v>2</v>
      </c>
      <c r="V16">
        <v>246.48</v>
      </c>
      <c r="W16">
        <v>1</v>
      </c>
      <c r="X16" s="38">
        <f t="shared" si="6"/>
        <v>492.96</v>
      </c>
      <c r="Z16" s="32" t="s">
        <v>74</v>
      </c>
      <c r="AA16" s="41">
        <v>61.83</v>
      </c>
      <c r="AB16" s="34">
        <v>2.83</v>
      </c>
    </row>
    <row r="17" spans="2:28" ht="18.75" x14ac:dyDescent="0.35">
      <c r="B17" s="3" t="s">
        <v>7</v>
      </c>
      <c r="C17">
        <v>1</v>
      </c>
      <c r="E17">
        <v>1</v>
      </c>
      <c r="F17" s="38"/>
      <c r="H17" s="3" t="s">
        <v>7</v>
      </c>
      <c r="I17">
        <v>1</v>
      </c>
      <c r="K17">
        <v>1</v>
      </c>
      <c r="L17" s="38"/>
      <c r="N17" s="3" t="s">
        <v>7</v>
      </c>
      <c r="O17">
        <v>1</v>
      </c>
      <c r="Q17">
        <v>1</v>
      </c>
      <c r="R17" s="38">
        <f t="shared" si="7"/>
        <v>0</v>
      </c>
      <c r="T17" s="3" t="s">
        <v>7</v>
      </c>
      <c r="U17">
        <v>1</v>
      </c>
      <c r="W17">
        <v>1</v>
      </c>
      <c r="X17" s="38"/>
      <c r="Z17" s="32" t="s">
        <v>76</v>
      </c>
      <c r="AA17" s="33">
        <v>287.60000000000002</v>
      </c>
      <c r="AB17" s="34">
        <v>0.22</v>
      </c>
    </row>
    <row r="18" spans="2:28" ht="18.75" x14ac:dyDescent="0.35">
      <c r="B18" s="3" t="s">
        <v>8</v>
      </c>
      <c r="C18">
        <v>1</v>
      </c>
      <c r="E18">
        <v>1</v>
      </c>
      <c r="F18" s="38">
        <f t="shared" ref="F18" si="8">(D18*1000)/(1000/(C18*E18))</f>
        <v>0</v>
      </c>
      <c r="H18" s="3" t="s">
        <v>8</v>
      </c>
      <c r="I18">
        <v>1</v>
      </c>
      <c r="K18">
        <v>1</v>
      </c>
      <c r="L18" s="38">
        <f t="shared" ref="L18" si="9">(J18*1000)/(1000/(I18*K18))</f>
        <v>0</v>
      </c>
      <c r="N18" s="3" t="s">
        <v>8</v>
      </c>
      <c r="O18">
        <v>1</v>
      </c>
      <c r="Q18">
        <v>1</v>
      </c>
      <c r="R18" s="38">
        <f t="shared" si="7"/>
        <v>0</v>
      </c>
      <c r="T18" s="3" t="s">
        <v>8</v>
      </c>
      <c r="U18">
        <v>1</v>
      </c>
      <c r="W18">
        <v>1</v>
      </c>
      <c r="X18" s="38">
        <f t="shared" ref="X18" si="10">(V18*1000)/(1000/(U18*W18))</f>
        <v>0</v>
      </c>
      <c r="Z18" s="32" t="s">
        <v>77</v>
      </c>
      <c r="AA18" s="33">
        <v>249.68</v>
      </c>
      <c r="AB18" s="34">
        <v>0.08</v>
      </c>
    </row>
    <row r="19" spans="2:28" ht="15.75" thickBot="1" x14ac:dyDescent="0.3">
      <c r="B19" s="3"/>
      <c r="F19" s="10"/>
      <c r="H19" s="3"/>
      <c r="L19" s="10"/>
      <c r="N19" s="3"/>
      <c r="R19" s="10"/>
      <c r="T19" s="3"/>
      <c r="X19" s="10"/>
      <c r="Z19" s="35" t="s">
        <v>28</v>
      </c>
      <c r="AA19" s="36">
        <v>161.94999999999999</v>
      </c>
      <c r="AB19" s="37">
        <v>0.106</v>
      </c>
    </row>
    <row r="20" spans="2:28" ht="15.75" thickBot="1" x14ac:dyDescent="0.3">
      <c r="B20" s="21" t="s">
        <v>9</v>
      </c>
      <c r="C20" s="23"/>
      <c r="D20" s="23"/>
      <c r="E20" s="23"/>
      <c r="F20" s="24"/>
      <c r="H20" s="21" t="s">
        <v>9</v>
      </c>
      <c r="I20" s="23"/>
      <c r="J20" s="23"/>
      <c r="K20" s="23"/>
      <c r="L20" s="24"/>
      <c r="N20" s="21" t="s">
        <v>9</v>
      </c>
      <c r="O20" s="23"/>
      <c r="P20" s="23"/>
      <c r="Q20" s="23"/>
      <c r="R20" s="24"/>
      <c r="T20" s="21" t="s">
        <v>9</v>
      </c>
      <c r="U20" s="23"/>
      <c r="V20" s="23"/>
      <c r="W20" s="23"/>
      <c r="X20" s="24"/>
      <c r="Z20" s="41"/>
      <c r="AA20" s="33"/>
      <c r="AB20" s="41"/>
    </row>
    <row r="21" spans="2:28" ht="19.5" thickBot="1" x14ac:dyDescent="0.35">
      <c r="B21" s="25" t="s">
        <v>10</v>
      </c>
      <c r="C21" s="26" t="s">
        <v>2</v>
      </c>
      <c r="D21" s="26" t="s">
        <v>49</v>
      </c>
      <c r="E21" s="26" t="s">
        <v>3</v>
      </c>
      <c r="F21" s="27" t="s">
        <v>4</v>
      </c>
      <c r="H21" s="25" t="s">
        <v>10</v>
      </c>
      <c r="I21" s="26" t="s">
        <v>22</v>
      </c>
      <c r="J21" s="26" t="s">
        <v>49</v>
      </c>
      <c r="K21" s="26" t="s">
        <v>3</v>
      </c>
      <c r="L21" s="27" t="s">
        <v>4</v>
      </c>
      <c r="N21" s="25" t="s">
        <v>10</v>
      </c>
      <c r="O21" s="26" t="s">
        <v>22</v>
      </c>
      <c r="P21" s="26" t="s">
        <v>49</v>
      </c>
      <c r="Q21" s="26" t="s">
        <v>3</v>
      </c>
      <c r="R21" s="27" t="s">
        <v>4</v>
      </c>
      <c r="T21" s="25" t="s">
        <v>10</v>
      </c>
      <c r="U21" s="26" t="s">
        <v>22</v>
      </c>
      <c r="V21" s="26" t="s">
        <v>49</v>
      </c>
      <c r="W21" s="26" t="s">
        <v>3</v>
      </c>
      <c r="X21" s="27" t="s">
        <v>4</v>
      </c>
      <c r="Z21" s="73" t="s">
        <v>29</v>
      </c>
      <c r="AA21" s="71"/>
      <c r="AB21" s="72"/>
    </row>
    <row r="22" spans="2:28" ht="15.75" thickBot="1" x14ac:dyDescent="0.3">
      <c r="B22" s="15" t="s">
        <v>78</v>
      </c>
      <c r="C22">
        <f>C6</f>
        <v>1</v>
      </c>
      <c r="D22">
        <v>14.006</v>
      </c>
      <c r="E22">
        <f>E6</f>
        <v>0</v>
      </c>
      <c r="F22" s="38">
        <f t="shared" ref="F22:F35" si="11">IF(OR(C22=0, E22=0), 0, (D22*1000)/(1000/(C22*E22)))</f>
        <v>0</v>
      </c>
      <c r="H22" s="15" t="s">
        <v>78</v>
      </c>
      <c r="I22">
        <f>I6</f>
        <v>1</v>
      </c>
      <c r="J22">
        <v>14.006</v>
      </c>
      <c r="K22">
        <f>K6</f>
        <v>0.2</v>
      </c>
      <c r="L22" s="38">
        <f>IF(OR(I22=0, K22=0), 0, (J22*1000)/(1000/(I22*K22)))</f>
        <v>2.8012000000000001</v>
      </c>
      <c r="N22" s="15" t="s">
        <v>78</v>
      </c>
      <c r="O22">
        <f>O6</f>
        <v>1</v>
      </c>
      <c r="P22">
        <v>14.006</v>
      </c>
      <c r="Q22">
        <f>Q6</f>
        <v>1</v>
      </c>
      <c r="R22" s="38">
        <f>IF(OR(O22=0,Q22=0),0,(P22*1000)/(1000/(O22*Q22)))</f>
        <v>14.006</v>
      </c>
      <c r="T22" s="15" t="s">
        <v>78</v>
      </c>
      <c r="U22">
        <f>U6</f>
        <v>1</v>
      </c>
      <c r="V22">
        <v>14.006</v>
      </c>
      <c r="W22">
        <f>W6</f>
        <v>2</v>
      </c>
      <c r="X22" s="38">
        <f>IF(OR(U22=0,W22=0),0,(V22*1000)/(1000/(U22*W22)))</f>
        <v>28.012</v>
      </c>
      <c r="Z22" s="66" t="s">
        <v>31</v>
      </c>
      <c r="AA22" s="67" t="s">
        <v>32</v>
      </c>
      <c r="AB22" s="68" t="s">
        <v>29</v>
      </c>
    </row>
    <row r="23" spans="2:28" x14ac:dyDescent="0.25">
      <c r="B23" s="15" t="s">
        <v>79</v>
      </c>
      <c r="C23">
        <f>C6</f>
        <v>1</v>
      </c>
      <c r="D23">
        <v>30.973700000000001</v>
      </c>
      <c r="E23">
        <f>E6</f>
        <v>0</v>
      </c>
      <c r="F23" s="38">
        <f t="shared" si="11"/>
        <v>0</v>
      </c>
      <c r="H23" s="15" t="s">
        <v>79</v>
      </c>
      <c r="I23">
        <f>I6</f>
        <v>1</v>
      </c>
      <c r="J23">
        <v>30.973700000000001</v>
      </c>
      <c r="K23">
        <f>K6</f>
        <v>0.2</v>
      </c>
      <c r="L23" s="38">
        <f t="shared" ref="L23:L35" si="12">IF(OR(I23=0, K23=0), 0, (J23*1000)/(1000/(I23*K23)))</f>
        <v>6.1947400000000004</v>
      </c>
      <c r="N23" s="15" t="s">
        <v>79</v>
      </c>
      <c r="O23">
        <f>O6</f>
        <v>1</v>
      </c>
      <c r="P23">
        <v>30.973700000000001</v>
      </c>
      <c r="Q23">
        <f>Q6</f>
        <v>1</v>
      </c>
      <c r="R23" s="38">
        <f t="shared" ref="R23:R35" si="13">IF(OR(O23=0,Q23=0),0,(P23*1000)/(1000/(O23*Q23)))</f>
        <v>30.973700000000001</v>
      </c>
      <c r="T23" s="15" t="s">
        <v>79</v>
      </c>
      <c r="U23">
        <f>U6</f>
        <v>1</v>
      </c>
      <c r="V23">
        <v>30.973700000000001</v>
      </c>
      <c r="W23">
        <f>W6</f>
        <v>2</v>
      </c>
      <c r="X23" s="38">
        <f t="shared" ref="X23:X35" si="14">IF(OR(U23=0,W23=0),0,(V23*1000)/(1000/(U23*W23)))</f>
        <v>61.947400000000002</v>
      </c>
      <c r="Z23" s="15" t="s">
        <v>30</v>
      </c>
      <c r="AA23" s="44" t="s">
        <v>33</v>
      </c>
      <c r="AB23" s="10"/>
    </row>
    <row r="24" spans="2:28" x14ac:dyDescent="0.25">
      <c r="B24" s="16" t="s">
        <v>80</v>
      </c>
      <c r="C24">
        <f>C7</f>
        <v>2</v>
      </c>
      <c r="D24">
        <v>39.094299999999997</v>
      </c>
      <c r="E24">
        <f>E7</f>
        <v>1.5</v>
      </c>
      <c r="F24" s="38">
        <f t="shared" si="11"/>
        <v>117.2829</v>
      </c>
      <c r="H24" s="16" t="s">
        <v>80</v>
      </c>
      <c r="I24">
        <f>I7</f>
        <v>2</v>
      </c>
      <c r="J24">
        <v>39.094299999999997</v>
      </c>
      <c r="K24">
        <f>K7</f>
        <v>1.86</v>
      </c>
      <c r="L24" s="38">
        <f t="shared" si="12"/>
        <v>145.43079599999999</v>
      </c>
      <c r="N24" s="16" t="s">
        <v>80</v>
      </c>
      <c r="O24">
        <f>O7</f>
        <v>2</v>
      </c>
      <c r="P24">
        <v>39.094299999999997</v>
      </c>
      <c r="Q24">
        <f>Q7</f>
        <v>2</v>
      </c>
      <c r="R24" s="38">
        <f t="shared" si="13"/>
        <v>156.37719999999999</v>
      </c>
      <c r="T24" s="16" t="s">
        <v>80</v>
      </c>
      <c r="U24">
        <f>U7</f>
        <v>2</v>
      </c>
      <c r="V24">
        <v>39.094299999999997</v>
      </c>
      <c r="W24">
        <f>W7</f>
        <v>2</v>
      </c>
      <c r="X24" s="38">
        <f t="shared" si="14"/>
        <v>156.37719999999999</v>
      </c>
      <c r="Z24" s="16" t="s">
        <v>34</v>
      </c>
      <c r="AA24" t="s">
        <v>35</v>
      </c>
      <c r="AB24" s="10" t="s">
        <v>36</v>
      </c>
    </row>
    <row r="25" spans="2:28" x14ac:dyDescent="0.25">
      <c r="B25" s="11" t="s">
        <v>81</v>
      </c>
      <c r="C25">
        <f>C7</f>
        <v>2</v>
      </c>
      <c r="D25">
        <v>14.006</v>
      </c>
      <c r="E25">
        <f>E7</f>
        <v>1.5</v>
      </c>
      <c r="F25" s="38">
        <f t="shared" si="11"/>
        <v>42.018000000000001</v>
      </c>
      <c r="H25" s="11" t="s">
        <v>81</v>
      </c>
      <c r="I25">
        <f>I7</f>
        <v>2</v>
      </c>
      <c r="J25">
        <v>14.006</v>
      </c>
      <c r="K25">
        <f>K7</f>
        <v>1.86</v>
      </c>
      <c r="L25" s="38">
        <f t="shared" si="12"/>
        <v>52.102319999999999</v>
      </c>
      <c r="N25" s="11" t="s">
        <v>81</v>
      </c>
      <c r="O25">
        <f>O7</f>
        <v>2</v>
      </c>
      <c r="P25">
        <v>14.006</v>
      </c>
      <c r="Q25">
        <f>Q7</f>
        <v>2</v>
      </c>
      <c r="R25" s="38">
        <f t="shared" si="13"/>
        <v>56.024000000000001</v>
      </c>
      <c r="T25" s="11" t="s">
        <v>81</v>
      </c>
      <c r="U25">
        <f>U7</f>
        <v>2</v>
      </c>
      <c r="V25">
        <v>14.006</v>
      </c>
      <c r="W25">
        <f>W7</f>
        <v>2</v>
      </c>
      <c r="X25" s="38">
        <f t="shared" si="14"/>
        <v>56.024000000000001</v>
      </c>
      <c r="Z25" s="17" t="s">
        <v>39</v>
      </c>
      <c r="AA25" t="s">
        <v>37</v>
      </c>
      <c r="AB25" s="10" t="s">
        <v>38</v>
      </c>
    </row>
    <row r="26" spans="2:28" x14ac:dyDescent="0.25">
      <c r="B26" s="17" t="s">
        <v>82</v>
      </c>
      <c r="C26">
        <f>C8</f>
        <v>2</v>
      </c>
      <c r="D26">
        <v>40.078000000000003</v>
      </c>
      <c r="E26">
        <f>E8</f>
        <v>1</v>
      </c>
      <c r="F26" s="38">
        <f t="shared" si="11"/>
        <v>80.156000000000006</v>
      </c>
      <c r="H26" s="17" t="s">
        <v>82</v>
      </c>
      <c r="I26">
        <f>I8</f>
        <v>2</v>
      </c>
      <c r="J26">
        <v>40.078000000000003</v>
      </c>
      <c r="K26">
        <f>K8</f>
        <v>1</v>
      </c>
      <c r="L26" s="38">
        <f t="shared" si="12"/>
        <v>80.156000000000006</v>
      </c>
      <c r="N26" s="17" t="s">
        <v>82</v>
      </c>
      <c r="O26">
        <f>O8</f>
        <v>2</v>
      </c>
      <c r="P26">
        <v>40.078000000000003</v>
      </c>
      <c r="Q26">
        <f>Q8</f>
        <v>2</v>
      </c>
      <c r="R26" s="38">
        <f t="shared" si="13"/>
        <v>160.31200000000001</v>
      </c>
      <c r="T26" s="17" t="s">
        <v>82</v>
      </c>
      <c r="U26">
        <f>U8</f>
        <v>2</v>
      </c>
      <c r="V26">
        <v>40.078000000000003</v>
      </c>
      <c r="W26">
        <f>W8</f>
        <v>2</v>
      </c>
      <c r="X26" s="38">
        <f t="shared" si="14"/>
        <v>160.31200000000001</v>
      </c>
      <c r="Z26" s="18" t="s">
        <v>40</v>
      </c>
      <c r="AA26" s="44" t="s">
        <v>33</v>
      </c>
      <c r="AB26" s="10" t="s">
        <v>92</v>
      </c>
    </row>
    <row r="27" spans="2:28" x14ac:dyDescent="0.25">
      <c r="B27" s="17" t="s">
        <v>83</v>
      </c>
      <c r="C27">
        <f>C8</f>
        <v>2</v>
      </c>
      <c r="D27">
        <v>28.012</v>
      </c>
      <c r="E27">
        <f>E8</f>
        <v>1</v>
      </c>
      <c r="F27" s="38">
        <f t="shared" si="11"/>
        <v>56.024000000000001</v>
      </c>
      <c r="H27" s="17" t="s">
        <v>83</v>
      </c>
      <c r="I27">
        <f>I8</f>
        <v>2</v>
      </c>
      <c r="J27">
        <v>28.012</v>
      </c>
      <c r="K27">
        <f>K8</f>
        <v>1</v>
      </c>
      <c r="L27" s="38">
        <f t="shared" si="12"/>
        <v>56.024000000000001</v>
      </c>
      <c r="N27" s="17" t="s">
        <v>83</v>
      </c>
      <c r="O27">
        <f>O8</f>
        <v>2</v>
      </c>
      <c r="P27">
        <v>28.012</v>
      </c>
      <c r="Q27">
        <f>Q8</f>
        <v>2</v>
      </c>
      <c r="R27" s="38">
        <f t="shared" si="13"/>
        <v>112.048</v>
      </c>
      <c r="T27" s="17" t="s">
        <v>83</v>
      </c>
      <c r="U27">
        <f>U8</f>
        <v>2</v>
      </c>
      <c r="V27">
        <v>28.012</v>
      </c>
      <c r="W27">
        <f>W8</f>
        <v>2</v>
      </c>
      <c r="X27" s="38">
        <f t="shared" si="14"/>
        <v>112.048</v>
      </c>
      <c r="Z27" s="69"/>
      <c r="AB27" s="10"/>
    </row>
    <row r="28" spans="2:28" x14ac:dyDescent="0.25">
      <c r="B28" s="12" t="s">
        <v>84</v>
      </c>
      <c r="C28">
        <f>C9</f>
        <v>1</v>
      </c>
      <c r="D28">
        <v>28.012</v>
      </c>
      <c r="E28">
        <f>E9</f>
        <v>4</v>
      </c>
      <c r="F28" s="38">
        <f>IF(OR(C28=0, E28=0), 0, (D28*1000)/(1000/(C28*E28)))</f>
        <v>112.048</v>
      </c>
      <c r="H28" s="12" t="s">
        <v>84</v>
      </c>
      <c r="I28">
        <f>I9</f>
        <v>1</v>
      </c>
      <c r="J28">
        <v>28.012</v>
      </c>
      <c r="K28">
        <f>K9</f>
        <v>3.57</v>
      </c>
      <c r="L28" s="38">
        <f t="shared" si="12"/>
        <v>100.00283999999999</v>
      </c>
      <c r="N28" s="12" t="s">
        <v>84</v>
      </c>
      <c r="O28">
        <f>O9</f>
        <v>1</v>
      </c>
      <c r="P28">
        <v>28.012</v>
      </c>
      <c r="Q28">
        <f>Q9</f>
        <v>1</v>
      </c>
      <c r="R28" s="38">
        <f t="shared" si="13"/>
        <v>28.012</v>
      </c>
      <c r="T28" s="12" t="s">
        <v>84</v>
      </c>
      <c r="U28">
        <f>U9</f>
        <v>1</v>
      </c>
      <c r="V28">
        <v>28.012</v>
      </c>
      <c r="W28">
        <f>W9</f>
        <v>0.5</v>
      </c>
      <c r="X28" s="38">
        <f>IF(OR(U28=0,W28=0),0,(V28*1000)/(1000/(U28*W28)))</f>
        <v>14.006</v>
      </c>
      <c r="Z28" s="19" t="s">
        <v>41</v>
      </c>
      <c r="AA28" s="44" t="s">
        <v>33</v>
      </c>
      <c r="AB28" s="10" t="s">
        <v>42</v>
      </c>
    </row>
    <row r="29" spans="2:28" x14ac:dyDescent="0.25">
      <c r="B29" s="19" t="s">
        <v>85</v>
      </c>
      <c r="C29">
        <f>C13</f>
        <v>1</v>
      </c>
      <c r="D29">
        <v>39.094299999999997</v>
      </c>
      <c r="E29">
        <f>E13</f>
        <v>0</v>
      </c>
      <c r="F29" s="38">
        <f t="shared" si="11"/>
        <v>0</v>
      </c>
      <c r="H29" s="19" t="s">
        <v>85</v>
      </c>
      <c r="I29">
        <f>I13</f>
        <v>1</v>
      </c>
      <c r="J29">
        <v>39.094299999999997</v>
      </c>
      <c r="K29">
        <f>K13</f>
        <v>0.28999999999999998</v>
      </c>
      <c r="L29" s="38">
        <f t="shared" si="12"/>
        <v>11.337346999999999</v>
      </c>
      <c r="N29" s="19" t="s">
        <v>85</v>
      </c>
      <c r="O29">
        <f>O13</f>
        <v>1</v>
      </c>
      <c r="P29">
        <v>39.094299999999997</v>
      </c>
      <c r="Q29">
        <f>Q13</f>
        <v>0</v>
      </c>
      <c r="R29" s="38">
        <f t="shared" si="13"/>
        <v>0</v>
      </c>
      <c r="T29" s="19" t="s">
        <v>85</v>
      </c>
      <c r="U29">
        <f>U13</f>
        <v>1</v>
      </c>
      <c r="V29">
        <v>39.094299999999997</v>
      </c>
      <c r="W29">
        <f>W13</f>
        <v>0</v>
      </c>
      <c r="X29" s="38">
        <f t="shared" si="14"/>
        <v>0</v>
      </c>
      <c r="Z29" s="14" t="s">
        <v>44</v>
      </c>
      <c r="AA29" t="s">
        <v>35</v>
      </c>
      <c r="AB29" s="10" t="s">
        <v>43</v>
      </c>
    </row>
    <row r="30" spans="2:28" x14ac:dyDescent="0.25">
      <c r="B30" s="13" t="s">
        <v>86</v>
      </c>
      <c r="C30">
        <f>C13</f>
        <v>1</v>
      </c>
      <c r="D30">
        <v>30.973700000000001</v>
      </c>
      <c r="E30">
        <f>E13</f>
        <v>0</v>
      </c>
      <c r="F30" s="38">
        <f t="shared" si="11"/>
        <v>0</v>
      </c>
      <c r="H30" s="13" t="s">
        <v>86</v>
      </c>
      <c r="I30">
        <f>I13</f>
        <v>1</v>
      </c>
      <c r="J30">
        <v>30.973700000000001</v>
      </c>
      <c r="K30">
        <f>K13</f>
        <v>0.28999999999999998</v>
      </c>
      <c r="L30" s="38">
        <f t="shared" si="12"/>
        <v>8.9823730000000008</v>
      </c>
      <c r="N30" s="13" t="s">
        <v>86</v>
      </c>
      <c r="O30">
        <f>O13</f>
        <v>1</v>
      </c>
      <c r="P30">
        <v>30.973700000000001</v>
      </c>
      <c r="Q30">
        <f>Q13</f>
        <v>0</v>
      </c>
      <c r="R30" s="38">
        <f t="shared" si="13"/>
        <v>0</v>
      </c>
      <c r="T30" s="13" t="s">
        <v>86</v>
      </c>
      <c r="U30">
        <f>U13</f>
        <v>1</v>
      </c>
      <c r="V30">
        <v>30.973700000000001</v>
      </c>
      <c r="W30">
        <f>W13</f>
        <v>0</v>
      </c>
      <c r="X30" s="38">
        <f t="shared" si="14"/>
        <v>0</v>
      </c>
      <c r="Z30" s="20" t="s">
        <v>45</v>
      </c>
      <c r="AA30" t="s">
        <v>37</v>
      </c>
      <c r="AB30" s="10" t="s">
        <v>93</v>
      </c>
    </row>
    <row r="31" spans="2:28" x14ac:dyDescent="0.25">
      <c r="B31" s="14" t="s">
        <v>11</v>
      </c>
      <c r="C31">
        <f>C14</f>
        <v>1</v>
      </c>
      <c r="D31">
        <v>39.094299999999997</v>
      </c>
      <c r="E31">
        <f>E14</f>
        <v>1</v>
      </c>
      <c r="F31" s="38">
        <f t="shared" si="11"/>
        <v>39.094299999999997</v>
      </c>
      <c r="H31" s="14" t="s">
        <v>11</v>
      </c>
      <c r="I31">
        <f>I14</f>
        <v>1</v>
      </c>
      <c r="J31">
        <v>39.094299999999997</v>
      </c>
      <c r="K31">
        <f>K14</f>
        <v>0</v>
      </c>
      <c r="L31" s="38">
        <f t="shared" si="12"/>
        <v>0</v>
      </c>
      <c r="N31" s="14" t="s">
        <v>11</v>
      </c>
      <c r="O31">
        <f>O14</f>
        <v>1</v>
      </c>
      <c r="P31">
        <v>39.094299999999997</v>
      </c>
      <c r="Q31">
        <f>Q14</f>
        <v>0</v>
      </c>
      <c r="R31" s="38">
        <f t="shared" si="13"/>
        <v>0</v>
      </c>
      <c r="T31" s="14" t="s">
        <v>11</v>
      </c>
      <c r="U31">
        <f>U14</f>
        <v>1</v>
      </c>
      <c r="V31">
        <v>39.094299999999997</v>
      </c>
      <c r="W31">
        <f>W14</f>
        <v>0</v>
      </c>
      <c r="X31" s="38">
        <f t="shared" si="14"/>
        <v>0</v>
      </c>
      <c r="Z31" s="20" t="s">
        <v>46</v>
      </c>
      <c r="AA31" t="s">
        <v>37</v>
      </c>
      <c r="AB31" s="10" t="s">
        <v>94</v>
      </c>
    </row>
    <row r="32" spans="2:28" x14ac:dyDescent="0.25">
      <c r="B32" s="14" t="s">
        <v>12</v>
      </c>
      <c r="C32">
        <f>C14</f>
        <v>1</v>
      </c>
      <c r="D32">
        <v>35.453000000000003</v>
      </c>
      <c r="E32">
        <f>E14</f>
        <v>1</v>
      </c>
      <c r="F32" s="38">
        <f t="shared" si="11"/>
        <v>35.453000000000003</v>
      </c>
      <c r="H32" s="14" t="s">
        <v>12</v>
      </c>
      <c r="I32">
        <f>I14</f>
        <v>1</v>
      </c>
      <c r="J32">
        <v>35.453000000000003</v>
      </c>
      <c r="K32">
        <f>K14</f>
        <v>0</v>
      </c>
      <c r="L32" s="38">
        <f t="shared" si="12"/>
        <v>0</v>
      </c>
      <c r="N32" s="14" t="s">
        <v>12</v>
      </c>
      <c r="O32">
        <f>O14</f>
        <v>1</v>
      </c>
      <c r="P32">
        <v>35.453000000000003</v>
      </c>
      <c r="Q32">
        <f>Q14</f>
        <v>0</v>
      </c>
      <c r="R32" s="38">
        <f t="shared" si="13"/>
        <v>0</v>
      </c>
      <c r="T32" s="14" t="s">
        <v>12</v>
      </c>
      <c r="U32">
        <f>U14</f>
        <v>1</v>
      </c>
      <c r="V32">
        <v>35.453000000000003</v>
      </c>
      <c r="W32">
        <f>W14</f>
        <v>0</v>
      </c>
      <c r="X32" s="38">
        <f t="shared" si="14"/>
        <v>0</v>
      </c>
      <c r="Z32" s="3" t="s">
        <v>47</v>
      </c>
      <c r="AA32" t="s">
        <v>37</v>
      </c>
      <c r="AB32" s="10" t="s">
        <v>94</v>
      </c>
    </row>
    <row r="33" spans="2:28" x14ac:dyDescent="0.25">
      <c r="B33" s="20" t="s">
        <v>87</v>
      </c>
      <c r="C33">
        <f>C15</f>
        <v>1</v>
      </c>
      <c r="D33">
        <v>40.078000000000003</v>
      </c>
      <c r="E33">
        <f>E15</f>
        <v>2</v>
      </c>
      <c r="F33" s="38">
        <f t="shared" si="11"/>
        <v>80.156000000000006</v>
      </c>
      <c r="H33" s="20" t="s">
        <v>87</v>
      </c>
      <c r="I33">
        <f>I15</f>
        <v>1</v>
      </c>
      <c r="J33">
        <v>40.078000000000003</v>
      </c>
      <c r="K33">
        <f>K15</f>
        <v>2</v>
      </c>
      <c r="L33" s="38">
        <f t="shared" si="12"/>
        <v>80.156000000000006</v>
      </c>
      <c r="N33" s="20" t="s">
        <v>87</v>
      </c>
      <c r="O33">
        <f>O15</f>
        <v>1</v>
      </c>
      <c r="P33">
        <v>40.078000000000003</v>
      </c>
      <c r="Q33">
        <f>Q15</f>
        <v>0</v>
      </c>
      <c r="R33" s="38">
        <f t="shared" si="13"/>
        <v>0</v>
      </c>
      <c r="T33" s="20" t="s">
        <v>87</v>
      </c>
      <c r="U33">
        <f>U15</f>
        <v>1</v>
      </c>
      <c r="V33">
        <v>40.078000000000003</v>
      </c>
      <c r="W33">
        <f>W15</f>
        <v>0</v>
      </c>
      <c r="X33" s="38">
        <f t="shared" si="14"/>
        <v>0</v>
      </c>
      <c r="Z33" s="3" t="s">
        <v>48</v>
      </c>
      <c r="AA33" t="s">
        <v>37</v>
      </c>
      <c r="AB33" s="10" t="s">
        <v>94</v>
      </c>
    </row>
    <row r="34" spans="2:28" x14ac:dyDescent="0.25">
      <c r="B34" s="20" t="s">
        <v>88</v>
      </c>
      <c r="C34">
        <f>C16</f>
        <v>2</v>
      </c>
      <c r="D34">
        <v>24.305</v>
      </c>
      <c r="E34">
        <f>E16</f>
        <v>1</v>
      </c>
      <c r="F34" s="38">
        <f t="shared" si="11"/>
        <v>48.61</v>
      </c>
      <c r="H34" s="20" t="s">
        <v>88</v>
      </c>
      <c r="I34">
        <f>I16</f>
        <v>2</v>
      </c>
      <c r="J34">
        <v>24.305</v>
      </c>
      <c r="K34">
        <f>K16</f>
        <v>1</v>
      </c>
      <c r="L34" s="38">
        <f t="shared" si="12"/>
        <v>48.61</v>
      </c>
      <c r="N34" s="20" t="s">
        <v>88</v>
      </c>
      <c r="O34">
        <f>O16</f>
        <v>2</v>
      </c>
      <c r="P34">
        <v>24.305</v>
      </c>
      <c r="Q34">
        <f>Q16</f>
        <v>1</v>
      </c>
      <c r="R34" s="38">
        <f t="shared" si="13"/>
        <v>48.61</v>
      </c>
      <c r="T34" s="20" t="s">
        <v>88</v>
      </c>
      <c r="U34">
        <f>U16</f>
        <v>2</v>
      </c>
      <c r="V34">
        <v>24.305</v>
      </c>
      <c r="W34">
        <f>W16</f>
        <v>1</v>
      </c>
      <c r="X34" s="38">
        <f t="shared" si="14"/>
        <v>48.61</v>
      </c>
      <c r="Z34" s="69"/>
      <c r="AB34" s="10"/>
    </row>
    <row r="35" spans="2:28" ht="15.75" thickBot="1" x14ac:dyDescent="0.3">
      <c r="B35" s="20" t="s">
        <v>89</v>
      </c>
      <c r="C35">
        <f>C16</f>
        <v>2</v>
      </c>
      <c r="D35">
        <v>32.064999999999998</v>
      </c>
      <c r="E35">
        <f>E16</f>
        <v>1</v>
      </c>
      <c r="F35" s="38">
        <f t="shared" si="11"/>
        <v>64.13</v>
      </c>
      <c r="H35" s="20" t="s">
        <v>89</v>
      </c>
      <c r="I35">
        <f>I16</f>
        <v>2</v>
      </c>
      <c r="J35">
        <v>32.064999999999998</v>
      </c>
      <c r="K35">
        <f>K16</f>
        <v>1</v>
      </c>
      <c r="L35" s="38">
        <f t="shared" si="12"/>
        <v>64.13</v>
      </c>
      <c r="N35" s="20" t="s">
        <v>89</v>
      </c>
      <c r="O35">
        <f>O16</f>
        <v>2</v>
      </c>
      <c r="P35">
        <v>32.064999999999998</v>
      </c>
      <c r="Q35">
        <f>Q16</f>
        <v>1</v>
      </c>
      <c r="R35" s="38">
        <f t="shared" si="13"/>
        <v>64.13</v>
      </c>
      <c r="T35" s="20" t="s">
        <v>89</v>
      </c>
      <c r="U35">
        <f>U16</f>
        <v>2</v>
      </c>
      <c r="V35">
        <v>32.064999999999998</v>
      </c>
      <c r="W35">
        <f>W16</f>
        <v>1</v>
      </c>
      <c r="X35" s="38">
        <f t="shared" si="14"/>
        <v>64.13</v>
      </c>
      <c r="Z35" s="70" t="s">
        <v>56</v>
      </c>
      <c r="AA35" s="28">
        <v>30.974</v>
      </c>
      <c r="AB35" s="29"/>
    </row>
    <row r="36" spans="2:28" ht="15.75" thickBot="1" x14ac:dyDescent="0.3">
      <c r="B36" s="3"/>
      <c r="F36" s="38"/>
      <c r="H36" s="3"/>
      <c r="L36" s="38"/>
      <c r="N36" s="3"/>
      <c r="R36" s="38"/>
      <c r="T36" s="3"/>
      <c r="X36" s="38"/>
    </row>
    <row r="37" spans="2:28" x14ac:dyDescent="0.25">
      <c r="B37" s="21" t="s">
        <v>13</v>
      </c>
      <c r="C37" s="23"/>
      <c r="D37" s="30"/>
      <c r="E37" s="30"/>
      <c r="F37" s="42"/>
      <c r="H37" s="21" t="s">
        <v>13</v>
      </c>
      <c r="I37" s="23"/>
      <c r="J37" s="30"/>
      <c r="K37" s="30"/>
      <c r="L37" s="31"/>
      <c r="N37" s="21" t="s">
        <v>13</v>
      </c>
      <c r="O37" s="23"/>
      <c r="P37" s="30"/>
      <c r="Q37" s="30"/>
      <c r="R37" s="31"/>
      <c r="T37" s="21" t="s">
        <v>13</v>
      </c>
      <c r="U37" s="23"/>
      <c r="V37" s="30"/>
      <c r="W37" s="30"/>
      <c r="X37" s="31"/>
    </row>
    <row r="38" spans="2:28" ht="15.75" thickBot="1" x14ac:dyDescent="0.3">
      <c r="B38" s="25" t="s">
        <v>14</v>
      </c>
      <c r="C38" s="26" t="s">
        <v>4</v>
      </c>
      <c r="D38" s="28"/>
      <c r="E38" s="28" t="s">
        <v>57</v>
      </c>
      <c r="F38" s="29"/>
      <c r="H38" s="25" t="s">
        <v>14</v>
      </c>
      <c r="I38" s="26" t="s">
        <v>4</v>
      </c>
      <c r="J38" s="28"/>
      <c r="K38" s="28" t="s">
        <v>57</v>
      </c>
      <c r="L38" s="29"/>
      <c r="N38" s="25" t="s">
        <v>14</v>
      </c>
      <c r="O38" s="26" t="s">
        <v>4</v>
      </c>
      <c r="P38" s="28"/>
      <c r="Q38" s="28" t="s">
        <v>57</v>
      </c>
      <c r="R38" s="29"/>
      <c r="T38" s="25" t="s">
        <v>14</v>
      </c>
      <c r="U38" s="26" t="s">
        <v>4</v>
      </c>
      <c r="V38" s="28"/>
      <c r="W38" s="28" t="s">
        <v>57</v>
      </c>
      <c r="X38" s="29"/>
    </row>
    <row r="39" spans="2:28" x14ac:dyDescent="0.25">
      <c r="B39" s="3" t="s">
        <v>15</v>
      </c>
      <c r="C39" s="43">
        <f>SUM(F22,F25,F27,F28)</f>
        <v>210.09</v>
      </c>
      <c r="E39" s="43">
        <f t="shared" ref="E39:E44" si="15">O39-C39</f>
        <v>0</v>
      </c>
      <c r="F39" s="10"/>
      <c r="H39" s="3" t="s">
        <v>15</v>
      </c>
      <c r="I39">
        <f>SUM(L22,L25,L27,L28)</f>
        <v>210.93036000000001</v>
      </c>
      <c r="K39" s="43">
        <f t="shared" ref="K39:K44" si="16">O39-I39</f>
        <v>-0.84036000000000399</v>
      </c>
      <c r="L39" s="10"/>
      <c r="N39" s="3" t="s">
        <v>15</v>
      </c>
      <c r="O39">
        <f>SUM(R22,R25,R27,R28)</f>
        <v>210.09</v>
      </c>
      <c r="Q39" s="44">
        <f>O39-O39</f>
        <v>0</v>
      </c>
      <c r="R39" s="10"/>
      <c r="T39" s="3" t="s">
        <v>15</v>
      </c>
      <c r="U39">
        <f>SUM(X22,X25,X27,X28)</f>
        <v>210.09</v>
      </c>
      <c r="W39" s="43">
        <f t="shared" ref="W39:W44" si="17">O39-U39</f>
        <v>0</v>
      </c>
      <c r="X39" s="10"/>
    </row>
    <row r="40" spans="2:28" x14ac:dyDescent="0.25">
      <c r="B40" s="3" t="s">
        <v>16</v>
      </c>
      <c r="C40">
        <f>SUM(F23,F30)</f>
        <v>0</v>
      </c>
      <c r="E40" s="43">
        <f t="shared" si="15"/>
        <v>30.973700000000001</v>
      </c>
      <c r="F40" s="10"/>
      <c r="H40" s="3" t="s">
        <v>16</v>
      </c>
      <c r="I40" s="43">
        <f>SUM(L23,L30)</f>
        <v>15.177113000000002</v>
      </c>
      <c r="K40" s="45">
        <f t="shared" si="16"/>
        <v>15.796586999999999</v>
      </c>
      <c r="L40" s="10"/>
      <c r="N40" s="3" t="s">
        <v>16</v>
      </c>
      <c r="O40">
        <f>SUM(R23,R30)</f>
        <v>30.973700000000001</v>
      </c>
      <c r="Q40" s="46">
        <f t="shared" ref="Q40:Q44" si="18">O40-O40</f>
        <v>0</v>
      </c>
      <c r="R40" s="10"/>
      <c r="T40" s="3" t="s">
        <v>16</v>
      </c>
      <c r="U40">
        <f>SUM(X23,X30)</f>
        <v>61.947400000000002</v>
      </c>
      <c r="W40" s="45">
        <f t="shared" si="17"/>
        <v>-30.973700000000001</v>
      </c>
      <c r="X40" s="10"/>
    </row>
    <row r="41" spans="2:28" x14ac:dyDescent="0.25">
      <c r="B41" s="3" t="s">
        <v>17</v>
      </c>
      <c r="C41" s="43">
        <f>SUM(F24,F29,F31)</f>
        <v>156.37719999999999</v>
      </c>
      <c r="E41" s="43">
        <f t="shared" si="15"/>
        <v>0</v>
      </c>
      <c r="F41" s="10"/>
      <c r="H41" s="3" t="s">
        <v>17</v>
      </c>
      <c r="I41">
        <f>SUM(L24,L29,L31)</f>
        <v>156.76814299999998</v>
      </c>
      <c r="K41" s="43">
        <f t="shared" si="16"/>
        <v>-0.39094299999999294</v>
      </c>
      <c r="L41" s="10"/>
      <c r="N41" s="3" t="s">
        <v>17</v>
      </c>
      <c r="O41">
        <f>SUM(R24,R29,R31)</f>
        <v>156.37719999999999</v>
      </c>
      <c r="Q41" s="44">
        <f t="shared" si="18"/>
        <v>0</v>
      </c>
      <c r="R41" s="10"/>
      <c r="T41" s="3" t="s">
        <v>17</v>
      </c>
      <c r="U41">
        <f>SUM(X24,X29,X31)</f>
        <v>156.37719999999999</v>
      </c>
      <c r="W41" s="43">
        <f t="shared" si="17"/>
        <v>0</v>
      </c>
      <c r="X41" s="10"/>
    </row>
    <row r="42" spans="2:28" x14ac:dyDescent="0.25">
      <c r="B42" s="3" t="s">
        <v>18</v>
      </c>
      <c r="C42">
        <f>F26+F33</f>
        <v>160.31200000000001</v>
      </c>
      <c r="E42" s="43">
        <f t="shared" si="15"/>
        <v>0</v>
      </c>
      <c r="F42" s="10"/>
      <c r="H42" s="3" t="s">
        <v>18</v>
      </c>
      <c r="I42">
        <f>L26+L33</f>
        <v>160.31200000000001</v>
      </c>
      <c r="K42" s="43">
        <f t="shared" si="16"/>
        <v>0</v>
      </c>
      <c r="L42" s="10"/>
      <c r="N42" s="3" t="s">
        <v>18</v>
      </c>
      <c r="O42">
        <f>R26+R33</f>
        <v>160.31200000000001</v>
      </c>
      <c r="Q42" s="44">
        <f t="shared" si="18"/>
        <v>0</v>
      </c>
      <c r="R42" s="10"/>
      <c r="T42" s="3" t="s">
        <v>18</v>
      </c>
      <c r="U42">
        <f>X26+X33</f>
        <v>160.31200000000001</v>
      </c>
      <c r="W42" s="43">
        <f t="shared" si="17"/>
        <v>0</v>
      </c>
      <c r="X42" s="10"/>
    </row>
    <row r="43" spans="2:28" x14ac:dyDescent="0.25">
      <c r="B43" s="3" t="s">
        <v>19</v>
      </c>
      <c r="C43">
        <f>F34</f>
        <v>48.61</v>
      </c>
      <c r="E43" s="43">
        <f t="shared" si="15"/>
        <v>0</v>
      </c>
      <c r="F43" s="10"/>
      <c r="H43" s="3" t="s">
        <v>19</v>
      </c>
      <c r="I43">
        <f>L34</f>
        <v>48.61</v>
      </c>
      <c r="K43" s="43">
        <f t="shared" si="16"/>
        <v>0</v>
      </c>
      <c r="L43" s="10"/>
      <c r="N43" s="3" t="s">
        <v>19</v>
      </c>
      <c r="O43">
        <f>R34</f>
        <v>48.61</v>
      </c>
      <c r="Q43" s="44">
        <f t="shared" si="18"/>
        <v>0</v>
      </c>
      <c r="R43" s="10"/>
      <c r="T43" s="3" t="s">
        <v>19</v>
      </c>
      <c r="U43">
        <f>X34</f>
        <v>48.61</v>
      </c>
      <c r="W43" s="43">
        <f t="shared" si="17"/>
        <v>0</v>
      </c>
      <c r="X43" s="10"/>
    </row>
    <row r="44" spans="2:28" ht="15.75" thickBot="1" x14ac:dyDescent="0.3">
      <c r="B44" s="4" t="s">
        <v>20</v>
      </c>
      <c r="C44" s="28">
        <f>F35</f>
        <v>64.13</v>
      </c>
      <c r="D44" s="28"/>
      <c r="E44" s="47">
        <f t="shared" si="15"/>
        <v>0</v>
      </c>
      <c r="F44" s="29"/>
      <c r="H44" s="4" t="s">
        <v>20</v>
      </c>
      <c r="I44" s="28">
        <f>L35</f>
        <v>64.13</v>
      </c>
      <c r="J44" s="28"/>
      <c r="K44" s="47">
        <f t="shared" si="16"/>
        <v>0</v>
      </c>
      <c r="L44" s="29"/>
      <c r="N44" s="4" t="s">
        <v>20</v>
      </c>
      <c r="O44" s="28">
        <f>R35</f>
        <v>64.13</v>
      </c>
      <c r="P44" s="28"/>
      <c r="Q44" s="48">
        <f t="shared" si="18"/>
        <v>0</v>
      </c>
      <c r="R44" s="29"/>
      <c r="T44" s="4" t="s">
        <v>20</v>
      </c>
      <c r="U44" s="28">
        <f>X35</f>
        <v>64.13</v>
      </c>
      <c r="V44" s="28"/>
      <c r="W44" s="47">
        <f t="shared" si="17"/>
        <v>0</v>
      </c>
      <c r="X44" s="29"/>
    </row>
  </sheetData>
  <conditionalFormatting sqref="E39:E44">
    <cfRule type="cellIs" dxfId="3" priority="4" operator="between">
      <formula>-0.9</formula>
      <formula>0.9</formula>
    </cfRule>
  </conditionalFormatting>
  <conditionalFormatting sqref="E40">
    <cfRule type="cellIs" dxfId="2" priority="2" operator="between">
      <formula>30</formula>
      <formula>32</formula>
    </cfRule>
  </conditionalFormatting>
  <conditionalFormatting sqref="K39 K41:K44">
    <cfRule type="cellIs" dxfId="1" priority="3" operator="between">
      <formula>-0.9</formula>
      <formula>0.9</formula>
    </cfRule>
  </conditionalFormatting>
  <conditionalFormatting sqref="W39:W44">
    <cfRule type="cellIs" dxfId="0" priority="1" operator="between">
      <formula>-0.9</formula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recipes</vt:lpstr>
      <vt:lpstr>recipe_v1</vt:lpstr>
      <vt:lpstr>recipe_v2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dcterms:created xsi:type="dcterms:W3CDTF">2025-08-03T20:16:05Z</dcterms:created>
  <dcterms:modified xsi:type="dcterms:W3CDTF">2025-08-04T14:11:38Z</dcterms:modified>
</cp:coreProperties>
</file>