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34p_ligh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4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11:19:29</v>
      </c>
      <c r="C4" t="str">
        <v>2025-09-20</v>
      </c>
      <c r="D4" t="str">
        <v>g34p_light</v>
      </c>
      <c r="E4" t="str">
        <v>mrk</v>
      </c>
      <c r="F4" t="str">
        <v/>
      </c>
      <c r="G4" t="str">
        <v>70S-P1-C4-PAAN-5-291</v>
      </c>
      <c r="H4" t="str">
        <v/>
      </c>
      <c r="I4" t="str">
        <v/>
      </c>
      <c r="J4" t="str">
        <f>1/((1/L4)-(1/K4))</f>
        <v>0.019452</v>
      </c>
      <c r="K4" t="str">
        <f>BH4+(BI4*AN4)+(BJ4*AN4*POWER(V4,2))+(BK4*AN4*V4)+(BL4*POWER(AN4,2))</f>
        <v>2.921804</v>
      </c>
      <c r="L4" t="str">
        <f>((M4/1000)*(1000-((T4+S4)/2)))/(T4-S4)</f>
        <v>0.019324</v>
      </c>
      <c r="M4" t="str">
        <f>(AN4*(S4-R4))/(100*U4*(1000-S4))*1000</f>
        <v>0.368016</v>
      </c>
      <c r="N4" t="str">
        <v>1.505601</v>
      </c>
      <c r="O4" t="str">
        <v>1.496363</v>
      </c>
      <c r="P4" t="str">
        <f>0.61365*EXP((17.502*AL4)/(240.97+AL4))</f>
        <v>3.185513</v>
      </c>
      <c r="Q4" t="str">
        <f>P4-N4</f>
        <v>1.679913</v>
      </c>
      <c r="R4" t="str">
        <v>16.524670</v>
      </c>
      <c r="S4" t="str">
        <v>16.626690</v>
      </c>
      <c r="T4" t="str">
        <f>(P4/AM4)*1000</f>
        <v>35.178345</v>
      </c>
      <c r="U4" t="str">
        <f>V4*BG4</f>
        <v>0.441786</v>
      </c>
      <c r="V4" t="str">
        <v>7.500000</v>
      </c>
      <c r="W4" t="str">
        <v>PSF-00438_20250920111929_c7f</v>
      </c>
      <c r="X4" t="str">
        <v>0.000000</v>
      </c>
      <c r="Y4" t="str">
        <v>0.000000</v>
      </c>
      <c r="Z4" t="str">
        <v>0.000000</v>
      </c>
      <c r="AA4" t="str">
        <v>101.529121</v>
      </c>
      <c r="AB4" t="str">
        <v>293.897858</v>
      </c>
      <c r="AC4" t="str">
        <v>0.654543</v>
      </c>
      <c r="AD4" t="str">
        <v>0.5</v>
      </c>
      <c r="AE4" t="str">
        <v>0.80</v>
      </c>
      <c r="AF4" t="str">
        <f>AC4*AD4*AE4*AQ4</f>
        <v>1.058111</v>
      </c>
      <c r="AG4" t="str">
        <v>1.000000</v>
      </c>
      <c r="AH4" t="str">
        <v>47.80</v>
      </c>
      <c r="AI4" t="str">
        <v>47.50</v>
      </c>
      <c r="AJ4" t="str">
        <v>24.84</v>
      </c>
      <c r="AK4" t="str">
        <v>25.03</v>
      </c>
      <c r="AL4" t="str">
        <f>(AK4-AJ4)*(AJ4*0+0)+AK4</f>
        <v>25.03</v>
      </c>
      <c r="AM4" t="str">
        <v>90.55</v>
      </c>
      <c r="AN4" t="str">
        <v>156.7</v>
      </c>
      <c r="AO4" t="str">
        <v>151.7</v>
      </c>
      <c r="AP4" t="str">
        <v>3.2</v>
      </c>
      <c r="AQ4" t="str">
        <v>4</v>
      </c>
      <c r="AR4" t="str">
        <v>4.114</v>
      </c>
      <c r="AS4" t="str">
        <v>11:18:33</v>
      </c>
      <c r="AT4" t="str">
        <v>2025-09-20</v>
      </c>
      <c r="AU4" t="str">
        <v>0.16</v>
      </c>
      <c r="AV4" t="str">
        <v>1</v>
      </c>
      <c r="AW4" t="str">
        <v>-0.000</v>
      </c>
      <c r="AX4" t="str">
        <v>-0.046</v>
      </c>
      <c r="AY4" t="str">
        <v>-0.208</v>
      </c>
      <c r="AZ4" t="str">
        <v>1.763</v>
      </c>
      <c r="BA4" t="str">
        <v>4.316</v>
      </c>
      <c r="BB4" t="str">
        <v>72.027</v>
      </c>
      <c r="BC4" t="str">
        <v>0</v>
      </c>
      <c r="BD4" t="str">
        <v>150</v>
      </c>
      <c r="BE4" t="str">
        <v>0.005</v>
      </c>
      <c r="BF4" t="str">
        <v>2.000000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2.464240</v>
      </c>
      <c r="CD4" t="str">
        <v>2.478606</v>
      </c>
      <c r="CE4" t="str">
        <v>1.655600</v>
      </c>
      <c r="CF4" t="str">
        <v>0.925271</v>
      </c>
      <c r="CG4" t="str">
        <v>0.274437</v>
      </c>
      <c r="CH4" t="str">
        <v>0.002548</v>
      </c>
      <c r="CI4" t="str">
        <v>0.295628</v>
      </c>
      <c r="CJ4" t="str">
        <v>0.110937</v>
      </c>
      <c r="CK4" t="str">
        <v>101.529121</v>
      </c>
      <c r="CL4" t="str">
        <v>0.000239</v>
      </c>
      <c r="CM4" t="str">
        <v>2.388960</v>
      </c>
      <c r="CN4" t="str">
        <v>-0.000025</v>
      </c>
      <c r="CO4" t="str">
        <v>1.000000</v>
      </c>
      <c r="CP4" t="str">
        <v>2.402765</v>
      </c>
      <c r="CQ4" t="str">
        <v>-0.000034</v>
      </c>
      <c r="CR4" t="str">
        <v>1.000000</v>
      </c>
      <c r="CS4" t="str">
        <v>0.600816</v>
      </c>
      <c r="CT4" t="str">
        <v>0.600971</v>
      </c>
      <c r="CU4" t="str">
        <v>0.107301</v>
      </c>
      <c r="CV4" t="str">
        <v>0.000000</v>
      </c>
      <c r="CW4" t="str">
        <v>PSF-00438_20250920111929_c7f</v>
      </c>
      <c r="CX4" t="str">
        <v>PFA-00474</v>
      </c>
      <c r="CY4" t="str">
        <v>PSA-00486</v>
      </c>
      <c r="CZ4" t="str">
        <v>PSF-00438</v>
      </c>
      <c r="DA4" t="str">
        <v>RHS-00603</v>
      </c>
      <c r="DB4" t="str">
        <v>3.0.0</v>
      </c>
      <c r="DC4" t="str">
        <v>2025-09-20T16:15:47.767Z</v>
      </c>
    </row>
  </sheetData>
  <ignoredErrors>
    <ignoredError numberStoredAsText="1" sqref="A1:DC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g34p_light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